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交付申請時\"/>
    </mc:Choice>
  </mc:AlternateContent>
  <bookViews>
    <workbookView xWindow="480" yWindow="36" windowWidth="8496" windowHeight="4728"/>
  </bookViews>
  <sheets>
    <sheet name="別紙１-1 所要額調書（募集・雇用経費）" sheetId="14" r:id="rId1"/>
    <sheet name="記載例" sheetId="16" r:id="rId2"/>
    <sheet name="(参考)　人材紹介会社を利用した場合による上限額の変動" sheetId="15" r:id="rId3"/>
  </sheets>
  <externalReferences>
    <externalReference r:id="rId4"/>
  </externalReferences>
  <definedNames>
    <definedName name="_xlnm.Print_Area" localSheetId="1">記載例!$A$1:$I$23</definedName>
    <definedName name="_xlnm.Print_Area" localSheetId="0">'別紙１-1 所要額調書（募集・雇用経費）'!$A$1:$I$23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I16" i="14" l="1"/>
  <c r="I15" i="14"/>
  <c r="H15" i="14"/>
  <c r="G16" i="14"/>
  <c r="G15" i="14"/>
  <c r="F16" i="14"/>
  <c r="F15" i="14"/>
  <c r="E16" i="14"/>
  <c r="E15" i="14"/>
  <c r="B16" i="16" l="1"/>
  <c r="D16" i="16" s="1"/>
  <c r="F16" i="16" s="1"/>
  <c r="G16" i="16" s="1"/>
  <c r="B15" i="16" l="1"/>
  <c r="D15" i="16" s="1"/>
  <c r="F15" i="16" s="1"/>
  <c r="G15" i="16" s="1"/>
  <c r="H15" i="16" s="1"/>
  <c r="I15" i="16" s="1"/>
  <c r="H16" i="16"/>
  <c r="I16" i="16" s="1"/>
  <c r="B16" i="14"/>
  <c r="H16" i="14" s="1"/>
  <c r="I18" i="16" l="1"/>
  <c r="B15" i="14"/>
  <c r="I18" i="14" l="1"/>
</calcChain>
</file>

<file path=xl/comments1.xml><?xml version="1.0" encoding="utf-8"?>
<comments xmlns="http://schemas.openxmlformats.org/spreadsheetml/2006/main">
  <authors>
    <author>user</author>
  </authors>
  <commentList>
    <comment ref="C15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税抜金額で記載してください</t>
        </r>
      </text>
    </comment>
    <comment ref="E1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寄付金その他収入が
なければ０と
入力してください</t>
        </r>
      </text>
    </comment>
    <comment ref="C16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人材紹介会社を利用しない場合は入力不要です</t>
        </r>
      </text>
    </comment>
  </commentList>
</comments>
</file>

<file path=xl/sharedStrings.xml><?xml version="1.0" encoding="utf-8"?>
<sst xmlns="http://schemas.openxmlformats.org/spreadsheetml/2006/main" count="94" uniqueCount="49">
  <si>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</si>
  <si>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</si>
  <si>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</si>
  <si>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</si>
  <si>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</si>
  <si>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</si>
  <si>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</si>
  <si>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</si>
  <si>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</si>
  <si>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</si>
  <si>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</si>
  <si>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</si>
  <si>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</si>
  <si>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</si>
  <si>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</si>
  <si>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</si>
  <si>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</si>
  <si>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</si>
  <si>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</si>
  <si>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</si>
  <si>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</si>
  <si>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</si>
  <si>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</si>
  <si>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</si>
  <si>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ヌキ</t>
    </rPh>
    <phoneticPr fontId="1"/>
  </si>
  <si>
    <t>別紙１－１</t>
    <rPh sb="0" eb="2">
      <t>ベッシ</t>
    </rPh>
    <phoneticPr fontId="1"/>
  </si>
  <si>
    <t>(C) － (D)</t>
    <phoneticPr fontId="1"/>
  </si>
  <si>
    <t>1人</t>
    <rPh sb="1" eb="2">
      <t>ニン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</si>
  <si>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</si>
  <si>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基準額</t>
    <rPh sb="0" eb="2">
      <t>キジュン</t>
    </rPh>
    <rPh sb="2" eb="3">
      <t>ガク</t>
    </rPh>
    <phoneticPr fontId="14"/>
  </si>
  <si>
    <t>人数</t>
    <rPh sb="0" eb="2">
      <t>ニンズウ</t>
    </rPh>
    <phoneticPr fontId="14"/>
  </si>
  <si>
    <t>参考　人材紹介会社を利用した場合による上限額の変動</t>
    <rPh sb="0" eb="2">
      <t>サンコウ</t>
    </rPh>
    <rPh sb="3" eb="5">
      <t>ジンザイ</t>
    </rPh>
    <rPh sb="5" eb="7">
      <t>ショウカイ</t>
    </rPh>
    <rPh sb="7" eb="9">
      <t>ガイシャ</t>
    </rPh>
    <rPh sb="10" eb="12">
      <t>リヨウ</t>
    </rPh>
    <rPh sb="14" eb="16">
      <t>バアイ</t>
    </rPh>
    <rPh sb="19" eb="21">
      <t>ジョウゲン</t>
    </rPh>
    <rPh sb="21" eb="22">
      <t>ガク</t>
    </rPh>
    <rPh sb="23" eb="25">
      <t>ヘンドウ</t>
    </rPh>
    <phoneticPr fontId="13"/>
  </si>
  <si>
    <t>0人</t>
  </si>
  <si>
    <t>0人</t>
    <rPh sb="1" eb="2">
      <t>ニン</t>
    </rPh>
    <phoneticPr fontId="1"/>
  </si>
  <si>
    <t>合計</t>
    <rPh sb="0" eb="2">
      <t>ゴウケイ</t>
    </rPh>
    <phoneticPr fontId="1"/>
  </si>
  <si>
    <t>募集・雇用に係る経費（人材紹介会社の利用料を除く）</t>
    <rPh sb="0" eb="2">
      <t>ボシュウ</t>
    </rPh>
    <rPh sb="3" eb="5">
      <t>コヨウ</t>
    </rPh>
    <rPh sb="6" eb="7">
      <t>カカ</t>
    </rPh>
    <rPh sb="8" eb="10">
      <t>ケイヒ</t>
    </rPh>
    <rPh sb="22" eb="23">
      <t>ノゾ</t>
    </rPh>
    <phoneticPr fontId="1"/>
  </si>
  <si>
    <t>所要額調書(募集・雇用経費)</t>
    <rPh sb="0" eb="1">
      <t>ショ</t>
    </rPh>
    <rPh sb="1" eb="2">
      <t>ヨウ</t>
    </rPh>
    <rPh sb="2" eb="3">
      <t>ガク</t>
    </rPh>
    <rPh sb="3" eb="4">
      <t>シラ</t>
    </rPh>
    <rPh sb="4" eb="5">
      <t>ショ</t>
    </rPh>
    <rPh sb="6" eb="8">
      <t>ボシュウ</t>
    </rPh>
    <rPh sb="9" eb="11">
      <t>コヨウ</t>
    </rPh>
    <rPh sb="11" eb="13">
      <t>ケイヒ</t>
    </rPh>
    <phoneticPr fontId="1"/>
  </si>
  <si>
    <t>2人</t>
    <rPh sb="1" eb="2">
      <t>ニン</t>
    </rPh>
    <phoneticPr fontId="1"/>
  </si>
  <si>
    <t>3人</t>
    <rPh sb="1" eb="2">
      <t>ニン</t>
    </rPh>
    <phoneticPr fontId="1"/>
  </si>
  <si>
    <t>4人</t>
    <rPh sb="1" eb="2">
      <t>ニン</t>
    </rPh>
    <phoneticPr fontId="1"/>
  </si>
  <si>
    <t>5人以上</t>
    <rPh sb="1" eb="2">
      <t>ニン</t>
    </rPh>
    <rPh sb="2" eb="4">
      <t>イジョウ</t>
    </rPh>
    <phoneticPr fontId="1"/>
  </si>
  <si>
    <t>1人</t>
  </si>
  <si>
    <t>神奈川県庁診療所</t>
    <rPh sb="0" eb="8">
      <t>カナガワケンチョウシンリョウジョ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</si>
  <si>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寄付金その他の収入があれば、(D)欄に記入してください。
　　　　３　人材紹介会社を利用しない場合は、0人を選択してください。</t>
    <rPh sb="1" eb="2">
      <t>チュウ</t>
    </rPh>
    <rPh sb="85" eb="88">
      <t>キフキン</t>
    </rPh>
    <rPh sb="90" eb="91">
      <t>タ</t>
    </rPh>
    <rPh sb="92" eb="94">
      <t>シュウニュウ</t>
    </rPh>
    <rPh sb="102" eb="103">
      <t>ラン</t>
    </rPh>
    <rPh sb="104" eb="106">
      <t>キニュウ</t>
    </rPh>
    <rPh sb="120" eb="122">
      <t>ジンザイ</t>
    </rPh>
    <rPh sb="122" eb="124">
      <t>ショウカイ</t>
    </rPh>
    <rPh sb="124" eb="126">
      <t>カイシャ</t>
    </rPh>
    <rPh sb="127" eb="129">
      <t>リヨウ</t>
    </rPh>
    <rPh sb="132" eb="134">
      <t>バアイ</t>
    </rPh>
    <rPh sb="137" eb="138">
      <t>ニン</t>
    </rPh>
    <rPh sb="139" eb="141">
      <t>センタク</t>
    </rPh>
    <phoneticPr fontId="1"/>
  </si>
  <si>
    <r>
      <t>人材紹介会社の利用料
（下欄に</t>
    </r>
    <r>
      <rPr>
        <b/>
        <u/>
        <sz val="11"/>
        <rFont val="ＭＳ 明朝"/>
        <family val="1"/>
        <charset val="128"/>
      </rPr>
      <t>人材紹介会社を利用して採用する</t>
    </r>
    <r>
      <rPr>
        <sz val="11"/>
        <rFont val="ＭＳ 明朝"/>
        <family val="1"/>
        <charset val="128"/>
      </rPr>
      <t>予定人数を記載）</t>
    </r>
    <rPh sb="0" eb="2">
      <t>ジンザイ</t>
    </rPh>
    <rPh sb="2" eb="4">
      <t>ショウカイ</t>
    </rPh>
    <rPh sb="4" eb="6">
      <t>ガイシャ</t>
    </rPh>
    <rPh sb="7" eb="10">
      <t>リヨウリョウ</t>
    </rPh>
    <rPh sb="12" eb="13">
      <t>シタ</t>
    </rPh>
    <rPh sb="13" eb="14">
      <t>ラン</t>
    </rPh>
    <rPh sb="15" eb="17">
      <t>ジンザイ</t>
    </rPh>
    <rPh sb="17" eb="19">
      <t>ショウカイ</t>
    </rPh>
    <rPh sb="19" eb="21">
      <t>カイシャ</t>
    </rPh>
    <rPh sb="22" eb="24">
      <t>リヨウ</t>
    </rPh>
    <rPh sb="26" eb="28">
      <t>サイヨウ</t>
    </rPh>
    <rPh sb="30" eb="32">
      <t>ヨテイ</t>
    </rPh>
    <rPh sb="32" eb="34">
      <t>ニンズウ</t>
    </rPh>
    <rPh sb="35" eb="37">
      <t>キサイ</t>
    </rPh>
    <phoneticPr fontId="1"/>
  </si>
  <si>
    <t>(募集・雇用経費)</t>
    <rPh sb="1" eb="3">
      <t>ボシュウ</t>
    </rPh>
    <rPh sb="4" eb="6">
      <t>コヨウ</t>
    </rPh>
    <rPh sb="6" eb="8">
      <t>ケイヒ</t>
    </rPh>
    <phoneticPr fontId="1"/>
  </si>
  <si>
    <t>(B) － (C)</t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</si>
  <si>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寄付金その他の収入があれば、(C)欄に記入してください。
　　　　３　人材紹介会社を利用しない場合は、0人を選択してください。</t>
    <rPh sb="1" eb="2">
      <t>チュウ</t>
    </rPh>
    <rPh sb="85" eb="88">
      <t>キフキン</t>
    </rPh>
    <rPh sb="90" eb="91">
      <t>タ</t>
    </rPh>
    <rPh sb="92" eb="94">
      <t>シュウニュウ</t>
    </rPh>
    <rPh sb="102" eb="103">
      <t>ラン</t>
    </rPh>
    <rPh sb="104" eb="106">
      <t>キニュウ</t>
    </rPh>
    <rPh sb="120" eb="122">
      <t>ジンザイ</t>
    </rPh>
    <rPh sb="122" eb="124">
      <t>ショウカイ</t>
    </rPh>
    <rPh sb="124" eb="126">
      <t>カイシャ</t>
    </rPh>
    <rPh sb="127" eb="129">
      <t>リヨウ</t>
    </rPh>
    <rPh sb="132" eb="134">
      <t>バアイ</t>
    </rPh>
    <rPh sb="137" eb="138">
      <t>ニン</t>
    </rPh>
    <rPh sb="139" eb="141">
      <t>センタク</t>
    </rPh>
    <phoneticPr fontId="1"/>
  </si>
  <si>
    <t>(A)と(D)を比較して少ない方の額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</si>
</sst>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3" xfId="0" applyFont="1" applyBorder="1" applyAlignment="1"/>
    <xf numFmtId="0" fontId="7" fillId="0" borderId="1" xfId="0" applyFont="1" applyBorder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Fill="1" applyBorder="1" applyAlignment="1">
      <alignment horizontal="left" vertical="center"/>
    </xf>
    <xf numFmtId="38" fontId="6" fillId="0" borderId="7" xfId="2" applyFont="1" applyFill="1" applyBorder="1" applyAlignment="1">
      <alignment horizontal="right" vertical="center"/>
    </xf>
    <xf numFmtId="38" fontId="6" fillId="2" borderId="7" xfId="2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38" fontId="6" fillId="0" borderId="8" xfId="2" applyFont="1" applyFill="1" applyBorder="1" applyAlignment="1">
      <alignment horizontal="right" vertical="center"/>
    </xf>
    <xf numFmtId="0" fontId="12" fillId="0" borderId="0" xfId="3" applyFont="1">
      <alignment vertical="center"/>
    </xf>
    <xf numFmtId="0" fontId="12" fillId="3" borderId="7" xfId="3" applyFont="1" applyFill="1" applyBorder="1">
      <alignment vertical="center"/>
    </xf>
    <xf numFmtId="0" fontId="12" fillId="3" borderId="7" xfId="3" applyFont="1" applyFill="1" applyBorder="1" applyAlignment="1">
      <alignment horizontal="left" vertical="center"/>
    </xf>
    <xf numFmtId="0" fontId="12" fillId="0" borderId="7" xfId="3" applyFont="1" applyBorder="1">
      <alignment vertical="center"/>
    </xf>
    <xf numFmtId="38" fontId="6" fillId="0" borderId="9" xfId="4" applyFont="1" applyBorder="1">
      <alignment vertical="center"/>
    </xf>
    <xf numFmtId="0" fontId="12" fillId="0" borderId="7" xfId="3" applyFont="1" applyFill="1" applyBorder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0" borderId="8" xfId="2" applyNumberFormat="1" applyFont="1" applyFill="1" applyBorder="1" applyAlignment="1">
      <alignment horizontal="right" vertical="center"/>
    </xf>
    <xf numFmtId="176" fontId="6" fillId="2" borderId="7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6" fillId="2" borderId="7" xfId="0" applyFont="1" applyFill="1" applyBorder="1" applyAlignment="1">
      <alignment horizontal="left" vertical="center"/>
    </xf>
    <xf numFmtId="38" fontId="16" fillId="0" borderId="7" xfId="2" applyFont="1" applyFill="1" applyBorder="1" applyAlignment="1">
      <alignment horizontal="right" vertical="center"/>
    </xf>
    <xf numFmtId="38" fontId="16" fillId="2" borderId="7" xfId="2" applyFont="1" applyFill="1" applyBorder="1" applyAlignment="1">
      <alignment horizontal="right" vertical="center"/>
    </xf>
    <xf numFmtId="176" fontId="16" fillId="2" borderId="7" xfId="2" applyNumberFormat="1" applyFont="1" applyFill="1" applyBorder="1" applyAlignment="1">
      <alignment horizontal="right" vertical="center"/>
    </xf>
    <xf numFmtId="38" fontId="16" fillId="0" borderId="8" xfId="2" applyFont="1" applyFill="1" applyBorder="1" applyAlignment="1">
      <alignment horizontal="right" vertical="center"/>
    </xf>
    <xf numFmtId="0" fontId="16" fillId="0" borderId="8" xfId="2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/>
    </xf>
    <xf numFmtId="38" fontId="6" fillId="0" borderId="4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horizontal="right" vertical="center"/>
    </xf>
    <xf numFmtId="176" fontId="6" fillId="2" borderId="4" xfId="2" applyNumberFormat="1" applyFont="1" applyFill="1" applyBorder="1" applyAlignment="1">
      <alignment horizontal="right" vertical="center"/>
    </xf>
    <xf numFmtId="176" fontId="6" fillId="2" borderId="5" xfId="2" applyNumberFormat="1" applyFont="1" applyFill="1" applyBorder="1" applyAlignment="1">
      <alignment horizontal="right" vertical="center"/>
    </xf>
    <xf numFmtId="38" fontId="16" fillId="0" borderId="4" xfId="2" applyFont="1" applyFill="1" applyBorder="1" applyAlignment="1">
      <alignment horizontal="right" vertical="center"/>
    </xf>
    <xf numFmtId="38" fontId="16" fillId="0" borderId="5" xfId="2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left"/>
    </xf>
    <xf numFmtId="38" fontId="16" fillId="2" borderId="4" xfId="2" applyFont="1" applyFill="1" applyBorder="1" applyAlignment="1">
      <alignment horizontal="right" vertical="center"/>
    </xf>
    <xf numFmtId="38" fontId="16" fillId="2" borderId="5" xfId="2" applyFont="1" applyFill="1" applyBorder="1" applyAlignment="1">
      <alignment horizontal="right" vertical="center"/>
    </xf>
    <xf numFmtId="176" fontId="16" fillId="2" borderId="4" xfId="2" applyNumberFormat="1" applyFont="1" applyFill="1" applyBorder="1" applyAlignment="1">
      <alignment horizontal="right" vertical="center"/>
    </xf>
    <xf numFmtId="176" fontId="16" fillId="2" borderId="5" xfId="2" applyNumberFormat="1" applyFont="1" applyFill="1" applyBorder="1" applyAlignment="1">
      <alignment horizontal="right" vertical="center"/>
    </xf>
    <xf numFmtId="176" fontId="6" fillId="0" borderId="7" xfId="2" applyNumberFormat="1" applyFont="1" applyFill="1" applyBorder="1" applyAlignment="1">
      <alignment horizontal="right" vertical="center"/>
    </xf>
    <xf numFmtId="176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BreakPreview" zoomScale="115" zoomScaleNormal="100" zoomScaleSheetLayoutView="115" workbookViewId="0"/>
  </sheetViews>
  <sheetFormatPr defaultColWidth="9" defaultRowHeight="12"/>
  <cols>
    <col min="1" max="1" width="55.44140625" style="1" customWidth="1"/>
    <col min="2" max="2" width="18" style="1" customWidth="1"/>
    <col min="3" max="8" width="14.77734375" style="1" customWidth="1"/>
    <col min="9" max="9" width="16.88671875" style="1" customWidth="1"/>
    <col min="10" max="16384" width="9" style="1"/>
  </cols>
  <sheetData>
    <row r="1" spans="1:9" ht="13.2">
      <c r="A1" s="4" t="s">
        <v>25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6.2">
      <c r="A3" s="42" t="s">
        <v>36</v>
      </c>
      <c r="B3" s="42"/>
      <c r="C3" s="42"/>
      <c r="D3" s="42"/>
      <c r="E3" s="42"/>
      <c r="F3" s="42"/>
      <c r="G3" s="42"/>
      <c r="H3" s="42"/>
      <c r="I3" s="42"/>
    </row>
    <row r="4" spans="1:9" ht="16.2">
      <c r="A4" s="6"/>
      <c r="B4" s="6"/>
      <c r="C4" s="6"/>
      <c r="D4" s="6"/>
      <c r="E4" s="6"/>
      <c r="F4" s="6"/>
      <c r="G4" s="6"/>
      <c r="H4" s="6"/>
      <c r="I4" s="6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19</v>
      </c>
      <c r="C6" s="7"/>
      <c r="D6" s="5"/>
      <c r="E6" s="8"/>
      <c r="F6" s="9" t="s">
        <v>20</v>
      </c>
      <c r="G6" s="44"/>
      <c r="H6" s="44"/>
      <c r="I6" s="44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2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13" t="s">
        <v>9</v>
      </c>
      <c r="E9" s="13"/>
      <c r="F9" s="62" t="s">
        <v>48</v>
      </c>
      <c r="G9" s="12"/>
      <c r="H9" s="12"/>
      <c r="I9" s="12" t="s">
        <v>14</v>
      </c>
    </row>
    <row r="10" spans="1:9" s="2" customFormat="1" ht="13.2">
      <c r="A10" s="12" t="s">
        <v>28</v>
      </c>
      <c r="B10" s="12" t="s">
        <v>6</v>
      </c>
      <c r="C10" s="13" t="s">
        <v>8</v>
      </c>
      <c r="D10" s="13" t="s">
        <v>10</v>
      </c>
      <c r="E10" s="12" t="s">
        <v>12</v>
      </c>
      <c r="F10" s="62"/>
      <c r="G10" s="12" t="s">
        <v>13</v>
      </c>
      <c r="H10" s="12" t="s">
        <v>21</v>
      </c>
      <c r="I10" s="12" t="s">
        <v>15</v>
      </c>
    </row>
    <row r="11" spans="1:9" s="2" customFormat="1" ht="13.2">
      <c r="A11" s="12"/>
      <c r="B11" s="12"/>
      <c r="C11" s="61" t="s">
        <v>24</v>
      </c>
      <c r="D11" s="13" t="s">
        <v>11</v>
      </c>
      <c r="E11" s="12" t="s">
        <v>46</v>
      </c>
      <c r="F11" s="62"/>
      <c r="G11" s="12"/>
      <c r="H11" s="12" t="s">
        <v>23</v>
      </c>
      <c r="I11" s="12" t="s">
        <v>45</v>
      </c>
    </row>
    <row r="12" spans="1:9" s="2" customFormat="1" ht="13.2">
      <c r="A12" s="12"/>
      <c r="B12" s="12"/>
      <c r="C12" s="14"/>
      <c r="D12" s="14"/>
      <c r="E12" s="14"/>
      <c r="F12" s="12"/>
      <c r="G12" s="12"/>
      <c r="H12" s="12"/>
      <c r="I12" s="12"/>
    </row>
    <row r="13" spans="1:9" s="2" customFormat="1" ht="13.2">
      <c r="A13" s="12"/>
      <c r="B13" s="12" t="s">
        <v>1</v>
      </c>
      <c r="C13" s="12" t="s">
        <v>2</v>
      </c>
      <c r="D13" s="15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22</v>
      </c>
    </row>
    <row r="14" spans="1:9" s="3" customFormat="1" ht="13.2">
      <c r="A14" s="16"/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</row>
    <row r="15" spans="1:9" s="3" customFormat="1" ht="65.400000000000006" customHeight="1">
      <c r="A15" s="17" t="s">
        <v>35</v>
      </c>
      <c r="B15" s="18">
        <f>848000-G16</f>
        <v>848000</v>
      </c>
      <c r="C15" s="19"/>
      <c r="D15" s="31"/>
      <c r="E15" s="58">
        <f>C15-D15</f>
        <v>0</v>
      </c>
      <c r="F15" s="18">
        <f>MIN(B15,E15)</f>
        <v>0</v>
      </c>
      <c r="G15" s="18">
        <f>F15</f>
        <v>0</v>
      </c>
      <c r="H15" s="18">
        <f>ROUNDDOWN((G15*3/4),0)</f>
        <v>0</v>
      </c>
      <c r="I15" s="18">
        <f>ROUNDDOWN(H15,-3)</f>
        <v>0</v>
      </c>
    </row>
    <row r="16" spans="1:9" s="3" customFormat="1" ht="52.95" customHeight="1">
      <c r="A16" s="21" t="s">
        <v>44</v>
      </c>
      <c r="B16" s="45">
        <f>IF(A17="","",VLOOKUP(A17,'(参考)　人材紹介会社を利用した場合による上限額の変動'!A3:B8,2,FALSE))</f>
        <v>0</v>
      </c>
      <c r="C16" s="47"/>
      <c r="D16" s="49"/>
      <c r="E16" s="59">
        <f>C16-D16</f>
        <v>0</v>
      </c>
      <c r="F16" s="45">
        <f>MIN(B16,E16)</f>
        <v>0</v>
      </c>
      <c r="G16" s="45">
        <f>F16</f>
        <v>0</v>
      </c>
      <c r="H16" s="45">
        <f>ROUNDDOWN((G16*3/4),0)</f>
        <v>0</v>
      </c>
      <c r="I16" s="45">
        <f>ROUNDDOWN(H16,-3)</f>
        <v>0</v>
      </c>
    </row>
    <row r="17" spans="1:9" s="3" customFormat="1" ht="25.2" customHeight="1">
      <c r="A17" s="29" t="s">
        <v>32</v>
      </c>
      <c r="B17" s="46"/>
      <c r="C17" s="48"/>
      <c r="D17" s="50"/>
      <c r="E17" s="60"/>
      <c r="F17" s="46"/>
      <c r="G17" s="46"/>
      <c r="H17" s="46"/>
      <c r="I17" s="46"/>
    </row>
    <row r="18" spans="1:9" s="3" customFormat="1" ht="39.6" customHeight="1">
      <c r="A18" s="17" t="s">
        <v>34</v>
      </c>
      <c r="B18" s="22"/>
      <c r="C18" s="22"/>
      <c r="D18" s="22"/>
      <c r="E18" s="30"/>
      <c r="F18" s="22"/>
      <c r="G18" s="22"/>
      <c r="H18" s="22"/>
      <c r="I18" s="18">
        <f>I15+I16</f>
        <v>0</v>
      </c>
    </row>
    <row r="19" spans="1:9" ht="13.95" customHeight="1">
      <c r="A19" s="39" t="s">
        <v>47</v>
      </c>
      <c r="B19" s="39"/>
      <c r="C19" s="39"/>
      <c r="D19" s="39"/>
      <c r="E19" s="39"/>
      <c r="F19" s="39"/>
      <c r="G19" s="39"/>
      <c r="H19" s="39"/>
      <c r="I19" s="39"/>
    </row>
    <row r="20" spans="1:9" ht="13.95" customHeight="1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13.95" customHeight="1">
      <c r="A21" s="40"/>
      <c r="B21" s="40"/>
      <c r="C21" s="40"/>
      <c r="D21" s="40"/>
      <c r="E21" s="40"/>
      <c r="F21" s="40"/>
      <c r="G21" s="40"/>
      <c r="H21" s="40"/>
      <c r="I21" s="40"/>
    </row>
    <row r="22" spans="1:9">
      <c r="A22" s="40"/>
      <c r="B22" s="40"/>
      <c r="C22" s="40"/>
      <c r="D22" s="40"/>
      <c r="E22" s="40"/>
      <c r="F22" s="40"/>
      <c r="G22" s="40"/>
      <c r="H22" s="40"/>
      <c r="I22" s="40"/>
    </row>
    <row r="23" spans="1:9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2">
    <mergeCell ref="A19:I23"/>
    <mergeCell ref="A3:I3"/>
    <mergeCell ref="G6:I6"/>
    <mergeCell ref="B16:B17"/>
    <mergeCell ref="C16:C17"/>
    <mergeCell ref="D16:D17"/>
    <mergeCell ref="E16:E17"/>
    <mergeCell ref="F16:F17"/>
    <mergeCell ref="G16:G17"/>
    <mergeCell ref="H16:H17"/>
    <mergeCell ref="I16:I17"/>
    <mergeCell ref="F9:F11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9" orientation="landscape" horizontalDpi="300" verticalDpi="300" r:id="rId1"/>
  <headerFooter alignWithMargins="0">
    <oddFooter>&amp;R&amp;"ＭＳ Ｐ明朝,標準"（募集・雇用経費）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view="pageBreakPreview" zoomScale="115" zoomScaleNormal="100" zoomScaleSheetLayoutView="115" workbookViewId="0">
      <selection activeCell="A2" sqref="A2"/>
    </sheetView>
  </sheetViews>
  <sheetFormatPr defaultColWidth="9" defaultRowHeight="12"/>
  <cols>
    <col min="1" max="1" width="55.44140625" style="1" customWidth="1"/>
    <col min="2" max="2" width="18" style="1" customWidth="1"/>
    <col min="3" max="8" width="14.77734375" style="1" customWidth="1"/>
    <col min="9" max="9" width="16.88671875" style="1" customWidth="1"/>
    <col min="10" max="16384" width="9" style="1"/>
  </cols>
  <sheetData>
    <row r="1" spans="1:9" ht="13.2">
      <c r="A1" s="4" t="s">
        <v>25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6.2">
      <c r="A3" s="42" t="s">
        <v>36</v>
      </c>
      <c r="B3" s="42"/>
      <c r="C3" s="42"/>
      <c r="D3" s="42"/>
      <c r="E3" s="42"/>
      <c r="F3" s="42"/>
      <c r="G3" s="42"/>
      <c r="H3" s="42"/>
      <c r="I3" s="42"/>
    </row>
    <row r="4" spans="1:9" ht="16.2">
      <c r="A4" s="32"/>
      <c r="B4" s="32"/>
      <c r="C4" s="32"/>
      <c r="D4" s="32"/>
      <c r="E4" s="32"/>
      <c r="F4" s="32"/>
      <c r="G4" s="32"/>
      <c r="H4" s="32"/>
      <c r="I4" s="32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19</v>
      </c>
      <c r="C6" s="7"/>
      <c r="D6" s="5"/>
      <c r="E6" s="8"/>
      <c r="F6" s="9" t="s">
        <v>20</v>
      </c>
      <c r="G6" s="53" t="s">
        <v>42</v>
      </c>
      <c r="H6" s="53"/>
      <c r="I6" s="53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2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43" t="s">
        <v>18</v>
      </c>
      <c r="E9" s="13" t="s">
        <v>9</v>
      </c>
      <c r="F9" s="12"/>
      <c r="G9" s="12"/>
      <c r="H9" s="12"/>
      <c r="I9" s="12" t="s">
        <v>14</v>
      </c>
    </row>
    <row r="10" spans="1:9" s="2" customFormat="1" ht="13.2">
      <c r="A10" s="12" t="s">
        <v>28</v>
      </c>
      <c r="B10" s="12" t="s">
        <v>6</v>
      </c>
      <c r="C10" s="13" t="s">
        <v>8</v>
      </c>
      <c r="D10" s="43"/>
      <c r="E10" s="13" t="s">
        <v>10</v>
      </c>
      <c r="F10" s="12" t="s">
        <v>12</v>
      </c>
      <c r="G10" s="12" t="s">
        <v>13</v>
      </c>
      <c r="H10" s="12" t="s">
        <v>21</v>
      </c>
      <c r="I10" s="12" t="s">
        <v>15</v>
      </c>
    </row>
    <row r="11" spans="1:9" s="2" customFormat="1" ht="13.2">
      <c r="A11" s="12"/>
      <c r="B11" s="12"/>
      <c r="C11" s="20" t="s">
        <v>24</v>
      </c>
      <c r="D11" s="43"/>
      <c r="E11" s="13" t="s">
        <v>11</v>
      </c>
      <c r="F11" s="12" t="s">
        <v>26</v>
      </c>
      <c r="G11" s="12"/>
      <c r="H11" s="12" t="s">
        <v>23</v>
      </c>
      <c r="I11" s="12" t="s">
        <v>45</v>
      </c>
    </row>
    <row r="12" spans="1:9" s="2" customFormat="1" ht="13.2">
      <c r="A12" s="12"/>
      <c r="B12" s="12"/>
      <c r="C12" s="14"/>
      <c r="D12" s="14"/>
      <c r="E12" s="14"/>
      <c r="F12" s="12"/>
      <c r="G12" s="12"/>
      <c r="H12" s="12"/>
      <c r="I12" s="12"/>
    </row>
    <row r="13" spans="1:9" s="2" customFormat="1" ht="13.2">
      <c r="A13" s="12"/>
      <c r="B13" s="12" t="s">
        <v>1</v>
      </c>
      <c r="C13" s="12" t="s">
        <v>2</v>
      </c>
      <c r="D13" s="15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22</v>
      </c>
    </row>
    <row r="14" spans="1:9" s="3" customFormat="1" ht="13.2">
      <c r="A14" s="16"/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</row>
    <row r="15" spans="1:9" s="3" customFormat="1" ht="65.400000000000006" customHeight="1">
      <c r="A15" s="17" t="s">
        <v>35</v>
      </c>
      <c r="B15" s="34">
        <f>848000-G16</f>
        <v>748000</v>
      </c>
      <c r="C15" s="35">
        <v>200000</v>
      </c>
      <c r="D15" s="34">
        <f>MIN(B15:C15)</f>
        <v>200000</v>
      </c>
      <c r="E15" s="36">
        <v>0</v>
      </c>
      <c r="F15" s="34">
        <f>D15-E15</f>
        <v>200000</v>
      </c>
      <c r="G15" s="34">
        <f>F15</f>
        <v>200000</v>
      </c>
      <c r="H15" s="34">
        <f>ROUNDDOWN((G15*3/4),0)</f>
        <v>150000</v>
      </c>
      <c r="I15" s="34">
        <f>ROUNDDOWN(H15,-3)</f>
        <v>150000</v>
      </c>
    </row>
    <row r="16" spans="1:9" s="3" customFormat="1" ht="52.95" customHeight="1">
      <c r="A16" s="21" t="s">
        <v>44</v>
      </c>
      <c r="B16" s="51">
        <f>IF(A17="","",VLOOKUP(A17,'(参考)　人材紹介会社を利用した場合による上限額の変動'!A3:B8,2,FALSE))</f>
        <v>184000</v>
      </c>
      <c r="C16" s="54">
        <v>100000</v>
      </c>
      <c r="D16" s="51">
        <f>MIN(B16:C16)</f>
        <v>100000</v>
      </c>
      <c r="E16" s="56">
        <v>0</v>
      </c>
      <c r="F16" s="51">
        <f>D16-E16</f>
        <v>100000</v>
      </c>
      <c r="G16" s="51">
        <f>F16</f>
        <v>100000</v>
      </c>
      <c r="H16" s="51">
        <f>ROUNDDOWN((G16*3/4),0)</f>
        <v>75000</v>
      </c>
      <c r="I16" s="51">
        <f>ROUNDDOWN(H16,-3)</f>
        <v>75000</v>
      </c>
    </row>
    <row r="17" spans="1:9" s="3" customFormat="1" ht="25.2" customHeight="1">
      <c r="A17" s="33" t="s">
        <v>41</v>
      </c>
      <c r="B17" s="52"/>
      <c r="C17" s="55"/>
      <c r="D17" s="52"/>
      <c r="E17" s="57"/>
      <c r="F17" s="52"/>
      <c r="G17" s="52"/>
      <c r="H17" s="52"/>
      <c r="I17" s="52"/>
    </row>
    <row r="18" spans="1:9" s="3" customFormat="1" ht="39.6" customHeight="1">
      <c r="A18" s="17" t="s">
        <v>34</v>
      </c>
      <c r="B18" s="37"/>
      <c r="C18" s="37"/>
      <c r="D18" s="37"/>
      <c r="E18" s="38"/>
      <c r="F18" s="37"/>
      <c r="G18" s="37"/>
      <c r="H18" s="37"/>
      <c r="I18" s="34">
        <f>I15+I16</f>
        <v>225000</v>
      </c>
    </row>
    <row r="19" spans="1:9" ht="13.95" customHeight="1">
      <c r="A19" s="39" t="s">
        <v>43</v>
      </c>
      <c r="B19" s="39"/>
      <c r="C19" s="39"/>
      <c r="D19" s="39"/>
      <c r="E19" s="39"/>
      <c r="F19" s="39"/>
      <c r="G19" s="39"/>
      <c r="H19" s="39"/>
      <c r="I19" s="39"/>
    </row>
    <row r="20" spans="1:9" ht="13.95" customHeight="1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13.95" customHeight="1">
      <c r="A21" s="40"/>
      <c r="B21" s="40"/>
      <c r="C21" s="40"/>
      <c r="D21" s="40"/>
      <c r="E21" s="40"/>
      <c r="F21" s="40"/>
      <c r="G21" s="40"/>
      <c r="H21" s="40"/>
      <c r="I21" s="40"/>
    </row>
    <row r="22" spans="1:9">
      <c r="A22" s="40"/>
      <c r="B22" s="40"/>
      <c r="C22" s="40"/>
      <c r="D22" s="40"/>
      <c r="E22" s="40"/>
      <c r="F22" s="40"/>
      <c r="G22" s="40"/>
      <c r="H22" s="40"/>
      <c r="I22" s="40"/>
    </row>
    <row r="23" spans="1:9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2">
    <mergeCell ref="I16:I17"/>
    <mergeCell ref="A19:I23"/>
    <mergeCell ref="A3:I3"/>
    <mergeCell ref="G6:I6"/>
    <mergeCell ref="D9:D11"/>
    <mergeCell ref="B16:B17"/>
    <mergeCell ref="C16:C17"/>
    <mergeCell ref="D16:D17"/>
    <mergeCell ref="E16:E17"/>
    <mergeCell ref="F16:F17"/>
    <mergeCell ref="G16:G17"/>
    <mergeCell ref="H16:H17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9" orientation="landscape" horizontalDpi="300" verticalDpi="300" r:id="rId1"/>
  <headerFooter alignWithMargins="0">
    <oddFooter>&amp;R&amp;"ＭＳ Ｐ明朝,標準"（募集・雇用経費）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8"/>
  <sheetViews>
    <sheetView workbookViewId="0"/>
  </sheetViews>
  <sheetFormatPr defaultRowHeight="13.2"/>
  <sheetData>
    <row r="1" spans="1:2">
      <c r="A1" s="23" t="s">
        <v>31</v>
      </c>
      <c r="B1" s="23"/>
    </row>
    <row r="2" spans="1:2">
      <c r="A2" s="24" t="s">
        <v>30</v>
      </c>
      <c r="B2" s="25" t="s">
        <v>29</v>
      </c>
    </row>
    <row r="3" spans="1:2">
      <c r="A3" s="28" t="s">
        <v>33</v>
      </c>
      <c r="B3" s="27">
        <v>0</v>
      </c>
    </row>
    <row r="4" spans="1:2">
      <c r="A4" s="26" t="s">
        <v>27</v>
      </c>
      <c r="B4" s="27">
        <v>184000</v>
      </c>
    </row>
    <row r="5" spans="1:2">
      <c r="A5" s="26" t="s">
        <v>37</v>
      </c>
      <c r="B5" s="27">
        <v>368000</v>
      </c>
    </row>
    <row r="6" spans="1:2">
      <c r="A6" s="26" t="s">
        <v>38</v>
      </c>
      <c r="B6" s="27">
        <v>552000</v>
      </c>
    </row>
    <row r="7" spans="1:2">
      <c r="A7" s="26" t="s">
        <v>39</v>
      </c>
      <c r="B7" s="27">
        <v>736000</v>
      </c>
    </row>
    <row r="8" spans="1:2">
      <c r="A8" s="26" t="s">
        <v>40</v>
      </c>
      <c r="B8" s="27">
        <v>848000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別紙１-1 所要額調書（募集・雇用経費）</vt:lpstr>
      <vt:lpstr>記載例</vt:lpstr>
      <vt:lpstr>(参考)　人材紹介会社を利用した場合による上限額の変動</vt:lpstr>
      <vt:lpstr>記載例!Print_Area</vt:lpstr>
      <vt:lpstr>'別紙１-1 所要額調書（募集・雇用経費）'!Print_Area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2024-10-07T22:26:16Z</cp:lastPrinted>
  <dcterms:created xsi:type="dcterms:W3CDTF">1997-01-08T22:48:59Z</dcterms:created>
  <dcterms:modified xsi:type="dcterms:W3CDTF">2025-04-22T08:49:23Z</dcterms:modified>
</cp:coreProperties>
</file>