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3_起案\"/>
    </mc:Choice>
  </mc:AlternateContent>
  <bookViews>
    <workbookView xWindow="6636" yWindow="504" windowWidth="19224" windowHeight="11676"/>
  </bookViews>
  <sheets>
    <sheet name="(自動反映のため入力不要)別紙５-２ 経費精算額調書" sheetId="23" r:id="rId1"/>
    <sheet name="1人目" sheetId="25" r:id="rId2"/>
    <sheet name="2人目" sheetId="26" r:id="rId3"/>
    <sheet name="3人目" sheetId="27" r:id="rId4"/>
    <sheet name="4人目" sheetId="28" r:id="rId5"/>
    <sheet name="5人目" sheetId="29" r:id="rId6"/>
    <sheet name="記載例" sheetId="24" r:id="rId7"/>
    <sheet name="(参考)勤務日数による上限額の変動" sheetId="20" r:id="rId8"/>
  </sheets>
  <definedNames>
    <definedName name="_xlnm.Print_Area" localSheetId="0">'(自動反映のため入力不要)別紙５-２ 経費精算額調書'!$A$1:$N$22</definedName>
    <definedName name="_xlnm.Print_Area" localSheetId="1">'1人目'!$A$1:$N$22</definedName>
    <definedName name="_xlnm.Print_Area" localSheetId="2">'2人目'!$A$1:$N$22</definedName>
    <definedName name="_xlnm.Print_Area" localSheetId="3">'3人目'!$A$1:$N$22</definedName>
    <definedName name="_xlnm.Print_Area" localSheetId="4">'4人目'!$A$1:$N$22</definedName>
    <definedName name="_xlnm.Print_Area" localSheetId="5">'5人目'!$A$1:$N$22</definedName>
    <definedName name="_xlnm.Print_Area" localSheetId="6">記載例!$A$1:$N$22</definedName>
    <definedName name="総合確保区域" localSheetId="0">#REF!</definedName>
    <definedName name="総合確保区域" localSheetId="1">#REF!</definedName>
    <definedName name="総合確保区域" localSheetId="2">#REF!</definedName>
    <definedName name="総合確保区域" localSheetId="3">#REF!</definedName>
    <definedName name="総合確保区域" localSheetId="4">#REF!</definedName>
    <definedName name="総合確保区域" localSheetId="5">#REF!</definedName>
    <definedName name="総合確保区域" localSheetId="6">#REF!</definedName>
    <definedName name="総合確保区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6" l="1"/>
  <c r="C3" i="27" s="1"/>
  <c r="C3" i="28" s="1"/>
  <c r="C3" i="29" s="1"/>
  <c r="N17" i="29"/>
  <c r="N17" i="28"/>
  <c r="N17" i="27"/>
  <c r="N17" i="26"/>
  <c r="N17" i="23"/>
  <c r="M12" i="29" l="1"/>
  <c r="M10" i="29"/>
  <c r="M9" i="29"/>
  <c r="M12" i="28"/>
  <c r="M10" i="28"/>
  <c r="M9" i="28"/>
  <c r="M12" i="27"/>
  <c r="M10" i="27"/>
  <c r="M9" i="27"/>
  <c r="M12" i="26"/>
  <c r="M10" i="26"/>
  <c r="M9" i="26"/>
  <c r="M12" i="25"/>
  <c r="M10" i="25"/>
  <c r="M9" i="25"/>
  <c r="M12" i="24"/>
  <c r="M10" i="24"/>
  <c r="M9" i="24"/>
  <c r="M11" i="23"/>
  <c r="N11" i="23" s="1"/>
  <c r="M8" i="23"/>
  <c r="M7" i="23"/>
  <c r="M6" i="23"/>
  <c r="M10" i="23" l="1"/>
  <c r="M9" i="23"/>
  <c r="C3" i="23"/>
  <c r="I3" i="23"/>
  <c r="N13" i="23"/>
  <c r="L10" i="23"/>
  <c r="K10" i="23"/>
  <c r="J10" i="23"/>
  <c r="I10" i="23"/>
  <c r="H10" i="23"/>
  <c r="G10" i="23"/>
  <c r="F10" i="23"/>
  <c r="E10" i="23"/>
  <c r="M12" i="23" l="1"/>
  <c r="L11" i="23"/>
  <c r="K11" i="23"/>
  <c r="J11" i="23"/>
  <c r="I11" i="23"/>
  <c r="H11" i="23"/>
  <c r="G11" i="23"/>
  <c r="F11" i="23"/>
  <c r="E11" i="23"/>
  <c r="L8" i="23"/>
  <c r="L7" i="23"/>
  <c r="L6" i="23"/>
  <c r="K6" i="23"/>
  <c r="K7" i="23"/>
  <c r="K8" i="23"/>
  <c r="J8" i="23"/>
  <c r="J7" i="23"/>
  <c r="J6" i="23"/>
  <c r="I6" i="23"/>
  <c r="I7" i="23"/>
  <c r="I8" i="23"/>
  <c r="H8" i="23"/>
  <c r="H7" i="23"/>
  <c r="H6" i="23"/>
  <c r="G6" i="23"/>
  <c r="G7" i="23"/>
  <c r="G8" i="23"/>
  <c r="F8" i="23"/>
  <c r="F7" i="23"/>
  <c r="F6" i="23"/>
  <c r="E8" i="23"/>
  <c r="E7" i="23"/>
  <c r="E6" i="23"/>
  <c r="L12" i="29"/>
  <c r="K12" i="29"/>
  <c r="J12" i="29"/>
  <c r="I12" i="29"/>
  <c r="H12" i="29"/>
  <c r="G12" i="29"/>
  <c r="F12" i="29"/>
  <c r="N12" i="29" s="1"/>
  <c r="N14" i="29" s="1"/>
  <c r="N15" i="29" s="1"/>
  <c r="N16" i="29" s="1"/>
  <c r="N18" i="29" s="1"/>
  <c r="M3" i="29" s="1"/>
  <c r="E12" i="29"/>
  <c r="N11" i="29"/>
  <c r="L10" i="29"/>
  <c r="K10" i="29"/>
  <c r="J10" i="29"/>
  <c r="I10" i="29"/>
  <c r="H10" i="29"/>
  <c r="G10" i="29"/>
  <c r="F10" i="29"/>
  <c r="E10" i="29"/>
  <c r="L9" i="29"/>
  <c r="N9" i="29" s="1"/>
  <c r="K9" i="29"/>
  <c r="J9" i="29"/>
  <c r="I9" i="29"/>
  <c r="H9" i="29"/>
  <c r="G9" i="29"/>
  <c r="F9" i="29"/>
  <c r="E9" i="29"/>
  <c r="N8" i="29"/>
  <c r="N7" i="29"/>
  <c r="N6" i="29"/>
  <c r="L12" i="28"/>
  <c r="K12" i="28"/>
  <c r="J12" i="28"/>
  <c r="I12" i="28"/>
  <c r="H12" i="28"/>
  <c r="G12" i="28"/>
  <c r="F12" i="28"/>
  <c r="N12" i="28" s="1"/>
  <c r="N14" i="28" s="1"/>
  <c r="N15" i="28" s="1"/>
  <c r="N16" i="28" s="1"/>
  <c r="N18" i="28" s="1"/>
  <c r="M3" i="28" s="1"/>
  <c r="E12" i="28"/>
  <c r="N11" i="28"/>
  <c r="L10" i="28"/>
  <c r="K10" i="28"/>
  <c r="J10" i="28"/>
  <c r="I10" i="28"/>
  <c r="H10" i="28"/>
  <c r="G10" i="28"/>
  <c r="F10" i="28"/>
  <c r="E10" i="28"/>
  <c r="L9" i="28"/>
  <c r="N9" i="28" s="1"/>
  <c r="K9" i="28"/>
  <c r="J9" i="28"/>
  <c r="I9" i="28"/>
  <c r="H9" i="28"/>
  <c r="G9" i="28"/>
  <c r="F9" i="28"/>
  <c r="E9" i="28"/>
  <c r="N8" i="28"/>
  <c r="N7" i="28"/>
  <c r="N6" i="28"/>
  <c r="L12" i="27"/>
  <c r="K12" i="27"/>
  <c r="J12" i="27"/>
  <c r="I12" i="27"/>
  <c r="H12" i="27"/>
  <c r="G12" i="27"/>
  <c r="F12" i="27"/>
  <c r="E12" i="27"/>
  <c r="N12" i="27" s="1"/>
  <c r="N14" i="27" s="1"/>
  <c r="N15" i="27" s="1"/>
  <c r="N16" i="27" s="1"/>
  <c r="N18" i="27" s="1"/>
  <c r="M3" i="27" s="1"/>
  <c r="N11" i="27"/>
  <c r="L10" i="27"/>
  <c r="K10" i="27"/>
  <c r="J10" i="27"/>
  <c r="I10" i="27"/>
  <c r="H10" i="27"/>
  <c r="G10" i="27"/>
  <c r="F10" i="27"/>
  <c r="E10" i="27"/>
  <c r="L9" i="27"/>
  <c r="K9" i="27"/>
  <c r="N9" i="27" s="1"/>
  <c r="J9" i="27"/>
  <c r="I9" i="27"/>
  <c r="H9" i="27"/>
  <c r="G9" i="27"/>
  <c r="F9" i="27"/>
  <c r="E9" i="27"/>
  <c r="N8" i="27"/>
  <c r="N7" i="27"/>
  <c r="N6" i="27"/>
  <c r="L12" i="26"/>
  <c r="K12" i="26"/>
  <c r="J12" i="26"/>
  <c r="I12" i="26"/>
  <c r="H12" i="26"/>
  <c r="G12" i="26"/>
  <c r="F12" i="26"/>
  <c r="E12" i="26"/>
  <c r="N12" i="26" s="1"/>
  <c r="N14" i="26" s="1"/>
  <c r="N15" i="26" s="1"/>
  <c r="N16" i="26" s="1"/>
  <c r="N18" i="26" s="1"/>
  <c r="M3" i="26" s="1"/>
  <c r="N11" i="26"/>
  <c r="L10" i="26"/>
  <c r="K10" i="26"/>
  <c r="J10" i="26"/>
  <c r="I10" i="26"/>
  <c r="H10" i="26"/>
  <c r="G10" i="26"/>
  <c r="F10" i="26"/>
  <c r="E10" i="26"/>
  <c r="L9" i="26"/>
  <c r="N9" i="26" s="1"/>
  <c r="K9" i="26"/>
  <c r="J9" i="26"/>
  <c r="I9" i="26"/>
  <c r="H9" i="26"/>
  <c r="G9" i="26"/>
  <c r="F9" i="26"/>
  <c r="E9" i="26"/>
  <c r="N8" i="26"/>
  <c r="N7" i="26"/>
  <c r="N6" i="26"/>
  <c r="L12" i="25"/>
  <c r="K12" i="25"/>
  <c r="J12" i="25"/>
  <c r="I12" i="25"/>
  <c r="H12" i="25"/>
  <c r="G12" i="25"/>
  <c r="F12" i="25"/>
  <c r="E12" i="25"/>
  <c r="N12" i="25" s="1"/>
  <c r="N14" i="25" s="1"/>
  <c r="N15" i="25" s="1"/>
  <c r="N16" i="25" s="1"/>
  <c r="N18" i="25" s="1"/>
  <c r="M3" i="25" s="1"/>
  <c r="N11" i="25"/>
  <c r="L10" i="25"/>
  <c r="K10" i="25"/>
  <c r="J10" i="25"/>
  <c r="I10" i="25"/>
  <c r="H10" i="25"/>
  <c r="G10" i="25"/>
  <c r="F10" i="25"/>
  <c r="E10" i="25"/>
  <c r="N9" i="25"/>
  <c r="L9" i="25"/>
  <c r="K9" i="25"/>
  <c r="J9" i="25"/>
  <c r="I9" i="25"/>
  <c r="H9" i="25"/>
  <c r="G9" i="25"/>
  <c r="F9" i="25"/>
  <c r="E9" i="25"/>
  <c r="N8" i="25"/>
  <c r="N7" i="25"/>
  <c r="N6" i="25"/>
  <c r="L12" i="24" l="1"/>
  <c r="K12" i="24"/>
  <c r="J12" i="24"/>
  <c r="I12" i="24"/>
  <c r="H12" i="24"/>
  <c r="N11" i="24"/>
  <c r="L10" i="24"/>
  <c r="K10" i="24"/>
  <c r="J10" i="24"/>
  <c r="I10" i="24"/>
  <c r="H10" i="24"/>
  <c r="G10" i="24"/>
  <c r="G12" i="24" s="1"/>
  <c r="F10" i="24"/>
  <c r="F12" i="24" s="1"/>
  <c r="E10" i="24"/>
  <c r="E12" i="24" s="1"/>
  <c r="L9" i="24"/>
  <c r="K9" i="24"/>
  <c r="J9" i="24"/>
  <c r="I9" i="24"/>
  <c r="H9" i="24"/>
  <c r="G9" i="24"/>
  <c r="F9" i="24"/>
  <c r="E9" i="24"/>
  <c r="N8" i="24"/>
  <c r="N7" i="24"/>
  <c r="N6" i="24"/>
  <c r="N9" i="24" l="1"/>
  <c r="N12" i="24"/>
  <c r="N14" i="24" s="1"/>
  <c r="N15" i="24" s="1"/>
  <c r="N16" i="24" s="1"/>
  <c r="N18" i="24" s="1"/>
  <c r="M3" i="24" s="1"/>
  <c r="L9" i="23"/>
  <c r="K9" i="23"/>
  <c r="J9" i="23"/>
  <c r="I9" i="23"/>
  <c r="H9" i="23"/>
  <c r="G9" i="23"/>
  <c r="F9" i="23"/>
  <c r="E9" i="23"/>
  <c r="L12" i="23" l="1"/>
  <c r="N6" i="23"/>
  <c r="N8" i="23"/>
  <c r="N7" i="23"/>
  <c r="E12" i="23" l="1"/>
  <c r="F12" i="23"/>
  <c r="G12" i="23"/>
  <c r="K12" i="23" l="1"/>
  <c r="J12" i="23"/>
  <c r="I12" i="23"/>
  <c r="H12" i="23"/>
  <c r="N12" i="23" l="1"/>
  <c r="N14" i="23" s="1"/>
  <c r="N15" i="23" s="1"/>
  <c r="N16" i="23" s="1"/>
  <c r="N18" i="23" s="1"/>
  <c r="M3" i="23" s="1"/>
  <c r="N9" i="23" l="1"/>
</calcChain>
</file>

<file path=xl/comments1.xml><?xml version="1.0" encoding="utf-8"?>
<comments xmlns="http://schemas.openxmlformats.org/spreadsheetml/2006/main">
  <authors>
    <author>user</author>
  </authors>
  <commentList>
    <comment ref="G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申請できるのは
最大３か月分です。</t>
        </r>
      </text>
    </comment>
    <comment ref="M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  <comment ref="N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県から送付された交付決定通知書記載の金額を入力してください</t>
        </r>
      </text>
    </comment>
  </commentList>
</comments>
</file>

<file path=xl/sharedStrings.xml><?xml version="1.0" encoding="utf-8"?>
<sst xmlns="http://schemas.openxmlformats.org/spreadsheetml/2006/main" count="257" uniqueCount="41">
  <si>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</si>
  <si>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4"/>
  </si>
  <si>
    <t>勤務日数</t>
    <rPh sb="0" eb="2">
      <t>キンム</t>
    </rPh>
    <rPh sb="2" eb="4">
      <t>ニッスウ</t>
    </rPh>
    <phoneticPr fontId="4"/>
  </si>
  <si>
    <t>（A）基準額（毎月上限304千円）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4"/>
  </si>
  <si>
    <t>算出基礎</t>
    <rPh sb="0" eb="2">
      <t>サンシュツ</t>
    </rPh>
    <rPh sb="2" eb="4">
      <t>キソ</t>
    </rPh>
    <phoneticPr fontId="4"/>
  </si>
  <si>
    <t>時間外勤務手当</t>
    <rPh sb="0" eb="3">
      <t>ジカンガイ</t>
    </rPh>
    <rPh sb="3" eb="5">
      <t>キンム</t>
    </rPh>
    <rPh sb="5" eb="7">
      <t>テアテ</t>
    </rPh>
    <phoneticPr fontId="4"/>
  </si>
  <si>
    <t>給料（基本給）</t>
    <rPh sb="0" eb="2">
      <t>キュウリョウ</t>
    </rPh>
    <rPh sb="3" eb="6">
      <t>キホンキュウ</t>
    </rPh>
    <phoneticPr fontId="4"/>
  </si>
  <si>
    <t>給与関係</t>
    <rPh sb="0" eb="2">
      <t>キュウヨ</t>
    </rPh>
    <rPh sb="2" eb="4">
      <t>カンケイ</t>
    </rPh>
    <phoneticPr fontId="4"/>
  </si>
  <si>
    <t>合計</t>
    <rPh sb="0" eb="2">
      <t>ゴウケイ</t>
    </rPh>
    <phoneticPr fontId="4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</si>
  <si>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</si>
  <si>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</si>
  <si>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</si>
  <si>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</si>
  <si>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</si>
  <si>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</si>
  <si>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</si>
  <si>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</si>
  <si>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</si>
  <si>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4"/>
  </si>
  <si>
    <t>４月</t>
    <rPh sb="1" eb="2">
      <t>ガツ</t>
    </rPh>
    <phoneticPr fontId="4"/>
  </si>
  <si>
    <t>支払区分</t>
    <rPh sb="0" eb="2">
      <t>シハライ</t>
    </rPh>
    <rPh sb="2" eb="4">
      <t>クブン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</si>
  <si>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</si>
  <si>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基準額</t>
    <rPh sb="0" eb="2">
      <t>キジュン</t>
    </rPh>
    <rPh sb="2" eb="3">
      <t>ガク</t>
    </rPh>
    <phoneticPr fontId="5"/>
  </si>
  <si>
    <t>勤務日数</t>
    <rPh sb="0" eb="2">
      <t>キンム</t>
    </rPh>
    <rPh sb="2" eb="4">
      <t>ニッスウ</t>
    </rPh>
    <phoneticPr fontId="5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</si>
  <si>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4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</si>
  <si>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4"/>
  </si>
  <si>
    <t>（F） 選定額</t>
    <rPh sb="4" eb="6">
      <t>センテイ</t>
    </rPh>
    <rPh sb="6" eb="7">
      <t>ガク</t>
    </rPh>
    <phoneticPr fontId="4"/>
  </si>
  <si>
    <t>（G） 補助率（３／４）</t>
    <rPh sb="4" eb="7">
      <t>ホジョリツ</t>
    </rPh>
    <phoneticPr fontId="4"/>
  </si>
  <si>
    <t>（E） 差引事業費（C）-（D）</t>
    <rPh sb="4" eb="6">
      <t>サシヒキ</t>
    </rPh>
    <rPh sb="6" eb="9">
      <t>ジギョウヒ</t>
    </rPh>
    <phoneticPr fontId="4"/>
  </si>
  <si>
    <t>休日勤務手当</t>
    <rPh sb="0" eb="2">
      <t>キュウジツ</t>
    </rPh>
    <rPh sb="2" eb="4">
      <t>キンム</t>
    </rPh>
    <rPh sb="4" eb="6">
      <t>テアテ</t>
    </rPh>
    <phoneticPr fontId="4"/>
  </si>
  <si>
    <t>経費精算額調書(人件費)【令和７年度在宅医療退院支援強化事業】</t>
    <rPh sb="0" eb="7">
      <t>ケイヒセイサンガクチョウショ</t>
    </rPh>
    <rPh sb="5" eb="7">
      <t>チョウショ</t>
    </rPh>
    <rPh sb="8" eb="11">
      <t>ジンケンヒ</t>
    </rPh>
    <phoneticPr fontId="4"/>
  </si>
  <si>
    <t>雇用者氏名</t>
    <rPh sb="0" eb="2">
      <t>コヨウ</t>
    </rPh>
    <rPh sb="2" eb="3">
      <t>シャ</t>
    </rPh>
    <rPh sb="3" eb="5">
      <t>シメイ</t>
    </rPh>
    <phoneticPr fontId="1"/>
  </si>
  <si>
    <t>　　　　２　寄付金その他の収入があれば、(D)欄に記入してください。</t>
    <phoneticPr fontId="1"/>
  </si>
  <si>
    <t>　　　　３　県補助既交付決定額(H)欄には、交付決定通知に記載されている補助金額を記入してください。</t>
    <phoneticPr fontId="1"/>
  </si>
  <si>
    <t>（H） 県補助既交付決定額</t>
    <rPh sb="4" eb="5">
      <t>ケン</t>
    </rPh>
    <rPh sb="5" eb="7">
      <t>ホジョ</t>
    </rPh>
    <rPh sb="7" eb="8">
      <t>スデ</t>
    </rPh>
    <rPh sb="8" eb="10">
      <t>コウフ</t>
    </rPh>
    <rPh sb="10" eb="12">
      <t>ケッテイ</t>
    </rPh>
    <rPh sb="12" eb="13">
      <t>ガク</t>
    </rPh>
    <phoneticPr fontId="4"/>
  </si>
  <si>
    <t>（I） 県補助確定額
　　　(人件費)</t>
    <rPh sb="4" eb="5">
      <t>ケン</t>
    </rPh>
    <rPh sb="5" eb="7">
      <t>ホジョ</t>
    </rPh>
    <rPh sb="7" eb="9">
      <t>カクテイ</t>
    </rPh>
    <rPh sb="9" eb="10">
      <t>ガク</t>
    </rPh>
    <rPh sb="15" eb="18">
      <t>ジンケンヒ</t>
    </rPh>
    <phoneticPr fontId="4"/>
  </si>
  <si>
    <t>神奈川県庁診療所</t>
    <rPh sb="0" eb="8">
      <t>カナガワケンチョウシンリョウジョ</t>
    </rPh>
    <phoneticPr fontId="1"/>
  </si>
  <si>
    <t>別紙５－２　</t>
    <phoneticPr fontId="4"/>
  </si>
  <si>
    <t>（I）県補助確定額
　　 (人件費)</t>
    <rPh sb="3" eb="4">
      <t>ケン</t>
    </rPh>
    <rPh sb="4" eb="6">
      <t>ホジョ</t>
    </rPh>
    <rPh sb="6" eb="8">
      <t>カクテイ</t>
    </rPh>
    <rPh sb="8" eb="9">
      <t>ガク</t>
    </rPh>
    <rPh sb="14" eb="17">
      <t>ジンケンヒ</t>
    </rPh>
    <phoneticPr fontId="4"/>
  </si>
  <si>
    <t>神奈川　一郎
神奈川　二郎</t>
    <rPh sb="0" eb="3">
      <t>カナガワ</t>
    </rPh>
    <rPh sb="4" eb="6">
      <t>イチロウ</t>
    </rPh>
    <rPh sb="7" eb="10">
      <t>カナガワ</t>
    </rPh>
    <rPh sb="11" eb="13">
      <t>ジロウ</t>
    </rPh>
    <phoneticPr fontId="1"/>
  </si>
  <si>
    <t>（B）合計</t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</si>
</sst>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3" fillId="3" borderId="0" xfId="2" applyFill="1">
      <alignment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6" fillId="0" borderId="2" xfId="2" applyFont="1" applyBorder="1">
      <alignment vertical="center"/>
    </xf>
    <xf numFmtId="176" fontId="10" fillId="0" borderId="2" xfId="2" applyNumberFormat="1" applyFont="1" applyBorder="1">
      <alignment vertical="center"/>
    </xf>
    <xf numFmtId="0" fontId="7" fillId="0" borderId="0" xfId="2" applyFont="1" applyAlignment="1">
      <alignment horizontal="left"/>
    </xf>
    <xf numFmtId="0" fontId="11" fillId="0" borderId="0" xfId="2" applyFont="1">
      <alignment vertical="center"/>
    </xf>
    <xf numFmtId="0" fontId="11" fillId="0" borderId="0" xfId="2" applyFont="1" applyAlignment="1"/>
    <xf numFmtId="0" fontId="10" fillId="0" borderId="0" xfId="2" applyFont="1">
      <alignment vertical="center"/>
    </xf>
    <xf numFmtId="0" fontId="10" fillId="4" borderId="3" xfId="2" applyFont="1" applyFill="1" applyBorder="1">
      <alignment vertical="center"/>
    </xf>
    <xf numFmtId="0" fontId="10" fillId="4" borderId="3" xfId="2" applyFont="1" applyFill="1" applyBorder="1" applyAlignment="1">
      <alignment horizontal="left" vertical="center"/>
    </xf>
    <xf numFmtId="38" fontId="6" fillId="0" borderId="10" xfId="3" applyFont="1" applyBorder="1">
      <alignment vertical="center"/>
    </xf>
    <xf numFmtId="38" fontId="10" fillId="0" borderId="10" xfId="2" applyNumberFormat="1" applyFont="1" applyBorder="1">
      <alignment vertical="center"/>
    </xf>
    <xf numFmtId="38" fontId="6" fillId="0" borderId="3" xfId="3" applyFont="1" applyBorder="1">
      <alignment vertical="center"/>
    </xf>
    <xf numFmtId="176" fontId="10" fillId="0" borderId="18" xfId="2" applyNumberFormat="1" applyFont="1" applyBorder="1">
      <alignment vertical="center"/>
    </xf>
    <xf numFmtId="0" fontId="10" fillId="0" borderId="17" xfId="2" applyFont="1" applyBorder="1">
      <alignment vertical="center"/>
    </xf>
    <xf numFmtId="0" fontId="7" fillId="0" borderId="3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176" fontId="10" fillId="0" borderId="3" xfId="2" applyNumberFormat="1" applyFont="1" applyBorder="1">
      <alignment vertical="center"/>
    </xf>
    <xf numFmtId="176" fontId="10" fillId="0" borderId="17" xfId="2" applyNumberFormat="1" applyFont="1" applyBorder="1">
      <alignment vertical="center"/>
    </xf>
    <xf numFmtId="176" fontId="10" fillId="0" borderId="16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6" fillId="0" borderId="4" xfId="2" applyNumberFormat="1" applyFont="1" applyBorder="1">
      <alignment vertical="center"/>
    </xf>
    <xf numFmtId="176" fontId="10" fillId="2" borderId="3" xfId="2" applyNumberFormat="1" applyFont="1" applyFill="1" applyBorder="1">
      <alignment vertical="center"/>
    </xf>
    <xf numFmtId="176" fontId="6" fillId="2" borderId="8" xfId="2" applyNumberFormat="1" applyFont="1" applyFill="1" applyBorder="1">
      <alignment vertical="center"/>
    </xf>
    <xf numFmtId="176" fontId="10" fillId="0" borderId="9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2" applyFont="1" applyBorder="1" applyAlignment="1">
      <alignment horizontal="center" vertical="center" wrapText="1"/>
    </xf>
    <xf numFmtId="176" fontId="10" fillId="0" borderId="9" xfId="2" applyNumberFormat="1" applyFont="1" applyBorder="1">
      <alignment vertical="center"/>
    </xf>
    <xf numFmtId="176" fontId="13" fillId="0" borderId="9" xfId="2" applyNumberFormat="1" applyFont="1" applyBorder="1">
      <alignment vertical="center"/>
    </xf>
    <xf numFmtId="176" fontId="13" fillId="2" borderId="3" xfId="2" applyNumberFormat="1" applyFont="1" applyFill="1" applyBorder="1">
      <alignment vertical="center"/>
    </xf>
    <xf numFmtId="176" fontId="13" fillId="0" borderId="3" xfId="2" applyNumberFormat="1" applyFont="1" applyBorder="1">
      <alignment vertical="center"/>
    </xf>
    <xf numFmtId="176" fontId="13" fillId="0" borderId="18" xfId="2" applyNumberFormat="1" applyFont="1" applyBorder="1">
      <alignment vertical="center"/>
    </xf>
    <xf numFmtId="176" fontId="13" fillId="0" borderId="17" xfId="2" applyNumberFormat="1" applyFont="1" applyBorder="1">
      <alignment vertical="center"/>
    </xf>
    <xf numFmtId="176" fontId="13" fillId="0" borderId="16" xfId="2" applyNumberFormat="1" applyFont="1" applyBorder="1">
      <alignment vertical="center"/>
    </xf>
    <xf numFmtId="176" fontId="13" fillId="0" borderId="24" xfId="2" applyNumberFormat="1" applyFont="1" applyBorder="1">
      <alignment vertical="center"/>
    </xf>
    <xf numFmtId="176" fontId="13" fillId="0" borderId="8" xfId="2" applyNumberFormat="1" applyFont="1" applyBorder="1">
      <alignment vertical="center"/>
    </xf>
    <xf numFmtId="176" fontId="13" fillId="0" borderId="2" xfId="2" applyNumberFormat="1" applyFont="1" applyBorder="1">
      <alignment vertical="center"/>
    </xf>
    <xf numFmtId="176" fontId="13" fillId="2" borderId="8" xfId="2" applyNumberFormat="1" applyFont="1" applyFill="1" applyBorder="1">
      <alignment vertical="center"/>
    </xf>
    <xf numFmtId="176" fontId="13" fillId="0" borderId="4" xfId="2" applyNumberFormat="1" applyFont="1" applyBorder="1">
      <alignment vertical="center"/>
    </xf>
    <xf numFmtId="176" fontId="10" fillId="0" borderId="3" xfId="2" applyNumberFormat="1" applyFont="1" applyFill="1" applyBorder="1">
      <alignment vertical="center"/>
    </xf>
    <xf numFmtId="0" fontId="3" fillId="0" borderId="3" xfId="2" applyBorder="1">
      <alignment vertical="center"/>
    </xf>
    <xf numFmtId="0" fontId="3" fillId="0" borderId="10" xfId="2" applyBorder="1">
      <alignment vertical="center"/>
    </xf>
    <xf numFmtId="176" fontId="10" fillId="0" borderId="8" xfId="2" applyNumberFormat="1" applyFont="1" applyFill="1" applyBorder="1">
      <alignment vertical="center"/>
    </xf>
    <xf numFmtId="0" fontId="12" fillId="0" borderId="3" xfId="2" applyFont="1" applyFill="1" applyBorder="1" applyAlignment="1">
      <alignment vertical="center"/>
    </xf>
    <xf numFmtId="176" fontId="6" fillId="0" borderId="8" xfId="2" applyNumberFormat="1" applyFont="1" applyFill="1" applyBorder="1">
      <alignment vertical="center"/>
    </xf>
    <xf numFmtId="176" fontId="10" fillId="0" borderId="13" xfId="2" applyNumberFormat="1" applyFont="1" applyBorder="1">
      <alignment vertical="center"/>
    </xf>
    <xf numFmtId="0" fontId="10" fillId="0" borderId="12" xfId="2" applyFont="1" applyBorder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19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176" fontId="7" fillId="0" borderId="22" xfId="2" applyNumberFormat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10" fillId="0" borderId="20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176" fontId="10" fillId="0" borderId="5" xfId="2" applyNumberFormat="1" applyFont="1" applyBorder="1">
      <alignment vertical="center"/>
    </xf>
    <xf numFmtId="0" fontId="10" fillId="0" borderId="5" xfId="2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9" xfId="2" applyFont="1" applyBorder="1">
      <alignment vertical="center"/>
    </xf>
    <xf numFmtId="0" fontId="10" fillId="0" borderId="27" xfId="2" applyFont="1" applyBorder="1" applyAlignment="1">
      <alignment horizontal="center" vertical="center" wrapText="1"/>
    </xf>
    <xf numFmtId="0" fontId="10" fillId="0" borderId="28" xfId="2" applyFont="1" applyBorder="1" applyAlignment="1">
      <alignment vertical="center" wrapText="1"/>
    </xf>
    <xf numFmtId="176" fontId="10" fillId="0" borderId="13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center" vertical="center"/>
    </xf>
    <xf numFmtId="176" fontId="10" fillId="0" borderId="29" xfId="2" applyNumberFormat="1" applyFont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176" fontId="13" fillId="0" borderId="5" xfId="2" applyNumberFormat="1" applyFont="1" applyBorder="1">
      <alignment vertical="center"/>
    </xf>
    <xf numFmtId="0" fontId="13" fillId="0" borderId="5" xfId="2" applyFont="1" applyBorder="1">
      <alignment vertical="center"/>
    </xf>
    <xf numFmtId="176" fontId="13" fillId="0" borderId="9" xfId="2" applyNumberFormat="1" applyFont="1" applyBorder="1">
      <alignment vertical="center"/>
    </xf>
    <xf numFmtId="0" fontId="13" fillId="0" borderId="9" xfId="2" applyFont="1" applyBorder="1">
      <alignment vertical="center"/>
    </xf>
    <xf numFmtId="176" fontId="13" fillId="0" borderId="13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/>
    </xf>
    <xf numFmtId="176" fontId="13" fillId="0" borderId="29" xfId="2" applyNumberFormat="1" applyFont="1" applyBorder="1" applyAlignment="1">
      <alignment horizontal="center" vertical="center"/>
    </xf>
    <xf numFmtId="176" fontId="13" fillId="0" borderId="13" xfId="2" applyNumberFormat="1" applyFont="1" applyBorder="1">
      <alignment vertical="center"/>
    </xf>
    <xf numFmtId="0" fontId="13" fillId="0" borderId="12" xfId="2" applyFont="1" applyBorder="1">
      <alignment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 wrapText="1"/>
    </xf>
    <xf numFmtId="0" fontId="13" fillId="2" borderId="26" xfId="2" applyFont="1" applyFill="1" applyBorder="1" applyAlignment="1">
      <alignment horizontal="center" vertical="center"/>
    </xf>
    <xf numFmtId="176" fontId="14" fillId="0" borderId="22" xfId="2" applyNumberFormat="1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tr">
        <f>IF('1人目'!C3:G3="","",'1人目'!C3:G3)</f>
        <v/>
      </c>
      <c r="D3" s="75"/>
      <c r="E3" s="75"/>
      <c r="F3" s="75"/>
      <c r="G3" s="75"/>
      <c r="H3" s="56" t="s">
        <v>31</v>
      </c>
      <c r="I3" s="76" t="str">
        <f>'1人目'!I3:J3&amp;"　　　　　　"&amp;'2人目'!I3:J3&amp;"　　　　　　"&amp;'3人目'!I3:J3&amp;"　　　　　　"&amp;'4人目'!I3:J3&amp;"　　　　　　"&amp;'5人目'!I3:J3</f>
        <v>　　　　　　　　　　　　　　　　　　　　　　　　</v>
      </c>
      <c r="J3" s="77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37"/>
      <c r="D6" s="37"/>
      <c r="E6" s="52">
        <f>'1人目'!E6+'2人目'!E6+'3人目'!E6+'4人目'!E6+'5人目'!E6</f>
        <v>0</v>
      </c>
      <c r="F6" s="52">
        <f>'1人目'!F6+'2人目'!F6+'3人目'!F6+'4人目'!F6+'5人目'!F6</f>
        <v>0</v>
      </c>
      <c r="G6" s="52">
        <f>'1人目'!G6+'2人目'!G6+'3人目'!G6+'4人目'!G6+'5人目'!G6</f>
        <v>0</v>
      </c>
      <c r="H6" s="52">
        <f>'1人目'!H6+'2人目'!H6+'3人目'!H6+'4人目'!H6+'5人目'!H6</f>
        <v>0</v>
      </c>
      <c r="I6" s="52">
        <f>'1人目'!I6+'2人目'!I6+'3人目'!I6+'4人目'!I6+'5人目'!I6</f>
        <v>0</v>
      </c>
      <c r="J6" s="52">
        <f>'1人目'!J6+'2人目'!J6+'3人目'!J6+'4人目'!J6+'5人目'!J6</f>
        <v>0</v>
      </c>
      <c r="K6" s="52">
        <f>'1人目'!K6+'2人目'!K6+'3人目'!K6+'4人目'!K6+'5人目'!K6</f>
        <v>0</v>
      </c>
      <c r="L6" s="52">
        <f>'1人目'!L6+'2人目'!L6+'3人目'!L6+'4人目'!L6+'5人目'!L6</f>
        <v>0</v>
      </c>
      <c r="M6" s="52">
        <f>'1人目'!M6+'2人目'!M6+'3人目'!M6+'4人目'!M6+'5人目'!M6</f>
        <v>0</v>
      </c>
      <c r="N6" s="29">
        <f>SUM(E6:M6)</f>
        <v>0</v>
      </c>
    </row>
    <row r="7" spans="1:14" ht="28.2" customHeight="1">
      <c r="A7" s="64"/>
      <c r="B7" s="13" t="s">
        <v>5</v>
      </c>
      <c r="C7" s="38"/>
      <c r="D7" s="38"/>
      <c r="E7" s="52">
        <f>'1人目'!E7+'2人目'!E7+'3人目'!E7+'4人目'!E7+'5人目'!E7</f>
        <v>0</v>
      </c>
      <c r="F7" s="52">
        <f>'1人目'!F7+'2人目'!F7+'3人目'!F7+'4人目'!F7+'5人目'!F7</f>
        <v>0</v>
      </c>
      <c r="G7" s="52">
        <f>'1人目'!G7+'2人目'!G7+'3人目'!G7+'4人目'!G7+'5人目'!G7</f>
        <v>0</v>
      </c>
      <c r="H7" s="52">
        <f>'1人目'!H7+'2人目'!H7+'3人目'!H7+'4人目'!H7+'5人目'!H7</f>
        <v>0</v>
      </c>
      <c r="I7" s="52">
        <f>'1人目'!I7+'2人目'!I7+'3人目'!I7+'4人目'!I7+'5人目'!I7</f>
        <v>0</v>
      </c>
      <c r="J7" s="52">
        <f>'1人目'!J7+'2人目'!J7+'3人目'!J7+'4人目'!J7+'5人目'!J7</f>
        <v>0</v>
      </c>
      <c r="K7" s="52">
        <f>'1人目'!K7+'2人目'!K7+'3人目'!K7+'4人目'!K7+'5人目'!K7</f>
        <v>0</v>
      </c>
      <c r="L7" s="52">
        <f>'1人目'!L7+'2人目'!L7+'3人目'!L7+'4人目'!L7+'5人目'!L7</f>
        <v>0</v>
      </c>
      <c r="M7" s="52">
        <f>'1人目'!M7+'2人目'!M7+'3人目'!M7+'4人目'!M7+'5人目'!M7</f>
        <v>0</v>
      </c>
      <c r="N7" s="29">
        <f>SUM(E7:M7)</f>
        <v>0</v>
      </c>
    </row>
    <row r="8" spans="1:14" ht="30.6" customHeight="1" thickBot="1">
      <c r="A8" s="64"/>
      <c r="B8" s="13" t="s">
        <v>29</v>
      </c>
      <c r="C8" s="37"/>
      <c r="D8" s="37"/>
      <c r="E8" s="52">
        <f>'1人目'!E8+'2人目'!E8+'3人目'!E8+'4人目'!E8+'5人目'!E8</f>
        <v>0</v>
      </c>
      <c r="F8" s="52">
        <f>'1人目'!F8+'2人目'!F8+'3人目'!F8+'4人目'!F8+'5人目'!F8</f>
        <v>0</v>
      </c>
      <c r="G8" s="52">
        <f>'1人目'!G8+'2人目'!G8+'3人目'!G8+'4人目'!G8+'5人目'!G8</f>
        <v>0</v>
      </c>
      <c r="H8" s="52">
        <f>'1人目'!H8+'2人目'!H8+'3人目'!H8+'4人目'!H8+'5人目'!H8</f>
        <v>0</v>
      </c>
      <c r="I8" s="52">
        <f>'1人目'!I8+'2人目'!I8+'3人目'!I8+'4人目'!I8+'5人目'!I8</f>
        <v>0</v>
      </c>
      <c r="J8" s="52">
        <f>'1人目'!J8+'2人目'!J8+'3人目'!J8+'4人目'!J8+'5人目'!J8</f>
        <v>0</v>
      </c>
      <c r="K8" s="52">
        <f>'1人目'!K8+'2人目'!K8+'3人目'!K8+'4人目'!K8+'5人目'!K8</f>
        <v>0</v>
      </c>
      <c r="L8" s="52">
        <f>'1人目'!L8+'2人目'!L8+'3人目'!L8+'4人目'!L8+'5人目'!L8</f>
        <v>0</v>
      </c>
      <c r="M8" s="52">
        <f>'1人目'!M8+'2人目'!M8+'3人目'!M8+'4人目'!M8+'5人目'!M8</f>
        <v>0</v>
      </c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>
        <f t="shared" ref="E9:M9" si="0">IF(E6="","",SUM(E6:E8))</f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0</v>
      </c>
      <c r="L9" s="30">
        <f t="shared" si="0"/>
        <v>0</v>
      </c>
      <c r="M9" s="30">
        <f t="shared" si="0"/>
        <v>0</v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37"/>
      <c r="D10" s="37"/>
      <c r="E10" s="29">
        <f>IF(E11="","",VLOOKUP(E11,'(参考)勤務日数による上限額の変動'!$A$4:$B$35,2,FALSE))</f>
        <v>0</v>
      </c>
      <c r="F10" s="29">
        <f>IF(F11="","",VLOOKUP(F11,'(参考)勤務日数による上限額の変動'!$A$4:$B$35,2,FALSE))</f>
        <v>0</v>
      </c>
      <c r="G10" s="29">
        <f>IF(G11="","",VLOOKUP(G11,'(参考)勤務日数による上限額の変動'!$A$4:$B$35,2,FALSE))</f>
        <v>0</v>
      </c>
      <c r="H10" s="29">
        <f>IF(H11="","",VLOOKUP(H11,'(参考)勤務日数による上限額の変動'!$A$4:$B$35,2,FALSE))</f>
        <v>0</v>
      </c>
      <c r="I10" s="29">
        <f>IF(I11="","",VLOOKUP(I11,'(参考)勤務日数による上限額の変動'!$A$4:$B$35,2,FALSE))</f>
        <v>0</v>
      </c>
      <c r="J10" s="29">
        <f>IF(J11="","",VLOOKUP(J11,'(参考)勤務日数による上限額の変動'!$A$4:$B$35,2,FALSE))</f>
        <v>0</v>
      </c>
      <c r="K10" s="29">
        <f>IF(K11="","",VLOOKUP(K11,'(参考)勤務日数による上限額の変動'!$A$4:$B$35,2,FALSE))</f>
        <v>0</v>
      </c>
      <c r="L10" s="29">
        <f>IF(L11="","",VLOOKUP(L11,'(参考)勤務日数による上限額の変動'!$A$4:$B$35,2,FALSE))</f>
        <v>0</v>
      </c>
      <c r="M10" s="29">
        <f>IF(M11="","",VLOOKUP(M11,'(参考)勤務日数による上限額の変動'!$A$4:$B$35,2,FALSE))</f>
        <v>0</v>
      </c>
      <c r="N10" s="33"/>
    </row>
    <row r="11" spans="1:14" ht="24.45" customHeight="1">
      <c r="A11" s="66"/>
      <c r="B11" s="14" t="s">
        <v>2</v>
      </c>
      <c r="C11" s="37"/>
      <c r="D11" s="37"/>
      <c r="E11" s="52">
        <f>'1人目'!E11+'2人目'!E11+'3人目'!E11+'4人目'!E11+'5人目'!E11</f>
        <v>0</v>
      </c>
      <c r="F11" s="52">
        <f>'1人目'!F11+'2人目'!F11+'3人目'!F11+'4人目'!F11+'5人目'!F11</f>
        <v>0</v>
      </c>
      <c r="G11" s="52">
        <f>'1人目'!G11+'2人目'!G11+'3人目'!G11+'4人目'!G11+'5人目'!G11</f>
        <v>0</v>
      </c>
      <c r="H11" s="52">
        <f>'1人目'!H11+'2人目'!H11+'3人目'!H11+'4人目'!H11+'5人目'!H11</f>
        <v>0</v>
      </c>
      <c r="I11" s="52">
        <f>'1人目'!I11+'2人目'!I11+'3人目'!I11+'4人目'!I11+'5人目'!I11</f>
        <v>0</v>
      </c>
      <c r="J11" s="52">
        <f>'1人目'!J11+'2人目'!J11+'3人目'!J11+'4人目'!J11+'5人目'!J11</f>
        <v>0</v>
      </c>
      <c r="K11" s="52">
        <f>'1人目'!K11+'2人目'!K11+'3人目'!K11+'4人目'!K11+'5人目'!K11</f>
        <v>0</v>
      </c>
      <c r="L11" s="52">
        <f>'1人目'!L11+'2人目'!L11+'3人目'!L11+'4人目'!L11+'5人目'!L11</f>
        <v>0</v>
      </c>
      <c r="M11" s="52">
        <f>'1人目'!M11+'2人目'!M11+'3人目'!M11+'4人目'!M11+'5人目'!M11</f>
        <v>0</v>
      </c>
      <c r="N11" s="32">
        <f>SUM(C11:M11)</f>
        <v>0</v>
      </c>
    </row>
    <row r="12" spans="1:14" ht="27.45" customHeight="1">
      <c r="A12" s="67"/>
      <c r="B12" s="28" t="s">
        <v>1</v>
      </c>
      <c r="C12" s="37"/>
      <c r="D12" s="37"/>
      <c r="E12" s="15">
        <f t="shared" ref="E12:M12" si="2">IF(E11="","",MIN(E9:E10))</f>
        <v>0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2"/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5">
        <f>'1人目'!N13+'2人目'!N13+'3人目'!N13+'4人目'!N13+'5人目'!N13</f>
        <v>0</v>
      </c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57">
        <f>'1人目'!N17</f>
        <v>0</v>
      </c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4:B14"/>
    <mergeCell ref="C14:M14"/>
    <mergeCell ref="A15:B15"/>
    <mergeCell ref="C15:M15"/>
    <mergeCell ref="A16:B16"/>
    <mergeCell ref="C16:M16"/>
    <mergeCell ref="A17:B17"/>
    <mergeCell ref="C17:M17"/>
    <mergeCell ref="C13:M13"/>
    <mergeCell ref="C1:N1"/>
    <mergeCell ref="A3:B3"/>
    <mergeCell ref="A5:B5"/>
    <mergeCell ref="A6:A8"/>
    <mergeCell ref="A9:A12"/>
    <mergeCell ref="A13:B13"/>
    <mergeCell ref="M3:N3"/>
    <mergeCell ref="K3:L3"/>
    <mergeCell ref="C3:G3"/>
    <mergeCell ref="I3:J3"/>
  </mergeCells>
  <phoneticPr fontId="1"/>
  <pageMargins left="0.31496062992125984" right="0.31496062992125984" top="0.98425196850393704" bottom="0.39370078740157483" header="0.31496062992125984" footer="0.31496062992125984"/>
  <pageSetup paperSize="9" scale="89" orientation="landscape" r:id="rId1"/>
  <headerFooter>
    <oddFooter>&amp;R&amp;"ＭＳ Ｐ明朝,標準"（人件費）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89"/>
      <c r="D3" s="90"/>
      <c r="E3" s="90"/>
      <c r="F3" s="90"/>
      <c r="G3" s="90"/>
      <c r="H3" s="56" t="s">
        <v>31</v>
      </c>
      <c r="I3" s="90"/>
      <c r="J3" s="91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36"/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36"/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tr">
        <f>IF('1人目'!C3:G3="","",'1人目'!C3:G3)</f>
        <v/>
      </c>
      <c r="D3" s="75"/>
      <c r="E3" s="75"/>
      <c r="F3" s="75"/>
      <c r="G3" s="75"/>
      <c r="H3" s="56" t="s">
        <v>31</v>
      </c>
      <c r="I3" s="90"/>
      <c r="J3" s="91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36"/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57">
        <f>'1人目'!N17</f>
        <v>0</v>
      </c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tr">
        <f>'2人目'!C3:G3</f>
        <v/>
      </c>
      <c r="D3" s="75"/>
      <c r="E3" s="75"/>
      <c r="F3" s="75"/>
      <c r="G3" s="75"/>
      <c r="H3" s="56" t="s">
        <v>31</v>
      </c>
      <c r="I3" s="90"/>
      <c r="J3" s="91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36"/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57">
        <f>'1人目'!N17</f>
        <v>0</v>
      </c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tr">
        <f>'3人目'!C3:G3</f>
        <v/>
      </c>
      <c r="D3" s="75"/>
      <c r="E3" s="75"/>
      <c r="F3" s="75"/>
      <c r="G3" s="75"/>
      <c r="H3" s="56" t="s">
        <v>31</v>
      </c>
      <c r="I3" s="90"/>
      <c r="J3" s="91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36"/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57">
        <f>'1人目'!N17</f>
        <v>0</v>
      </c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tr">
        <f>'4人目'!C3:G3</f>
        <v/>
      </c>
      <c r="D3" s="75"/>
      <c r="E3" s="75"/>
      <c r="F3" s="75"/>
      <c r="G3" s="75"/>
      <c r="H3" s="56" t="s">
        <v>31</v>
      </c>
      <c r="I3" s="90"/>
      <c r="J3" s="91"/>
      <c r="K3" s="72" t="s">
        <v>38</v>
      </c>
      <c r="L3" s="73"/>
      <c r="M3" s="70">
        <f>N18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40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68" t="s">
        <v>25</v>
      </c>
      <c r="B13" s="69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36"/>
    </row>
    <row r="14" spans="1:14" ht="33.75" customHeight="1">
      <c r="A14" s="68" t="s">
        <v>28</v>
      </c>
      <c r="B14" s="69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32">
        <f>N12-N13</f>
        <v>0</v>
      </c>
    </row>
    <row r="15" spans="1:14" ht="33.75" customHeight="1">
      <c r="A15" s="68" t="s">
        <v>26</v>
      </c>
      <c r="B15" s="6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2">
        <f>N14</f>
        <v>0</v>
      </c>
    </row>
    <row r="16" spans="1:14" ht="33.75" customHeight="1">
      <c r="A16" s="68" t="s">
        <v>27</v>
      </c>
      <c r="B16" s="69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2">
        <f>ROUNDDOWN((N15*3/4),0)</f>
        <v>0</v>
      </c>
    </row>
    <row r="17" spans="1:14" ht="33.75" customHeight="1">
      <c r="A17" s="84" t="s">
        <v>34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57">
        <f>'1人目'!N17</f>
        <v>0</v>
      </c>
    </row>
    <row r="18" spans="1:14" s="3" customFormat="1" ht="33.75" customHeight="1" thickBot="1">
      <c r="A18" s="78" t="s">
        <v>35</v>
      </c>
      <c r="B18" s="79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37</v>
      </c>
      <c r="B1" s="5"/>
      <c r="C1" s="60" t="s">
        <v>30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101" t="s">
        <v>36</v>
      </c>
      <c r="D3" s="102"/>
      <c r="E3" s="102"/>
      <c r="F3" s="102"/>
      <c r="G3" s="102"/>
      <c r="H3" s="56" t="s">
        <v>31</v>
      </c>
      <c r="I3" s="103" t="s">
        <v>39</v>
      </c>
      <c r="J3" s="104"/>
      <c r="K3" s="72" t="s">
        <v>38</v>
      </c>
      <c r="L3" s="73"/>
      <c r="M3" s="105">
        <f>N18</f>
        <v>638000</v>
      </c>
      <c r="N3" s="106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1"/>
      <c r="D6" s="41"/>
      <c r="E6" s="42">
        <v>300000</v>
      </c>
      <c r="F6" s="42">
        <v>300000</v>
      </c>
      <c r="G6" s="42">
        <v>300000</v>
      </c>
      <c r="H6" s="42"/>
      <c r="I6" s="42"/>
      <c r="J6" s="42"/>
      <c r="K6" s="42"/>
      <c r="L6" s="42"/>
      <c r="M6" s="42"/>
      <c r="N6" s="43">
        <f>SUM(E6:M6)</f>
        <v>900000</v>
      </c>
    </row>
    <row r="7" spans="1:14" ht="28.2" customHeight="1">
      <c r="A7" s="64"/>
      <c r="B7" s="13" t="s">
        <v>5</v>
      </c>
      <c r="C7" s="41"/>
      <c r="D7" s="41"/>
      <c r="E7" s="42">
        <v>20000</v>
      </c>
      <c r="F7" s="42">
        <v>20000</v>
      </c>
      <c r="G7" s="42">
        <v>5000</v>
      </c>
      <c r="H7" s="42"/>
      <c r="I7" s="42"/>
      <c r="J7" s="42"/>
      <c r="K7" s="42"/>
      <c r="L7" s="42"/>
      <c r="M7" s="42"/>
      <c r="N7" s="43">
        <f>SUM(E7:M7)</f>
        <v>45000</v>
      </c>
    </row>
    <row r="8" spans="1:14" ht="30.6" customHeight="1" thickBot="1">
      <c r="A8" s="64"/>
      <c r="B8" s="13" t="s">
        <v>29</v>
      </c>
      <c r="C8" s="41"/>
      <c r="D8" s="41"/>
      <c r="E8" s="42">
        <v>0</v>
      </c>
      <c r="F8" s="42">
        <v>0</v>
      </c>
      <c r="G8" s="42">
        <v>0</v>
      </c>
      <c r="H8" s="42"/>
      <c r="I8" s="42"/>
      <c r="J8" s="42"/>
      <c r="K8" s="42"/>
      <c r="L8" s="42"/>
      <c r="M8" s="42"/>
      <c r="N8" s="43">
        <f>SUM(E8:M8)</f>
        <v>0</v>
      </c>
    </row>
    <row r="9" spans="1:14" ht="21" customHeight="1" thickTop="1">
      <c r="A9" s="65" t="s">
        <v>4</v>
      </c>
      <c r="B9" s="26" t="s">
        <v>40</v>
      </c>
      <c r="C9" s="44"/>
      <c r="D9" s="44"/>
      <c r="E9" s="45">
        <f t="shared" ref="E9:M9" si="0">IF(E6="","",SUM(E6:E8))</f>
        <v>320000</v>
      </c>
      <c r="F9" s="45">
        <f t="shared" si="0"/>
        <v>320000</v>
      </c>
      <c r="G9" s="45">
        <f t="shared" si="0"/>
        <v>305000</v>
      </c>
      <c r="H9" s="45" t="str">
        <f t="shared" si="0"/>
        <v/>
      </c>
      <c r="I9" s="45" t="str">
        <f t="shared" si="0"/>
        <v/>
      </c>
      <c r="J9" s="45" t="str">
        <f t="shared" si="0"/>
        <v/>
      </c>
      <c r="K9" s="45" t="str">
        <f t="shared" si="0"/>
        <v/>
      </c>
      <c r="L9" s="45" t="str">
        <f t="shared" si="0"/>
        <v/>
      </c>
      <c r="M9" s="45" t="str">
        <f t="shared" si="0"/>
        <v/>
      </c>
      <c r="N9" s="46">
        <f t="shared" ref="N9" si="1">SUM(C9:M9)</f>
        <v>945000</v>
      </c>
    </row>
    <row r="10" spans="1:14" ht="25.2" customHeight="1">
      <c r="A10" s="66"/>
      <c r="B10" s="27" t="s">
        <v>3</v>
      </c>
      <c r="C10" s="41"/>
      <c r="D10" s="41"/>
      <c r="E10" s="43">
        <f>IF(E11="","",VLOOKUP(E11,'(参考)勤務日数による上限額の変動'!$A$4:$B$34,2,FALSE))</f>
        <v>304000</v>
      </c>
      <c r="F10" s="43">
        <f>IF(F11="","",VLOOKUP(F11,'(参考)勤務日数による上限額の変動'!$A$4:$B$34,2,FALSE))</f>
        <v>304000</v>
      </c>
      <c r="G10" s="43">
        <f>IF(G11="","",VLOOKUP(G11,'(参考)勤務日数による上限額の変動'!$A$4:$B$34,2,FALSE))</f>
        <v>243200</v>
      </c>
      <c r="H10" s="43" t="str">
        <f>IF(H11="","",VLOOKUP(H11,'(参考)勤務日数による上限額の変動'!$A$4:$B$34,2,FALSE))</f>
        <v/>
      </c>
      <c r="I10" s="43" t="str">
        <f>IF(I11="","",VLOOKUP(I11,'(参考)勤務日数による上限額の変動'!$A$4:$B$34,2,FALSE))</f>
        <v/>
      </c>
      <c r="J10" s="43" t="str">
        <f>IF(J11="","",VLOOKUP(J11,'(参考)勤務日数による上限額の変動'!$A$4:$B$34,2,FALSE))</f>
        <v/>
      </c>
      <c r="K10" s="43" t="str">
        <f>IF(K11="","",VLOOKUP(K11,'(参考)勤務日数による上限額の変動'!$A$4:$B$34,2,FALSE))</f>
        <v/>
      </c>
      <c r="L10" s="43" t="str">
        <f>IF(L11="","",VLOOKUP(L11,'(参考)勤務日数による上限額の変動'!$A$4:$B$34,2,FALSE))</f>
        <v/>
      </c>
      <c r="M10" s="43" t="str">
        <f>IF(M11="","",VLOOKUP(M11,'(参考)勤務日数による上限額の変動'!$A$4:$B$34,2,FALSE))</f>
        <v/>
      </c>
      <c r="N10" s="47"/>
    </row>
    <row r="11" spans="1:14" ht="24.45" customHeight="1">
      <c r="A11" s="66"/>
      <c r="B11" s="14" t="s">
        <v>2</v>
      </c>
      <c r="C11" s="41"/>
      <c r="D11" s="41"/>
      <c r="E11" s="42">
        <v>21</v>
      </c>
      <c r="F11" s="42">
        <v>23</v>
      </c>
      <c r="G11" s="42">
        <v>16</v>
      </c>
      <c r="H11" s="42"/>
      <c r="I11" s="42"/>
      <c r="J11" s="42"/>
      <c r="K11" s="42"/>
      <c r="L11" s="42"/>
      <c r="M11" s="42"/>
      <c r="N11" s="48">
        <f>SUM(C11:M11)</f>
        <v>60</v>
      </c>
    </row>
    <row r="12" spans="1:14" ht="27.45" customHeight="1">
      <c r="A12" s="67"/>
      <c r="B12" s="28" t="s">
        <v>1</v>
      </c>
      <c r="C12" s="41"/>
      <c r="D12" s="41"/>
      <c r="E12" s="49">
        <f t="shared" ref="E12:M12" si="2">IF(E11="","",MIN(E9:E10))</f>
        <v>304000</v>
      </c>
      <c r="F12" s="49">
        <f t="shared" si="2"/>
        <v>304000</v>
      </c>
      <c r="G12" s="49">
        <f t="shared" si="2"/>
        <v>243200</v>
      </c>
      <c r="H12" s="49" t="str">
        <f t="shared" si="2"/>
        <v/>
      </c>
      <c r="I12" s="49" t="str">
        <f t="shared" si="2"/>
        <v/>
      </c>
      <c r="J12" s="49" t="str">
        <f t="shared" si="2"/>
        <v/>
      </c>
      <c r="K12" s="49" t="str">
        <f t="shared" si="2"/>
        <v/>
      </c>
      <c r="L12" s="49" t="str">
        <f t="shared" si="2"/>
        <v/>
      </c>
      <c r="M12" s="49" t="str">
        <f t="shared" si="2"/>
        <v/>
      </c>
      <c r="N12" s="48">
        <f>SUM(C12:M12)</f>
        <v>851200</v>
      </c>
    </row>
    <row r="13" spans="1:14" ht="33.75" customHeight="1">
      <c r="A13" s="68" t="s">
        <v>25</v>
      </c>
      <c r="B13" s="69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50">
        <v>0</v>
      </c>
    </row>
    <row r="14" spans="1:14" ht="33.75" customHeight="1">
      <c r="A14" s="68" t="s">
        <v>28</v>
      </c>
      <c r="B14" s="69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48">
        <f>N12-N13</f>
        <v>851200</v>
      </c>
    </row>
    <row r="15" spans="1:14" ht="33.75" customHeight="1">
      <c r="A15" s="68" t="s">
        <v>26</v>
      </c>
      <c r="B15" s="69"/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48">
        <f>N14</f>
        <v>851200</v>
      </c>
    </row>
    <row r="16" spans="1:14" ht="33.75" customHeight="1">
      <c r="A16" s="68" t="s">
        <v>27</v>
      </c>
      <c r="B16" s="6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48">
        <f>ROUNDDOWN((N15*3/4),0)</f>
        <v>638400</v>
      </c>
    </row>
    <row r="17" spans="1:14" ht="33.75" customHeight="1">
      <c r="A17" s="84" t="s">
        <v>34</v>
      </c>
      <c r="B17" s="85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50">
        <v>788000</v>
      </c>
    </row>
    <row r="18" spans="1:14" s="3" customFormat="1" ht="33.75" customHeight="1" thickBot="1">
      <c r="A18" s="78" t="s">
        <v>35</v>
      </c>
      <c r="B18" s="79"/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51">
        <f>MIN((ROUNDDOWN(N16,-3)),N17)</f>
        <v>638000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  <mergeCell ref="A18:B18"/>
    <mergeCell ref="C18:M18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5"/>
  <sheetViews>
    <sheetView workbookViewId="0"/>
  </sheetViews>
  <sheetFormatPr defaultColWidth="9" defaultRowHeight="13.2"/>
  <cols>
    <col min="1" max="16384" width="9" style="1"/>
  </cols>
  <sheetData>
    <row r="2" spans="1:3">
      <c r="A2" s="19" t="s">
        <v>24</v>
      </c>
      <c r="B2" s="19"/>
      <c r="C2" s="19"/>
    </row>
    <row r="3" spans="1:3">
      <c r="A3" s="20" t="s">
        <v>23</v>
      </c>
      <c r="B3" s="21" t="s">
        <v>22</v>
      </c>
      <c r="C3" s="19"/>
    </row>
    <row r="4" spans="1:3">
      <c r="A4" s="13">
        <v>31</v>
      </c>
      <c r="B4" s="22">
        <v>304000</v>
      </c>
      <c r="C4" s="19"/>
    </row>
    <row r="5" spans="1:3">
      <c r="A5" s="13">
        <v>30</v>
      </c>
      <c r="B5" s="22">
        <v>304000</v>
      </c>
      <c r="C5" s="19"/>
    </row>
    <row r="6" spans="1:3">
      <c r="A6" s="13">
        <v>29</v>
      </c>
      <c r="B6" s="22">
        <v>304000</v>
      </c>
      <c r="C6" s="19"/>
    </row>
    <row r="7" spans="1:3">
      <c r="A7" s="13">
        <v>28</v>
      </c>
      <c r="B7" s="22">
        <v>304000</v>
      </c>
      <c r="C7" s="19"/>
    </row>
    <row r="8" spans="1:3">
      <c r="A8" s="13">
        <v>27</v>
      </c>
      <c r="B8" s="22">
        <v>304000</v>
      </c>
      <c r="C8" s="19"/>
    </row>
    <row r="9" spans="1:3">
      <c r="A9" s="13">
        <v>26</v>
      </c>
      <c r="B9" s="22">
        <v>304000</v>
      </c>
      <c r="C9" s="19"/>
    </row>
    <row r="10" spans="1:3">
      <c r="A10" s="13">
        <v>25</v>
      </c>
      <c r="B10" s="22">
        <v>304000</v>
      </c>
      <c r="C10" s="19"/>
    </row>
    <row r="11" spans="1:3">
      <c r="A11" s="13">
        <v>24</v>
      </c>
      <c r="B11" s="22">
        <v>304000</v>
      </c>
      <c r="C11" s="19"/>
    </row>
    <row r="12" spans="1:3">
      <c r="A12" s="13">
        <v>23</v>
      </c>
      <c r="B12" s="22">
        <v>304000</v>
      </c>
      <c r="C12" s="19"/>
    </row>
    <row r="13" spans="1:3">
      <c r="A13" s="13">
        <v>22</v>
      </c>
      <c r="B13" s="22">
        <v>304000</v>
      </c>
      <c r="C13" s="19"/>
    </row>
    <row r="14" spans="1:3">
      <c r="A14" s="13">
        <v>21</v>
      </c>
      <c r="B14" s="22">
        <v>304000</v>
      </c>
      <c r="C14" s="19"/>
    </row>
    <row r="15" spans="1:3">
      <c r="A15" s="13">
        <v>20</v>
      </c>
      <c r="B15" s="22">
        <v>304000</v>
      </c>
      <c r="C15" s="19"/>
    </row>
    <row r="16" spans="1:3">
      <c r="A16" s="13">
        <v>19</v>
      </c>
      <c r="B16" s="23">
        <v>288800</v>
      </c>
      <c r="C16" s="19"/>
    </row>
    <row r="17" spans="1:3">
      <c r="A17" s="13">
        <v>18</v>
      </c>
      <c r="B17" s="23">
        <v>273600</v>
      </c>
      <c r="C17" s="19"/>
    </row>
    <row r="18" spans="1:3">
      <c r="A18" s="13">
        <v>17</v>
      </c>
      <c r="B18" s="23">
        <v>258400</v>
      </c>
      <c r="C18" s="19"/>
    </row>
    <row r="19" spans="1:3">
      <c r="A19" s="13">
        <v>16</v>
      </c>
      <c r="B19" s="23">
        <v>243200</v>
      </c>
      <c r="C19" s="19"/>
    </row>
    <row r="20" spans="1:3">
      <c r="A20" s="13">
        <v>15</v>
      </c>
      <c r="B20" s="23">
        <v>228000</v>
      </c>
      <c r="C20" s="19"/>
    </row>
    <row r="21" spans="1:3">
      <c r="A21" s="13">
        <v>14</v>
      </c>
      <c r="B21" s="23">
        <v>212800</v>
      </c>
      <c r="C21" s="19"/>
    </row>
    <row r="22" spans="1:3">
      <c r="A22" s="13">
        <v>13</v>
      </c>
      <c r="B22" s="23">
        <v>197600</v>
      </c>
      <c r="C22" s="19"/>
    </row>
    <row r="23" spans="1:3">
      <c r="A23" s="13">
        <v>12</v>
      </c>
      <c r="B23" s="23">
        <v>182400</v>
      </c>
      <c r="C23" s="19"/>
    </row>
    <row r="24" spans="1:3">
      <c r="A24" s="13">
        <v>11</v>
      </c>
      <c r="B24" s="23">
        <v>167200</v>
      </c>
      <c r="C24" s="19"/>
    </row>
    <row r="25" spans="1:3">
      <c r="A25" s="13">
        <v>10</v>
      </c>
      <c r="B25" s="23">
        <v>152000</v>
      </c>
      <c r="C25" s="19"/>
    </row>
    <row r="26" spans="1:3">
      <c r="A26" s="13">
        <v>9</v>
      </c>
      <c r="B26" s="24">
        <v>136800</v>
      </c>
      <c r="C26" s="19"/>
    </row>
    <row r="27" spans="1:3">
      <c r="A27" s="13">
        <v>8</v>
      </c>
      <c r="B27" s="24">
        <v>121600</v>
      </c>
      <c r="C27" s="19"/>
    </row>
    <row r="28" spans="1:3">
      <c r="A28" s="13">
        <v>7</v>
      </c>
      <c r="B28" s="24">
        <v>106400</v>
      </c>
      <c r="C28" s="19"/>
    </row>
    <row r="29" spans="1:3">
      <c r="A29" s="13">
        <v>6</v>
      </c>
      <c r="B29" s="24">
        <v>91200</v>
      </c>
      <c r="C29" s="19"/>
    </row>
    <row r="30" spans="1:3">
      <c r="A30" s="13">
        <v>5</v>
      </c>
      <c r="B30" s="24">
        <v>76000</v>
      </c>
      <c r="C30" s="19"/>
    </row>
    <row r="31" spans="1:3">
      <c r="A31" s="13">
        <v>4</v>
      </c>
      <c r="B31" s="24">
        <v>60800</v>
      </c>
      <c r="C31" s="19"/>
    </row>
    <row r="32" spans="1:3">
      <c r="A32" s="13">
        <v>3</v>
      </c>
      <c r="B32" s="24">
        <v>45600</v>
      </c>
      <c r="C32" s="19"/>
    </row>
    <row r="33" spans="1:3">
      <c r="A33" s="13">
        <v>2</v>
      </c>
      <c r="B33" s="24">
        <v>30400</v>
      </c>
      <c r="C33" s="19"/>
    </row>
    <row r="34" spans="1:3">
      <c r="A34" s="13">
        <v>1</v>
      </c>
      <c r="B34" s="24">
        <v>15200</v>
      </c>
      <c r="C34" s="19"/>
    </row>
    <row r="35" spans="1:3">
      <c r="A35" s="53">
        <v>0</v>
      </c>
      <c r="B35" s="54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(自動反映のため入力不要)別紙５-２ 経費精算額調書</vt:lpstr>
      <vt:lpstr>1人目</vt:lpstr>
      <vt:lpstr>2人目</vt:lpstr>
      <vt:lpstr>3人目</vt:lpstr>
      <vt:lpstr>4人目</vt:lpstr>
      <vt:lpstr>5人目</vt:lpstr>
      <vt:lpstr>記載例</vt:lpstr>
      <vt:lpstr>(参考)勤務日数による上限額の変動</vt:lpstr>
      <vt:lpstr>'(自動反映のため入力不要)別紙５-２ 経費精算額調書'!Print_Area</vt:lpstr>
      <vt:lpstr>'1人目'!Print_Area</vt:lpstr>
      <vt:lpstr>'2人目'!Print_Area</vt:lpstr>
      <vt:lpstr>'3人目'!Print_Area</vt:lpstr>
      <vt:lpstr>'4人目'!Print_Area</vt:lpstr>
      <vt:lpstr>'5人目'!Print_Area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2025-04-16T00:57:07Z</cp:lastPrinted>
  <dcterms:created xsi:type="dcterms:W3CDTF">1997-01-08T22:48:59Z</dcterms:created>
  <dcterms:modified xsi:type="dcterms:W3CDTF">2025-04-23T08:28:06Z</dcterms:modified>
</cp:coreProperties>
</file>