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mon\04_計審Ｇ\01_計画書審査\02_建築物温暖化対策計画書制度\99_ファイル基準表にないもの\"/>
    </mc:Choice>
  </mc:AlternateContent>
  <bookViews>
    <workbookView xWindow="480" yWindow="96" windowWidth="12780" windowHeight="8100"/>
  </bookViews>
  <sheets>
    <sheet name="チェック表A" sheetId="4" r:id="rId1"/>
    <sheet name="チェック表B" sheetId="5" r:id="rId2"/>
  </sheets>
  <calcPr calcId="162913"/>
</workbook>
</file>

<file path=xl/calcChain.xml><?xml version="1.0" encoding="utf-8"?>
<calcChain xmlns="http://schemas.openxmlformats.org/spreadsheetml/2006/main">
  <c r="C12" i="4" l="1"/>
  <c r="C21" i="4" s="1"/>
  <c r="F22" i="4" s="1"/>
  <c r="H16" i="4"/>
  <c r="G19" i="4"/>
  <c r="H17" i="4"/>
  <c r="H18" i="4"/>
  <c r="C29" i="4"/>
  <c r="C30" i="4"/>
  <c r="F31" i="4" s="1"/>
  <c r="C36" i="4"/>
  <c r="C54" i="4"/>
  <c r="C37" i="4"/>
  <c r="C38" i="4" s="1"/>
  <c r="C39" i="4" s="1"/>
  <c r="F39" i="4" s="1"/>
  <c r="C46" i="4"/>
  <c r="C90" i="4" s="1"/>
  <c r="C55" i="4"/>
  <c r="C68" i="4"/>
  <c r="C71" i="4" s="1"/>
  <c r="C74" i="4" s="1"/>
  <c r="F75" i="4" s="1"/>
  <c r="C79" i="4"/>
  <c r="C82" i="4" s="1"/>
  <c r="F83" i="4" s="1"/>
  <c r="C89" i="4"/>
  <c r="C12" i="5"/>
  <c r="C21" i="5"/>
  <c r="F22" i="5"/>
  <c r="H16" i="5"/>
  <c r="H17" i="5"/>
  <c r="G19" i="5"/>
  <c r="H18" i="5"/>
  <c r="C30" i="5"/>
  <c r="F31" i="5"/>
  <c r="C39" i="5"/>
  <c r="C40" i="5"/>
  <c r="F40" i="5"/>
  <c r="C49" i="5"/>
  <c r="F50" i="5"/>
  <c r="C59" i="5"/>
  <c r="F61" i="5"/>
  <c r="C69" i="5"/>
  <c r="C72" i="5"/>
  <c r="C75" i="5"/>
  <c r="F76" i="5"/>
  <c r="C83" i="5"/>
  <c r="F84" i="5"/>
  <c r="C93" i="5"/>
  <c r="F95" i="5"/>
  <c r="C87" i="4"/>
  <c r="C45" i="4"/>
  <c r="C48" i="4"/>
  <c r="F49" i="4" s="1"/>
  <c r="C88" i="4"/>
  <c r="C57" i="4"/>
  <c r="C92" i="4" l="1"/>
  <c r="F94" i="4" s="1"/>
  <c r="C58" i="4"/>
  <c r="F60" i="4" s="1"/>
</calcChain>
</file>

<file path=xl/comments1.xml><?xml version="1.0" encoding="utf-8"?>
<comments xmlns="http://schemas.openxmlformats.org/spreadsheetml/2006/main">
  <authors>
    <author>user</author>
  </authors>
  <commentList>
    <comment ref="C47" authorId="0" shapeId="0">
      <text>
        <r>
          <rPr>
            <b/>
            <sz val="9"/>
            <rFont val="ＭＳ Ｐゴシック"/>
            <family val="3"/>
            <charset val="128"/>
          </rPr>
          <t xml:space="preserve">みなし樹幹を利用する場合は、上のQ3/1欄の表を使用してください。
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C58" authorId="0" shapeId="0">
      <text>
        <r>
          <rPr>
            <b/>
            <sz val="9"/>
            <rFont val="ＭＳ Ｐゴシック"/>
            <family val="3"/>
            <charset val="128"/>
          </rPr>
          <t xml:space="preserve">みなし樹幹を利用する場合は、上のQ3/1欄の表を使用してください。
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C91" authorId="0" shapeId="0">
      <text>
        <r>
          <rPr>
            <b/>
            <sz val="9"/>
            <rFont val="ＭＳ Ｐゴシック"/>
            <family val="3"/>
            <charset val="128"/>
          </rPr>
          <t xml:space="preserve">みなし樹幹を利用する場合は、上のQ3/1欄の表を使用してください。
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<sst xmlns="http://schemas.openxmlformats.org/spreadsheetml/2006/main" count="309" uniqueCount="152">
  <si>
    <t>建ぺい率</t>
    <rPh sb="0" eb="1">
      <t>ケン</t>
    </rPh>
    <rPh sb="3" eb="4">
      <t>リツ</t>
    </rPh>
    <phoneticPr fontId="2"/>
  </si>
  <si>
    <t>空地率</t>
    <rPh sb="0" eb="2">
      <t>クウチ</t>
    </rPh>
    <rPh sb="2" eb="3">
      <t>リツ</t>
    </rPh>
    <phoneticPr fontId="2"/>
  </si>
  <si>
    <t>外構緑化指数</t>
    <rPh sb="0" eb="2">
      <t>ガイコウ</t>
    </rPh>
    <rPh sb="2" eb="4">
      <t>リョッカ</t>
    </rPh>
    <rPh sb="4" eb="6">
      <t>シスウ</t>
    </rPh>
    <phoneticPr fontId="2"/>
  </si>
  <si>
    <t>建物緑化指数</t>
    <rPh sb="0" eb="2">
      <t>タテモノ</t>
    </rPh>
    <rPh sb="2" eb="4">
      <t>リョッカ</t>
    </rPh>
    <rPh sb="4" eb="6">
      <t>シスウ</t>
    </rPh>
    <phoneticPr fontId="2"/>
  </si>
  <si>
    <t>見付面積比</t>
    <rPh sb="0" eb="2">
      <t>ミツケ</t>
    </rPh>
    <rPh sb="2" eb="4">
      <t>メンセキ</t>
    </rPh>
    <rPh sb="4" eb="5">
      <t>ヒ</t>
    </rPh>
    <phoneticPr fontId="2"/>
  </si>
  <si>
    <t>基準容積率</t>
    <rPh sb="0" eb="2">
      <t>キジュン</t>
    </rPh>
    <rPh sb="2" eb="4">
      <t>ヨウセキ</t>
    </rPh>
    <rPh sb="4" eb="5">
      <t>リツ</t>
    </rPh>
    <phoneticPr fontId="2"/>
  </si>
  <si>
    <t>基準建ぺい率</t>
    <rPh sb="0" eb="2">
      <t>キジュン</t>
    </rPh>
    <rPh sb="2" eb="3">
      <t>ケン</t>
    </rPh>
    <rPh sb="5" eb="6">
      <t>リツ</t>
    </rPh>
    <phoneticPr fontId="2"/>
  </si>
  <si>
    <t>階数</t>
    <rPh sb="0" eb="2">
      <t>カイスウ</t>
    </rPh>
    <phoneticPr fontId="2"/>
  </si>
  <si>
    <t>h</t>
    <phoneticPr fontId="2"/>
  </si>
  <si>
    <t>g</t>
    <phoneticPr fontId="2"/>
  </si>
  <si>
    <t>LR3/2.2　温熱環境悪化の改善</t>
    <rPh sb="8" eb="10">
      <t>オンネツ</t>
    </rPh>
    <rPh sb="10" eb="12">
      <t>カンキョウ</t>
    </rPh>
    <rPh sb="12" eb="14">
      <t>アッカ</t>
    </rPh>
    <rPh sb="15" eb="17">
      <t>カイゼン</t>
    </rPh>
    <phoneticPr fontId="2"/>
  </si>
  <si>
    <t>Q3/3.2　敷地内温熱環境の向上</t>
    <rPh sb="7" eb="9">
      <t>シキチ</t>
    </rPh>
    <rPh sb="9" eb="10">
      <t>ナイ</t>
    </rPh>
    <rPh sb="10" eb="12">
      <t>オンネツ</t>
    </rPh>
    <rPh sb="12" eb="14">
      <t>カンキョウ</t>
    </rPh>
    <rPh sb="15" eb="17">
      <t>コウジョウ</t>
    </rPh>
    <phoneticPr fontId="2"/>
  </si>
  <si>
    <t>Ⅰ　2)空地率</t>
    <rPh sb="4" eb="6">
      <t>クウチ</t>
    </rPh>
    <rPh sb="6" eb="7">
      <t>リツ</t>
    </rPh>
    <phoneticPr fontId="2"/>
  </si>
  <si>
    <t>　</t>
    <phoneticPr fontId="2"/>
  </si>
  <si>
    <t>c=b/a</t>
    <phoneticPr fontId="2"/>
  </si>
  <si>
    <t>d=1-c</t>
    <phoneticPr fontId="2"/>
  </si>
  <si>
    <t>⇒</t>
    <phoneticPr fontId="2"/>
  </si>
  <si>
    <t>40%以上60%未満　1ﾎﾟｲﾝﾄ</t>
    <rPh sb="3" eb="5">
      <t>イジョウ</t>
    </rPh>
    <rPh sb="8" eb="10">
      <t>ミマン</t>
    </rPh>
    <phoneticPr fontId="2"/>
  </si>
  <si>
    <t>40%以上60%未満　2ﾎﾟｲﾝﾄ</t>
    <rPh sb="3" eb="5">
      <t>イジョウ</t>
    </rPh>
    <rPh sb="8" eb="10">
      <t>ミマン</t>
    </rPh>
    <phoneticPr fontId="2"/>
  </si>
  <si>
    <t>60%以上80%未満　2ﾎﾟｲﾝﾄ</t>
    <rPh sb="3" eb="5">
      <t>イジョウ</t>
    </rPh>
    <rPh sb="8" eb="10">
      <t>ミマン</t>
    </rPh>
    <phoneticPr fontId="2"/>
  </si>
  <si>
    <t>80%以上　3ﾎﾟｲﾝﾄ</t>
    <rPh sb="3" eb="5">
      <t>イジョウ</t>
    </rPh>
    <phoneticPr fontId="2"/>
  </si>
  <si>
    <t>黄色セル</t>
    <rPh sb="0" eb="2">
      <t>キイロ</t>
    </rPh>
    <phoneticPr fontId="2"/>
  </si>
  <si>
    <t>入力</t>
    <rPh sb="0" eb="2">
      <t>ニュウリョク</t>
    </rPh>
    <phoneticPr fontId="2"/>
  </si>
  <si>
    <t>青セル</t>
    <rPh sb="0" eb="1">
      <t>アオ</t>
    </rPh>
    <phoneticPr fontId="2"/>
  </si>
  <si>
    <t>結果表示</t>
    <rPh sb="0" eb="2">
      <t>ケッカ</t>
    </rPh>
    <rPh sb="2" eb="4">
      <t>ヒョウジ</t>
    </rPh>
    <phoneticPr fontId="2"/>
  </si>
  <si>
    <t>Ⅱ　1)中・高木、ﾋﾟﾛﾃｨ等水平投影面積</t>
    <rPh sb="4" eb="5">
      <t>チュウ</t>
    </rPh>
    <rPh sb="6" eb="8">
      <t>コウボク</t>
    </rPh>
    <rPh sb="14" eb="15">
      <t>トウ</t>
    </rPh>
    <rPh sb="15" eb="17">
      <t>スイヘイ</t>
    </rPh>
    <rPh sb="17" eb="19">
      <t>トウエイ</t>
    </rPh>
    <rPh sb="19" eb="21">
      <t>メンセキ</t>
    </rPh>
    <phoneticPr fontId="2"/>
  </si>
  <si>
    <t>建築面積（㎡）</t>
    <rPh sb="0" eb="2">
      <t>ケンチク</t>
    </rPh>
    <rPh sb="2" eb="4">
      <t>メンセキ</t>
    </rPh>
    <phoneticPr fontId="2"/>
  </si>
  <si>
    <t>敷地面積（仮想敷地面積）（㎡）</t>
    <rPh sb="0" eb="2">
      <t>シキチ</t>
    </rPh>
    <rPh sb="2" eb="4">
      <t>メンセキ</t>
    </rPh>
    <rPh sb="5" eb="7">
      <t>カソウ</t>
    </rPh>
    <rPh sb="7" eb="9">
      <t>シキチ</t>
    </rPh>
    <rPh sb="9" eb="11">
      <t>メンセキ</t>
    </rPh>
    <phoneticPr fontId="2"/>
  </si>
  <si>
    <t>中・高木の水平投影面積（㎡）</t>
    <rPh sb="0" eb="1">
      <t>ナカ</t>
    </rPh>
    <rPh sb="2" eb="4">
      <t>コウボク</t>
    </rPh>
    <rPh sb="5" eb="7">
      <t>スイヘイ</t>
    </rPh>
    <rPh sb="7" eb="9">
      <t>トウエイ</t>
    </rPh>
    <rPh sb="9" eb="11">
      <t>メンセキ</t>
    </rPh>
    <phoneticPr fontId="2"/>
  </si>
  <si>
    <t>ﾋﾟﾛﾃｨ・庇等の水平投影面積（㎡）</t>
    <rPh sb="6" eb="8">
      <t>ヒサシトウ</t>
    </rPh>
    <rPh sb="9" eb="11">
      <t>スイヘイ</t>
    </rPh>
    <rPh sb="11" eb="13">
      <t>トウエイ</t>
    </rPh>
    <rPh sb="13" eb="15">
      <t>メンセキ</t>
    </rPh>
    <phoneticPr fontId="2"/>
  </si>
  <si>
    <t>みなし樹幹の場合</t>
    <rPh sb="3" eb="5">
      <t>ジュカン</t>
    </rPh>
    <rPh sb="6" eb="8">
      <t>バアイ</t>
    </rPh>
    <phoneticPr fontId="2"/>
  </si>
  <si>
    <t>（※ﾋﾟﾛﾃｨや１m以上の庇がある場合は、（敷地面積－１階床面積）／敷地面積　×100％　で計算可）</t>
    <phoneticPr fontId="2"/>
  </si>
  <si>
    <t>本数</t>
    <rPh sb="0" eb="2">
      <t>ホンスウ</t>
    </rPh>
    <phoneticPr fontId="2"/>
  </si>
  <si>
    <t>植栽時の樹高</t>
    <rPh sb="0" eb="2">
      <t>ショクサイ</t>
    </rPh>
    <rPh sb="2" eb="3">
      <t>ジ</t>
    </rPh>
    <rPh sb="4" eb="6">
      <t>ジュコウ</t>
    </rPh>
    <phoneticPr fontId="2"/>
  </si>
  <si>
    <t>4.0m以上</t>
    <rPh sb="4" eb="6">
      <t>イジョウ</t>
    </rPh>
    <phoneticPr fontId="2"/>
  </si>
  <si>
    <t>2.5m以上4.0m未満</t>
    <rPh sb="4" eb="6">
      <t>イジョウ</t>
    </rPh>
    <rPh sb="10" eb="12">
      <t>ミマン</t>
    </rPh>
    <phoneticPr fontId="2"/>
  </si>
  <si>
    <t>1.0m以上2.5m未満</t>
    <rPh sb="4" eb="6">
      <t>イジョウ</t>
    </rPh>
    <rPh sb="10" eb="12">
      <t>ミマン</t>
    </rPh>
    <phoneticPr fontId="2"/>
  </si>
  <si>
    <t>１本当たりのみなし樹幹面積（㎡）</t>
    <rPh sb="1" eb="2">
      <t>ホン</t>
    </rPh>
    <rPh sb="2" eb="3">
      <t>ア</t>
    </rPh>
    <rPh sb="9" eb="11">
      <t>ジュカン</t>
    </rPh>
    <rPh sb="11" eb="13">
      <t>メンセキ</t>
    </rPh>
    <phoneticPr fontId="2"/>
  </si>
  <si>
    <t>みなし樹幹面積（㎡）</t>
    <rPh sb="3" eb="5">
      <t>ジュカン</t>
    </rPh>
    <rPh sb="5" eb="7">
      <t>メンセキ</t>
    </rPh>
    <phoneticPr fontId="2"/>
  </si>
  <si>
    <t>合計</t>
    <rPh sb="0" eb="2">
      <t>ゴウケイ</t>
    </rPh>
    <phoneticPr fontId="2"/>
  </si>
  <si>
    <t>c</t>
    <phoneticPr fontId="2"/>
  </si>
  <si>
    <t>水平投影面積率</t>
    <rPh sb="0" eb="2">
      <t>スイヘイ</t>
    </rPh>
    <rPh sb="2" eb="4">
      <t>トウエイ</t>
    </rPh>
    <rPh sb="4" eb="6">
      <t>メンセキ</t>
    </rPh>
    <rPh sb="6" eb="7">
      <t>リツ</t>
    </rPh>
    <phoneticPr fontId="2"/>
  </si>
  <si>
    <t>d=(b+c)/a</t>
    <phoneticPr fontId="2"/>
  </si>
  <si>
    <t>10%以上20%未満　1ﾎﾟｲﾝﾄ</t>
    <rPh sb="3" eb="5">
      <t>イジョウ</t>
    </rPh>
    <rPh sb="8" eb="10">
      <t>ミマン</t>
    </rPh>
    <phoneticPr fontId="2"/>
  </si>
  <si>
    <t>20%以上30%未満　2ﾎﾟｲﾝﾄ</t>
    <rPh sb="3" eb="5">
      <t>イジョウ</t>
    </rPh>
    <rPh sb="8" eb="10">
      <t>ミマン</t>
    </rPh>
    <phoneticPr fontId="2"/>
  </si>
  <si>
    <t>30%以上　3ﾎﾟｲﾝﾄ</t>
    <rPh sb="3" eb="5">
      <t>イジョウ</t>
    </rPh>
    <phoneticPr fontId="2"/>
  </si>
  <si>
    <t>Ⅲ　1)緑被率、水被率、中・高木の水平投影面積</t>
    <rPh sb="4" eb="5">
      <t>ミドリ</t>
    </rPh>
    <rPh sb="5" eb="6">
      <t>ヒ</t>
    </rPh>
    <rPh sb="6" eb="7">
      <t>リツ</t>
    </rPh>
    <rPh sb="8" eb="9">
      <t>ミズ</t>
    </rPh>
    <rPh sb="9" eb="10">
      <t>ヒ</t>
    </rPh>
    <rPh sb="10" eb="11">
      <t>リツ</t>
    </rPh>
    <rPh sb="12" eb="13">
      <t>チュウ</t>
    </rPh>
    <rPh sb="14" eb="16">
      <t>コウボク</t>
    </rPh>
    <rPh sb="17" eb="19">
      <t>スイヘイ</t>
    </rPh>
    <rPh sb="19" eb="21">
      <t>トウエイ</t>
    </rPh>
    <rPh sb="21" eb="23">
      <t>メンセキ</t>
    </rPh>
    <phoneticPr fontId="2"/>
  </si>
  <si>
    <t>緑地面積（㎡）</t>
    <rPh sb="0" eb="2">
      <t>リョクチ</t>
    </rPh>
    <rPh sb="2" eb="4">
      <t>メンセキ</t>
    </rPh>
    <phoneticPr fontId="2"/>
  </si>
  <si>
    <t>水面面積（㎡）</t>
    <rPh sb="0" eb="2">
      <t>スイメン</t>
    </rPh>
    <rPh sb="2" eb="4">
      <t>メンセキ</t>
    </rPh>
    <phoneticPr fontId="2"/>
  </si>
  <si>
    <t>a（Ⅰと同じ）</t>
    <rPh sb="4" eb="5">
      <t>オナ</t>
    </rPh>
    <phoneticPr fontId="2"/>
  </si>
  <si>
    <t>b</t>
    <phoneticPr fontId="2"/>
  </si>
  <si>
    <t>a（Ⅰ、Ⅱと同じ）</t>
    <rPh sb="6" eb="7">
      <t>オナ</t>
    </rPh>
    <phoneticPr fontId="2"/>
  </si>
  <si>
    <r>
      <t>e=(b+c×</t>
    </r>
    <r>
      <rPr>
        <sz val="10"/>
        <color indexed="10"/>
        <rFont val="ＭＳ ゴシック"/>
        <family val="3"/>
        <charset val="128"/>
      </rPr>
      <t>2.0</t>
    </r>
    <r>
      <rPr>
        <sz val="10"/>
        <rFont val="ＭＳ ゴシック"/>
        <family val="3"/>
        <charset val="128"/>
      </rPr>
      <t>+d×</t>
    </r>
    <r>
      <rPr>
        <sz val="10"/>
        <color indexed="10"/>
        <rFont val="ＭＳ ゴシック"/>
        <family val="3"/>
        <charset val="128"/>
      </rPr>
      <t>1.5</t>
    </r>
    <r>
      <rPr>
        <sz val="10"/>
        <rFont val="ＭＳ ゴシック"/>
        <family val="3"/>
        <charset val="128"/>
      </rPr>
      <t>)/a</t>
    </r>
    <phoneticPr fontId="2"/>
  </si>
  <si>
    <t>c　係数2.0</t>
    <rPh sb="2" eb="4">
      <t>ケイスウ</t>
    </rPh>
    <phoneticPr fontId="2"/>
  </si>
  <si>
    <t>d（Ⅱと同じ）係数1.5</t>
    <rPh sb="4" eb="5">
      <t>オナ</t>
    </rPh>
    <rPh sb="7" eb="9">
      <t>ケイスウ</t>
    </rPh>
    <phoneticPr fontId="2"/>
  </si>
  <si>
    <t>Ⅱ　2)②見付面積</t>
    <rPh sb="5" eb="7">
      <t>ミツケ</t>
    </rPh>
    <rPh sb="7" eb="9">
      <t>メンセキ</t>
    </rPh>
    <phoneticPr fontId="2"/>
  </si>
  <si>
    <t>a</t>
    <phoneticPr fontId="2"/>
  </si>
  <si>
    <t>c=a/b</t>
    <phoneticPr fontId="2"/>
  </si>
  <si>
    <t>d</t>
    <phoneticPr fontId="2"/>
  </si>
  <si>
    <t>e</t>
    <phoneticPr fontId="2"/>
  </si>
  <si>
    <t>f=(d/e)×c</t>
    <phoneticPr fontId="2"/>
  </si>
  <si>
    <t>基準高さ(m)</t>
    <rPh sb="0" eb="2">
      <t>キジュン</t>
    </rPh>
    <rPh sb="2" eb="3">
      <t>タカ</t>
    </rPh>
    <phoneticPr fontId="2"/>
  </si>
  <si>
    <t>建物の高さ(m)</t>
    <rPh sb="0" eb="2">
      <t>タテモノ</t>
    </rPh>
    <rPh sb="3" eb="4">
      <t>タカ</t>
    </rPh>
    <phoneticPr fontId="2"/>
  </si>
  <si>
    <t>階高(m)</t>
    <rPh sb="0" eb="2">
      <t>カイダカ</t>
    </rPh>
    <phoneticPr fontId="2"/>
  </si>
  <si>
    <t>卓越風向に直交する最大敷地幅(m)</t>
    <rPh sb="0" eb="2">
      <t>タクエツ</t>
    </rPh>
    <rPh sb="2" eb="4">
      <t>フウコウ</t>
    </rPh>
    <rPh sb="5" eb="7">
      <t>チョッコウ</t>
    </rPh>
    <rPh sb="9" eb="11">
      <t>サイダイ</t>
    </rPh>
    <rPh sb="11" eb="13">
      <t>シキチ</t>
    </rPh>
    <rPh sb="13" eb="14">
      <t>ハバ</t>
    </rPh>
    <phoneticPr fontId="2"/>
  </si>
  <si>
    <t>見付面積(㎡)</t>
    <rPh sb="0" eb="2">
      <t>ミツケ</t>
    </rPh>
    <rPh sb="2" eb="4">
      <t>メンセキ</t>
    </rPh>
    <phoneticPr fontId="2"/>
  </si>
  <si>
    <t>i=h/(f×g)</t>
    <phoneticPr fontId="2"/>
  </si>
  <si>
    <t>60%以上80%未満　1ﾎﾟｲﾝﾄ</t>
    <rPh sb="3" eb="5">
      <t>イジョウ</t>
    </rPh>
    <rPh sb="8" eb="10">
      <t>ミマン</t>
    </rPh>
    <phoneticPr fontId="2"/>
  </si>
  <si>
    <t>40%未満　3ﾎﾟｲﾝﾄ</t>
    <rPh sb="3" eb="5">
      <t>ミマン</t>
    </rPh>
    <phoneticPr fontId="2"/>
  </si>
  <si>
    <t>Ⅱ　2)③　隣棟間隔指標</t>
    <rPh sb="6" eb="7">
      <t>トナリ</t>
    </rPh>
    <rPh sb="7" eb="8">
      <t>トウ</t>
    </rPh>
    <rPh sb="8" eb="10">
      <t>カンカク</t>
    </rPh>
    <rPh sb="10" eb="12">
      <t>シヒョウ</t>
    </rPh>
    <phoneticPr fontId="2"/>
  </si>
  <si>
    <t>c=a-b</t>
    <phoneticPr fontId="2"/>
  </si>
  <si>
    <t>後退距離W1   風上（南）側（m)</t>
    <rPh sb="0" eb="2">
      <t>コウタイ</t>
    </rPh>
    <rPh sb="2" eb="4">
      <t>キョリ</t>
    </rPh>
    <rPh sb="9" eb="11">
      <t>カザカミ</t>
    </rPh>
    <rPh sb="12" eb="13">
      <t>ミナミ</t>
    </rPh>
    <rPh sb="14" eb="15">
      <t>ガワ</t>
    </rPh>
    <phoneticPr fontId="2"/>
  </si>
  <si>
    <t>後退距離W2   風下（北）側（m)</t>
    <rPh sb="0" eb="2">
      <t>コウタイ</t>
    </rPh>
    <rPh sb="2" eb="4">
      <t>キョリ</t>
    </rPh>
    <rPh sb="9" eb="11">
      <t>カザシモ</t>
    </rPh>
    <rPh sb="12" eb="13">
      <t>キタ</t>
    </rPh>
    <rPh sb="14" eb="15">
      <t>ガワ</t>
    </rPh>
    <phoneticPr fontId="2"/>
  </si>
  <si>
    <t>a</t>
    <phoneticPr fontId="2"/>
  </si>
  <si>
    <t>a（②と同じ）</t>
    <phoneticPr fontId="2"/>
  </si>
  <si>
    <t>隣棟間隔指標Rw</t>
    <phoneticPr fontId="2"/>
  </si>
  <si>
    <t>隣棟間隔指標</t>
    <phoneticPr fontId="2"/>
  </si>
  <si>
    <t>0.3以上0.4未満　1ﾎﾟｲﾝﾄ</t>
    <rPh sb="3" eb="5">
      <t>イジョウ</t>
    </rPh>
    <rPh sb="8" eb="10">
      <t>ミマン</t>
    </rPh>
    <phoneticPr fontId="2"/>
  </si>
  <si>
    <t>0.4以上0.5未満　2ﾎﾟｲﾝﾄ</t>
    <rPh sb="3" eb="5">
      <t>イジョウ</t>
    </rPh>
    <rPh sb="8" eb="10">
      <t>ミマン</t>
    </rPh>
    <phoneticPr fontId="2"/>
  </si>
  <si>
    <t>0.5以上　3ﾎﾟｲﾝﾄ</t>
    <rPh sb="3" eb="5">
      <t>イジョウ</t>
    </rPh>
    <phoneticPr fontId="2"/>
  </si>
  <si>
    <t>Ⅱ　3)①　地表面対策面積率</t>
    <rPh sb="6" eb="8">
      <t>チヒョウ</t>
    </rPh>
    <rPh sb="8" eb="9">
      <t>メン</t>
    </rPh>
    <rPh sb="9" eb="11">
      <t>タイサク</t>
    </rPh>
    <rPh sb="11" eb="13">
      <t>メンセキ</t>
    </rPh>
    <rPh sb="13" eb="14">
      <t>リツ</t>
    </rPh>
    <phoneticPr fontId="2"/>
  </si>
  <si>
    <t>地表面対策面積率</t>
    <rPh sb="0" eb="2">
      <t>チヒョウ</t>
    </rPh>
    <rPh sb="2" eb="3">
      <t>メン</t>
    </rPh>
    <rPh sb="3" eb="5">
      <t>タイサク</t>
    </rPh>
    <rPh sb="5" eb="7">
      <t>メンセキ</t>
    </rPh>
    <rPh sb="7" eb="8">
      <t>リツ</t>
    </rPh>
    <phoneticPr fontId="2"/>
  </si>
  <si>
    <t>15%以上30%未満　1ﾎﾟｲﾝﾄ</t>
    <rPh sb="3" eb="5">
      <t>イジョウ</t>
    </rPh>
    <rPh sb="8" eb="10">
      <t>ミマン</t>
    </rPh>
    <phoneticPr fontId="2"/>
  </si>
  <si>
    <t>30%以上45%未満　2ﾎﾟｲﾝﾄ</t>
    <rPh sb="3" eb="5">
      <t>イジョウ</t>
    </rPh>
    <rPh sb="8" eb="10">
      <t>ミマン</t>
    </rPh>
    <phoneticPr fontId="2"/>
  </si>
  <si>
    <t>45%以上　3ﾎﾟｲﾝﾄ</t>
    <rPh sb="3" eb="5">
      <t>イジョウ</t>
    </rPh>
    <phoneticPr fontId="2"/>
  </si>
  <si>
    <t>保水性対策を施した面積（㎡）</t>
    <rPh sb="0" eb="3">
      <t>ホスイセイ</t>
    </rPh>
    <rPh sb="3" eb="5">
      <t>タイサク</t>
    </rPh>
    <rPh sb="6" eb="7">
      <t>ホドコ</t>
    </rPh>
    <rPh sb="9" eb="11">
      <t>メンセキ</t>
    </rPh>
    <phoneticPr fontId="2"/>
  </si>
  <si>
    <t>Q3/1　生物環境の保全と創出</t>
    <rPh sb="5" eb="7">
      <t>セイブツ</t>
    </rPh>
    <rPh sb="7" eb="9">
      <t>カンキョウ</t>
    </rPh>
    <rPh sb="10" eb="12">
      <t>ホゼン</t>
    </rPh>
    <rPh sb="13" eb="15">
      <t>ソウシュツ</t>
    </rPh>
    <phoneticPr fontId="2"/>
  </si>
  <si>
    <t>Ⅲ　1)外構緑化指数</t>
    <rPh sb="4" eb="6">
      <t>ガイコウ</t>
    </rPh>
    <rPh sb="6" eb="8">
      <t>リョッカ</t>
    </rPh>
    <rPh sb="8" eb="10">
      <t>シスウ</t>
    </rPh>
    <phoneticPr fontId="2"/>
  </si>
  <si>
    <t>Ⅲ　2)建物緑化指数</t>
    <rPh sb="4" eb="6">
      <t>タテモノ</t>
    </rPh>
    <rPh sb="6" eb="8">
      <t>リョッカ</t>
    </rPh>
    <rPh sb="8" eb="10">
      <t>シスウ</t>
    </rPh>
    <phoneticPr fontId="2"/>
  </si>
  <si>
    <t>外構面積（㎡）</t>
    <rPh sb="0" eb="2">
      <t>ガイコウ</t>
    </rPh>
    <rPh sb="2" eb="4">
      <t>メンセキ</t>
    </rPh>
    <phoneticPr fontId="2"/>
  </si>
  <si>
    <t>低木・地被等の植栽面積（㎡）</t>
    <rPh sb="0" eb="2">
      <t>テイボク</t>
    </rPh>
    <rPh sb="3" eb="4">
      <t>チ</t>
    </rPh>
    <rPh sb="4" eb="6">
      <t>ヒナド</t>
    </rPh>
    <rPh sb="7" eb="9">
      <t>ショクサイ</t>
    </rPh>
    <rPh sb="9" eb="11">
      <t>メンセキ</t>
    </rPh>
    <phoneticPr fontId="2"/>
  </si>
  <si>
    <t>e'</t>
    <phoneticPr fontId="2"/>
  </si>
  <si>
    <t>20%以上50%未満　2ﾎﾟｲﾝﾄ</t>
    <rPh sb="3" eb="5">
      <t>イジョウ</t>
    </rPh>
    <rPh sb="8" eb="10">
      <t>ミマン</t>
    </rPh>
    <phoneticPr fontId="2"/>
  </si>
  <si>
    <t>50%以上　3ﾎﾟｲﾝﾄ</t>
    <rPh sb="3" eb="5">
      <t>イジョウ</t>
    </rPh>
    <phoneticPr fontId="2"/>
  </si>
  <si>
    <t>b(Q3/1と同じ）</t>
    <rPh sb="7" eb="8">
      <t>オナ</t>
    </rPh>
    <phoneticPr fontId="2"/>
  </si>
  <si>
    <t>屋上緑化面積（㎡）</t>
    <rPh sb="0" eb="2">
      <t>オクジョウ</t>
    </rPh>
    <rPh sb="2" eb="4">
      <t>リョッカ</t>
    </rPh>
    <rPh sb="4" eb="6">
      <t>メンセキ</t>
    </rPh>
    <phoneticPr fontId="2"/>
  </si>
  <si>
    <t>壁面緑化面積（㎡）</t>
    <rPh sb="0" eb="2">
      <t>ヘキメン</t>
    </rPh>
    <rPh sb="2" eb="4">
      <t>リョッカ</t>
    </rPh>
    <rPh sb="4" eb="6">
      <t>メンセキ</t>
    </rPh>
    <phoneticPr fontId="2"/>
  </si>
  <si>
    <t>d=(a+b)/c</t>
    <phoneticPr fontId="2"/>
  </si>
  <si>
    <t>5%以上20%未満　1ﾎﾟｲﾝﾄ</t>
    <rPh sb="2" eb="4">
      <t>イジョウ</t>
    </rPh>
    <rPh sb="7" eb="9">
      <t>ミマン</t>
    </rPh>
    <phoneticPr fontId="2"/>
  </si>
  <si>
    <t>20%以上　2ﾎﾟｲﾝﾄ</t>
    <rPh sb="3" eb="5">
      <t>イジョウ</t>
    </rPh>
    <phoneticPr fontId="2"/>
  </si>
  <si>
    <t>c（1)と同じ）</t>
    <rPh sb="5" eb="6">
      <t>オナ</t>
    </rPh>
    <phoneticPr fontId="2"/>
  </si>
  <si>
    <t>a（Q3/1と同じ）</t>
    <rPh sb="7" eb="8">
      <t>オナ</t>
    </rPh>
    <phoneticPr fontId="2"/>
  </si>
  <si>
    <t>b（Q3/1と同じ）</t>
    <phoneticPr fontId="2"/>
  </si>
  <si>
    <t>d（Q3/1と同じ）  係数3.0</t>
    <rPh sb="7" eb="8">
      <t>オナ</t>
    </rPh>
    <rPh sb="12" eb="14">
      <t>ケイスウ</t>
    </rPh>
    <phoneticPr fontId="2"/>
  </si>
  <si>
    <t>b（Q3/3.2と同じ）</t>
    <phoneticPr fontId="2"/>
  </si>
  <si>
    <t>c（Q3/3.2と同じ）　係数2.0</t>
    <rPh sb="13" eb="15">
      <t>ケイスウ</t>
    </rPh>
    <phoneticPr fontId="2"/>
  </si>
  <si>
    <t>b（Q3/1と同じ）</t>
    <rPh sb="7" eb="8">
      <t>オナ</t>
    </rPh>
    <phoneticPr fontId="2"/>
  </si>
  <si>
    <t>a</t>
    <phoneticPr fontId="2"/>
  </si>
  <si>
    <t>b</t>
    <phoneticPr fontId="2"/>
  </si>
  <si>
    <t>c=a-b</t>
    <phoneticPr fontId="2"/>
  </si>
  <si>
    <t>d</t>
    <phoneticPr fontId="2"/>
  </si>
  <si>
    <t>e'</t>
    <phoneticPr fontId="2"/>
  </si>
  <si>
    <t>⇒</t>
    <phoneticPr fontId="2"/>
  </si>
  <si>
    <t>a</t>
    <phoneticPr fontId="2"/>
  </si>
  <si>
    <t>b</t>
    <phoneticPr fontId="2"/>
  </si>
  <si>
    <t>d=(a+b)/c</t>
    <phoneticPr fontId="2"/>
  </si>
  <si>
    <t>⇒</t>
    <phoneticPr fontId="2"/>
  </si>
  <si>
    <t>c=b/a</t>
    <phoneticPr fontId="2"/>
  </si>
  <si>
    <t>d=1-c</t>
    <phoneticPr fontId="2"/>
  </si>
  <si>
    <t>（※ﾋﾟﾛﾃｨや１m以上の庇がある場合は、（敷地面積－１階床面積）／敷地面積　×100％　で計算可）</t>
    <phoneticPr fontId="2"/>
  </si>
  <si>
    <t>c</t>
    <phoneticPr fontId="2"/>
  </si>
  <si>
    <t>d=(b+c)/a</t>
    <phoneticPr fontId="2"/>
  </si>
  <si>
    <r>
      <t>e=(b+c×</t>
    </r>
    <r>
      <rPr>
        <sz val="10"/>
        <color indexed="10"/>
        <rFont val="ＭＳ ゴシック"/>
        <family val="3"/>
        <charset val="128"/>
      </rPr>
      <t>2.0</t>
    </r>
    <r>
      <rPr>
        <sz val="10"/>
        <rFont val="ＭＳ ゴシック"/>
        <family val="3"/>
        <charset val="128"/>
      </rPr>
      <t>+d×</t>
    </r>
    <r>
      <rPr>
        <sz val="10"/>
        <color indexed="10"/>
        <rFont val="ＭＳ ゴシック"/>
        <family val="3"/>
        <charset val="128"/>
      </rPr>
      <t>1.5</t>
    </r>
    <r>
      <rPr>
        <sz val="10"/>
        <rFont val="ＭＳ ゴシック"/>
        <family val="3"/>
        <charset val="128"/>
      </rPr>
      <t>)/a</t>
    </r>
    <phoneticPr fontId="2"/>
  </si>
  <si>
    <t>　</t>
    <phoneticPr fontId="2"/>
  </si>
  <si>
    <t>b</t>
    <phoneticPr fontId="2"/>
  </si>
  <si>
    <t>c=a/b</t>
    <phoneticPr fontId="2"/>
  </si>
  <si>
    <t>d</t>
    <phoneticPr fontId="2"/>
  </si>
  <si>
    <t>e</t>
    <phoneticPr fontId="2"/>
  </si>
  <si>
    <t>g</t>
    <phoneticPr fontId="2"/>
  </si>
  <si>
    <t>h</t>
    <phoneticPr fontId="2"/>
  </si>
  <si>
    <t>i=h/(f×g)</t>
    <phoneticPr fontId="2"/>
  </si>
  <si>
    <t>b</t>
    <phoneticPr fontId="2"/>
  </si>
  <si>
    <t>隣棟間隔指標</t>
    <phoneticPr fontId="2"/>
  </si>
  <si>
    <t>c</t>
    <phoneticPr fontId="2"/>
  </si>
  <si>
    <t>隣棟間隔指標Rw</t>
    <phoneticPr fontId="2"/>
  </si>
  <si>
    <t>d=(b+c)/a</t>
    <phoneticPr fontId="2"/>
  </si>
  <si>
    <t>e</t>
    <phoneticPr fontId="2"/>
  </si>
  <si>
    <r>
      <t>e=(b+c×</t>
    </r>
    <r>
      <rPr>
        <sz val="10"/>
        <color indexed="10"/>
        <rFont val="ＭＳ ゴシック"/>
        <family val="3"/>
        <charset val="128"/>
      </rPr>
      <t>2.0</t>
    </r>
    <r>
      <rPr>
        <sz val="10"/>
        <rFont val="ＭＳ ゴシック"/>
        <family val="3"/>
        <charset val="128"/>
      </rPr>
      <t>+d×</t>
    </r>
    <r>
      <rPr>
        <sz val="10"/>
        <color indexed="10"/>
        <rFont val="ＭＳ ゴシック"/>
        <family val="3"/>
        <charset val="128"/>
      </rPr>
      <t>3.0</t>
    </r>
    <r>
      <rPr>
        <sz val="10"/>
        <rFont val="ＭＳ ゴシック"/>
        <family val="3"/>
        <charset val="128"/>
      </rPr>
      <t>+e)/a</t>
    </r>
    <phoneticPr fontId="2"/>
  </si>
  <si>
    <t>チェック表A</t>
    <rPh sb="4" eb="5">
      <t>ヒョウ</t>
    </rPh>
    <phoneticPr fontId="2"/>
  </si>
  <si>
    <t>チェック表B</t>
    <rPh sb="4" eb="5">
      <t>ヒョウ</t>
    </rPh>
    <phoneticPr fontId="2"/>
  </si>
  <si>
    <t>e（←みなし樹幹を利用する場合はe'の値を転記）</t>
    <rPh sb="6" eb="8">
      <t>ジュカン</t>
    </rPh>
    <rPh sb="9" eb="11">
      <t>リヨウ</t>
    </rPh>
    <rPh sb="13" eb="15">
      <t>バアイ</t>
    </rPh>
    <rPh sb="19" eb="20">
      <t>アタイ</t>
    </rPh>
    <rPh sb="21" eb="23">
      <t>テンキ</t>
    </rPh>
    <phoneticPr fontId="2"/>
  </si>
  <si>
    <r>
      <t>【ご利用上の注意】
チェック表Ａと同じ内容の計算表ですが、</t>
    </r>
    <r>
      <rPr>
        <sz val="10"/>
        <color indexed="10"/>
        <rFont val="ＭＳ ゴシック"/>
        <family val="3"/>
        <charset val="128"/>
      </rPr>
      <t>ピンポイントである項目のポイントだけを確認したい場合</t>
    </r>
    <r>
      <rPr>
        <sz val="10"/>
        <rFont val="ＭＳ ゴシック"/>
        <family val="3"/>
        <charset val="128"/>
      </rPr>
      <t>はこちら（チェック表Ｂ）が便利です。（例：LR3/2.2の「見付面積比」だけ確認したい等）
チェック表Ｂは評価者の</t>
    </r>
    <r>
      <rPr>
        <sz val="10"/>
        <color indexed="10"/>
        <rFont val="ＭＳ ゴシック"/>
        <family val="3"/>
        <charset val="128"/>
      </rPr>
      <t>一時作業用</t>
    </r>
    <r>
      <rPr>
        <sz val="10"/>
        <rFont val="ＭＳ ゴシック"/>
        <family val="3"/>
        <charset val="128"/>
      </rPr>
      <t>なので、複数項目の確認や計画書へ添付する場合は、チェック表Ａをご利用ください。</t>
    </r>
    <rPh sb="2" eb="4">
      <t>リヨウ</t>
    </rPh>
    <rPh sb="4" eb="5">
      <t>ジョウ</t>
    </rPh>
    <rPh sb="6" eb="8">
      <t>チュウイ</t>
    </rPh>
    <rPh sb="14" eb="15">
      <t>ヒョウ</t>
    </rPh>
    <rPh sb="17" eb="18">
      <t>オナ</t>
    </rPh>
    <rPh sb="19" eb="21">
      <t>ナイヨウ</t>
    </rPh>
    <rPh sb="22" eb="24">
      <t>ケイサン</t>
    </rPh>
    <rPh sb="24" eb="25">
      <t>ヒョウ</t>
    </rPh>
    <rPh sb="38" eb="40">
      <t>コウモク</t>
    </rPh>
    <rPh sb="48" eb="50">
      <t>カクニン</t>
    </rPh>
    <rPh sb="53" eb="55">
      <t>バアイ</t>
    </rPh>
    <rPh sb="64" eb="65">
      <t>ヒョウ</t>
    </rPh>
    <rPh sb="68" eb="70">
      <t>ベンリ</t>
    </rPh>
    <rPh sb="74" eb="75">
      <t>レイ</t>
    </rPh>
    <rPh sb="85" eb="87">
      <t>ミツケ</t>
    </rPh>
    <rPh sb="87" eb="89">
      <t>メンセキ</t>
    </rPh>
    <rPh sb="89" eb="90">
      <t>ヒ</t>
    </rPh>
    <rPh sb="93" eb="95">
      <t>カクニン</t>
    </rPh>
    <rPh sb="98" eb="99">
      <t>トウ</t>
    </rPh>
    <rPh sb="105" eb="106">
      <t>ヒョウ</t>
    </rPh>
    <rPh sb="108" eb="110">
      <t>ヒョウカ</t>
    </rPh>
    <rPh sb="110" eb="111">
      <t>シャ</t>
    </rPh>
    <rPh sb="112" eb="114">
      <t>イチジ</t>
    </rPh>
    <rPh sb="114" eb="116">
      <t>サギョウ</t>
    </rPh>
    <rPh sb="116" eb="117">
      <t>ヨウ</t>
    </rPh>
    <rPh sb="121" eb="123">
      <t>フクスウ</t>
    </rPh>
    <rPh sb="123" eb="125">
      <t>コウモク</t>
    </rPh>
    <rPh sb="126" eb="128">
      <t>カクニン</t>
    </rPh>
    <rPh sb="129" eb="132">
      <t>ケイカクショ</t>
    </rPh>
    <rPh sb="133" eb="135">
      <t>テンプ</t>
    </rPh>
    <rPh sb="137" eb="139">
      <t>バアイ</t>
    </rPh>
    <rPh sb="145" eb="146">
      <t>ヒョウ</t>
    </rPh>
    <rPh sb="149" eb="151">
      <t>リヨウ</t>
    </rPh>
    <phoneticPr fontId="2"/>
  </si>
  <si>
    <t>d　係数1.5</t>
    <rPh sb="2" eb="4">
      <t>ケイスウ</t>
    </rPh>
    <phoneticPr fontId="2"/>
  </si>
  <si>
    <t>a</t>
    <phoneticPr fontId="2"/>
  </si>
  <si>
    <t>d  係数3.0</t>
    <rPh sb="3" eb="5">
      <t>ケイスウ</t>
    </rPh>
    <phoneticPr fontId="2"/>
  </si>
  <si>
    <t>f=(d+e)/c</t>
    <phoneticPr fontId="2"/>
  </si>
  <si>
    <r>
      <t>f=(b+c×</t>
    </r>
    <r>
      <rPr>
        <sz val="10"/>
        <color indexed="10"/>
        <rFont val="ＭＳ ゴシック"/>
        <family val="3"/>
        <charset val="128"/>
      </rPr>
      <t>2.0</t>
    </r>
    <r>
      <rPr>
        <sz val="10"/>
        <rFont val="ＭＳ ゴシック"/>
        <family val="3"/>
        <charset val="128"/>
      </rPr>
      <t>+d×</t>
    </r>
    <r>
      <rPr>
        <sz val="10"/>
        <color indexed="10"/>
        <rFont val="ＭＳ ゴシック"/>
        <family val="3"/>
        <charset val="128"/>
      </rPr>
      <t>3.0</t>
    </r>
    <r>
      <rPr>
        <sz val="10"/>
        <rFont val="ＭＳ ゴシック"/>
        <family val="3"/>
        <charset val="128"/>
      </rPr>
      <t>+e)/a</t>
    </r>
    <phoneticPr fontId="2"/>
  </si>
  <si>
    <t>10%以上20%未満かつ中高木あり　1ﾎﾟｲﾝﾄ</t>
    <rPh sb="3" eb="5">
      <t>イジョウ</t>
    </rPh>
    <rPh sb="8" eb="10">
      <t>ミマン</t>
    </rPh>
    <rPh sb="12" eb="15">
      <t>チュウコウボク</t>
    </rPh>
    <phoneticPr fontId="2"/>
  </si>
  <si>
    <t>※セットバックのある建物の計算には対応していません。</t>
    <rPh sb="10" eb="12">
      <t>タテモノ</t>
    </rPh>
    <rPh sb="13" eb="15">
      <t>ケイサン</t>
    </rPh>
    <rPh sb="17" eb="19">
      <t>タイオウ</t>
    </rPh>
    <phoneticPr fontId="2"/>
  </si>
  <si>
    <t>CASBEE対応　　緑の計算チェック表</t>
    <rPh sb="6" eb="8">
      <t>タイオウ</t>
    </rPh>
    <rPh sb="10" eb="11">
      <t>ミドリ</t>
    </rPh>
    <rPh sb="12" eb="14">
      <t>ケイサン</t>
    </rPh>
    <rPh sb="18" eb="19">
      <t>ヒョウ</t>
    </rPh>
    <phoneticPr fontId="2"/>
  </si>
  <si>
    <r>
      <t>【ご利用上の注意】
このチェック表は、CASBEEの入力補助用に神奈川県地球温暖化対策課が作成したものです。</t>
    </r>
    <r>
      <rPr>
        <sz val="10"/>
        <color indexed="10"/>
        <rFont val="ＭＳ ゴシック"/>
        <family val="3"/>
        <charset val="128"/>
      </rPr>
      <t>黄色セルに入力</t>
    </r>
    <r>
      <rPr>
        <sz val="10"/>
        <rFont val="ＭＳ ゴシック"/>
        <family val="3"/>
        <charset val="128"/>
      </rPr>
      <t>すると、</t>
    </r>
    <r>
      <rPr>
        <sz val="10"/>
        <color indexed="10"/>
        <rFont val="ＭＳ ゴシック"/>
        <family val="3"/>
        <charset val="128"/>
      </rPr>
      <t>青セルに結果が表示</t>
    </r>
    <r>
      <rPr>
        <sz val="10"/>
        <rFont val="ＭＳ ゴシック"/>
        <family val="3"/>
        <charset val="128"/>
      </rPr>
      <t>されます。</t>
    </r>
    <r>
      <rPr>
        <sz val="10"/>
        <color indexed="10"/>
        <rFont val="ＭＳ ゴシック"/>
        <family val="3"/>
        <charset val="128"/>
      </rPr>
      <t>使用は任意</t>
    </r>
    <r>
      <rPr>
        <sz val="10"/>
        <rFont val="ＭＳ ゴシック"/>
        <family val="3"/>
        <charset val="128"/>
      </rPr>
      <t>ですが、使用した場合は県への計画書提出時に緑化関係図面（外構図、緑化計画図、緑地求積図等）と併せて本チェック表の添付を推奨します。項目名の前の記号番号は、CASBEEの採点（解説）シート（及び評価マニュアル）に対応しています。（なお、本チェック表による評価結果を県が保証するものではありません。）</t>
    </r>
    <rPh sb="2" eb="4">
      <t>リヨウ</t>
    </rPh>
    <rPh sb="4" eb="5">
      <t>ジョウ</t>
    </rPh>
    <rPh sb="6" eb="8">
      <t>チュウイ</t>
    </rPh>
    <rPh sb="16" eb="17">
      <t>ヒョウ</t>
    </rPh>
    <rPh sb="32" eb="36">
      <t>カナガワケン</t>
    </rPh>
    <rPh sb="36" eb="38">
      <t>チキュウ</t>
    </rPh>
    <rPh sb="38" eb="41">
      <t>オンダンカ</t>
    </rPh>
    <rPh sb="41" eb="43">
      <t>タイサク</t>
    </rPh>
    <rPh sb="43" eb="44">
      <t>カ</t>
    </rPh>
    <rPh sb="45" eb="47">
      <t>サクセイ</t>
    </rPh>
    <rPh sb="54" eb="56">
      <t>キイロ</t>
    </rPh>
    <rPh sb="59" eb="61">
      <t>ニュウリョク</t>
    </rPh>
    <rPh sb="65" eb="66">
      <t>アオ</t>
    </rPh>
    <rPh sb="69" eb="71">
      <t>ケッカ</t>
    </rPh>
    <rPh sb="72" eb="74">
      <t>ヒョウジ</t>
    </rPh>
    <rPh sb="79" eb="81">
      <t>シヨウ</t>
    </rPh>
    <rPh sb="82" eb="84">
      <t>ニンイ</t>
    </rPh>
    <rPh sb="88" eb="90">
      <t>シヨウ</t>
    </rPh>
    <rPh sb="92" eb="94">
      <t>バアイ</t>
    </rPh>
    <rPh sb="95" eb="96">
      <t>ケン</t>
    </rPh>
    <rPh sb="98" eb="101">
      <t>ケイカクショ</t>
    </rPh>
    <rPh sb="101" eb="103">
      <t>テイシュツ</t>
    </rPh>
    <rPh sb="103" eb="104">
      <t>ジ</t>
    </rPh>
    <rPh sb="105" eb="107">
      <t>リョッカ</t>
    </rPh>
    <rPh sb="107" eb="109">
      <t>カンケイ</t>
    </rPh>
    <rPh sb="109" eb="111">
      <t>ズメン</t>
    </rPh>
    <rPh sb="112" eb="114">
      <t>ガイコウ</t>
    </rPh>
    <rPh sb="114" eb="115">
      <t>ズ</t>
    </rPh>
    <rPh sb="116" eb="118">
      <t>リョッカ</t>
    </rPh>
    <rPh sb="118" eb="120">
      <t>ケイカク</t>
    </rPh>
    <rPh sb="120" eb="121">
      <t>ズ</t>
    </rPh>
    <rPh sb="122" eb="124">
      <t>リョクチ</t>
    </rPh>
    <rPh sb="124" eb="126">
      <t>キュウセキ</t>
    </rPh>
    <rPh sb="126" eb="127">
      <t>ズ</t>
    </rPh>
    <rPh sb="127" eb="128">
      <t>トウ</t>
    </rPh>
    <rPh sb="130" eb="131">
      <t>アワ</t>
    </rPh>
    <rPh sb="133" eb="134">
      <t>ホン</t>
    </rPh>
    <rPh sb="138" eb="139">
      <t>ヒョウ</t>
    </rPh>
    <rPh sb="140" eb="142">
      <t>テンプ</t>
    </rPh>
    <rPh sb="143" eb="145">
      <t>スイショウ</t>
    </rPh>
    <rPh sb="149" eb="151">
      <t>コウモク</t>
    </rPh>
    <rPh sb="151" eb="152">
      <t>メイ</t>
    </rPh>
    <rPh sb="153" eb="154">
      <t>マエ</t>
    </rPh>
    <rPh sb="155" eb="157">
      <t>キゴウ</t>
    </rPh>
    <rPh sb="157" eb="159">
      <t>バンゴウ</t>
    </rPh>
    <rPh sb="178" eb="179">
      <t>オヨ</t>
    </rPh>
    <rPh sb="180" eb="182">
      <t>ヒョウカ</t>
    </rPh>
    <rPh sb="189" eb="191">
      <t>タイオウ</t>
    </rPh>
    <rPh sb="201" eb="202">
      <t>ホン</t>
    </rPh>
    <rPh sb="206" eb="207">
      <t>ヒョウ</t>
    </rPh>
    <phoneticPr fontId="2"/>
  </si>
  <si>
    <t>ver1.4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</si>
</sst>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0.00_ "/>
    <numFmt numFmtId="179" formatCode="#,##0.00_ "/>
  </numFmts>
  <fonts count="3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23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8"/>
      <color theme="3"/>
      <name val="ＭＳ Ｐゴシック"/>
      <family val="3"/>
      <charset val="128"/>
    </font>
    <font>
      <sz val="12"/>
      <color rgb="FF9C6500"/>
      <name val="ＭＳ 明朝"/>
      <family val="1"/>
      <charset val="128"/>
    </font>
    <font>
      <sz val="12"/>
      <color rgb="FFFA7D00"/>
      <name val="ＭＳ 明朝"/>
      <family val="1"/>
      <charset val="128"/>
    </font>
    <font>
      <sz val="12"/>
      <color rgb="FF9C0006"/>
      <name val="ＭＳ 明朝"/>
      <family val="1"/>
      <charset val="128"/>
    </font>
    <font>
      <b/>
      <sz val="12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2"/>
      <color rgb="FF3F3F3F"/>
      <name val="ＭＳ 明朝"/>
      <family val="1"/>
      <charset val="128"/>
    </font>
    <font>
      <i/>
      <sz val="12"/>
      <color rgb="FF7F7F7F"/>
      <name val="ＭＳ 明朝"/>
      <family val="1"/>
      <charset val="128"/>
    </font>
    <font>
      <sz val="12"/>
      <color rgb="FF3F3F76"/>
      <name val="ＭＳ 明朝"/>
      <family val="1"/>
      <charset val="128"/>
    </font>
    <font>
      <sz val="12"/>
      <color rgb="FF006100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30" borderId="17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" fillId="3" borderId="18" applyNumberFormat="0" applyFon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7" fillId="33" borderId="2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20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12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10" fontId="3" fillId="0" borderId="1" xfId="0" applyNumberFormat="1" applyFont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Border="1" applyAlignment="1">
      <alignment vertical="center"/>
    </xf>
    <xf numFmtId="179" fontId="3" fillId="0" borderId="1" xfId="0" applyNumberFormat="1" applyFont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 wrapText="1"/>
    </xf>
    <xf numFmtId="179" fontId="3" fillId="5" borderId="1" xfId="0" applyNumberFormat="1" applyFont="1" applyFill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vertical="center" wrapText="1"/>
      <protection locked="0"/>
    </xf>
    <xf numFmtId="179" fontId="3" fillId="5" borderId="1" xfId="0" applyNumberFormat="1" applyFont="1" applyFill="1" applyBorder="1" applyAlignment="1" applyProtection="1">
      <alignment vertical="center" wrapText="1"/>
      <protection locked="0"/>
    </xf>
    <xf numFmtId="178" fontId="3" fillId="5" borderId="1" xfId="0" applyNumberFormat="1" applyFont="1" applyFill="1" applyBorder="1" applyAlignment="1" applyProtection="1">
      <alignment vertical="center"/>
      <protection locked="0"/>
    </xf>
    <xf numFmtId="176" fontId="3" fillId="5" borderId="1" xfId="0" applyNumberFormat="1" applyFont="1" applyFill="1" applyBorder="1" applyAlignment="1" applyProtection="1">
      <alignment vertical="center"/>
      <protection locked="0"/>
    </xf>
    <xf numFmtId="9" fontId="3" fillId="5" borderId="1" xfId="0" applyNumberFormat="1" applyFont="1" applyFill="1" applyBorder="1" applyAlignment="1" applyProtection="1">
      <alignment vertical="center"/>
      <protection locked="0"/>
    </xf>
    <xf numFmtId="179" fontId="3" fillId="5" borderId="3" xfId="0" applyNumberFormat="1" applyFont="1" applyFill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76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176" fontId="3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vertical="center" shrinkToFit="1"/>
    </xf>
    <xf numFmtId="179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right" vertical="center" shrinkToFit="1"/>
    </xf>
    <xf numFmtId="176" fontId="9" fillId="0" borderId="4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 wrapText="1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 wrapText="1"/>
    </xf>
    <xf numFmtId="10" fontId="3" fillId="0" borderId="1" xfId="0" applyNumberFormat="1" applyFont="1" applyFill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10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4" borderId="2" xfId="0" applyFont="1" applyFill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vertical="center"/>
    </xf>
    <xf numFmtId="179" fontId="3" fillId="0" borderId="1" xfId="0" applyNumberFormat="1" applyFont="1" applyBorder="1" applyAlignment="1" applyProtection="1">
      <alignment vertical="center" wrapText="1"/>
    </xf>
    <xf numFmtId="10" fontId="3" fillId="0" borderId="1" xfId="0" applyNumberFormat="1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0" fontId="3" fillId="0" borderId="1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79" fontId="3" fillId="0" borderId="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10" fontId="3" fillId="0" borderId="1" xfId="0" applyNumberFormat="1" applyFont="1" applyFill="1" applyBorder="1" applyAlignment="1" applyProtection="1">
      <alignment vertical="center" wrapText="1"/>
    </xf>
    <xf numFmtId="179" fontId="3" fillId="0" borderId="1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vertical="center"/>
    </xf>
    <xf numFmtId="176" fontId="13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4" fillId="35" borderId="0" xfId="0" applyFont="1" applyFill="1" applyAlignment="1">
      <alignment vertical="center"/>
    </xf>
    <xf numFmtId="0" fontId="3" fillId="35" borderId="0" xfId="0" applyFont="1" applyFill="1" applyAlignment="1">
      <alignment vertical="center"/>
    </xf>
    <xf numFmtId="176" fontId="3" fillId="35" borderId="0" xfId="0" applyNumberFormat="1" applyFont="1" applyFill="1" applyAlignment="1">
      <alignment vertical="center"/>
    </xf>
    <xf numFmtId="0" fontId="3" fillId="35" borderId="0" xfId="0" applyFont="1" applyFill="1" applyAlignment="1">
      <alignment vertical="center" wrapText="1"/>
    </xf>
    <xf numFmtId="0" fontId="0" fillId="35" borderId="0" xfId="0" applyFill="1" applyAlignment="1">
      <alignment vertical="center" wrapText="1"/>
    </xf>
    <xf numFmtId="0" fontId="3" fillId="35" borderId="0" xfId="0" applyFont="1" applyFill="1" applyAlignment="1">
      <alignment vertical="center" shrinkToFit="1"/>
    </xf>
    <xf numFmtId="0" fontId="3" fillId="35" borderId="0" xfId="0" applyFont="1" applyFill="1" applyAlignment="1">
      <alignment horizontal="right" vertical="center" shrinkToFit="1"/>
    </xf>
    <xf numFmtId="0" fontId="6" fillId="35" borderId="0" xfId="0" applyFont="1" applyFill="1" applyAlignment="1">
      <alignment vertical="center"/>
    </xf>
    <xf numFmtId="0" fontId="3" fillId="35" borderId="5" xfId="0" applyFont="1" applyFill="1" applyBorder="1" applyAlignment="1">
      <alignment vertical="center"/>
    </xf>
    <xf numFmtId="0" fontId="3" fillId="35" borderId="1" xfId="0" applyFont="1" applyFill="1" applyBorder="1" applyAlignment="1">
      <alignment vertical="center"/>
    </xf>
    <xf numFmtId="176" fontId="3" fillId="35" borderId="0" xfId="0" applyNumberFormat="1" applyFont="1" applyFill="1" applyAlignment="1">
      <alignment vertical="center" wrapText="1"/>
    </xf>
    <xf numFmtId="0" fontId="10" fillId="35" borderId="1" xfId="0" applyFont="1" applyFill="1" applyBorder="1" applyAlignment="1">
      <alignment vertical="center"/>
    </xf>
    <xf numFmtId="0" fontId="3" fillId="35" borderId="4" xfId="0" applyFont="1" applyFill="1" applyBorder="1" applyAlignment="1">
      <alignment vertical="center" wrapText="1"/>
    </xf>
    <xf numFmtId="0" fontId="3" fillId="35" borderId="5" xfId="0" applyFont="1" applyFill="1" applyBorder="1" applyAlignment="1">
      <alignment vertical="center" wrapText="1"/>
    </xf>
    <xf numFmtId="0" fontId="3" fillId="35" borderId="0" xfId="0" applyFont="1" applyFill="1" applyBorder="1" applyAlignment="1">
      <alignment vertical="center" wrapText="1"/>
    </xf>
    <xf numFmtId="0" fontId="0" fillId="35" borderId="0" xfId="0" applyFill="1" applyBorder="1" applyAlignment="1">
      <alignment vertical="center" wrapText="1"/>
    </xf>
    <xf numFmtId="0" fontId="6" fillId="35" borderId="7" xfId="0" applyFont="1" applyFill="1" applyBorder="1" applyAlignment="1">
      <alignment vertical="center"/>
    </xf>
    <xf numFmtId="0" fontId="6" fillId="35" borderId="8" xfId="0" applyFont="1" applyFill="1" applyBorder="1" applyAlignment="1">
      <alignment vertical="center"/>
    </xf>
    <xf numFmtId="0" fontId="6" fillId="35" borderId="9" xfId="0" applyFont="1" applyFill="1" applyBorder="1" applyAlignment="1">
      <alignment vertical="center"/>
    </xf>
    <xf numFmtId="0" fontId="6" fillId="35" borderId="10" xfId="0" applyFont="1" applyFill="1" applyBorder="1" applyAlignment="1">
      <alignment vertical="center"/>
    </xf>
    <xf numFmtId="0" fontId="6" fillId="35" borderId="11" xfId="0" applyFont="1" applyFill="1" applyBorder="1" applyAlignment="1">
      <alignment vertical="center"/>
    </xf>
    <xf numFmtId="0" fontId="6" fillId="35" borderId="12" xfId="0" applyFont="1" applyFill="1" applyBorder="1" applyAlignment="1">
      <alignment vertical="center"/>
    </xf>
    <xf numFmtId="0" fontId="6" fillId="35" borderId="0" xfId="0" applyFont="1" applyFill="1" applyBorder="1" applyAlignment="1">
      <alignment vertical="center"/>
    </xf>
    <xf numFmtId="0" fontId="3" fillId="35" borderId="0" xfId="0" applyFont="1" applyFill="1" applyBorder="1" applyAlignment="1">
      <alignment vertical="center"/>
    </xf>
    <xf numFmtId="0" fontId="5" fillId="35" borderId="0" xfId="0" applyFont="1" applyFill="1" applyAlignment="1">
      <alignment vertical="center"/>
    </xf>
    <xf numFmtId="0" fontId="6" fillId="35" borderId="13" xfId="0" applyFont="1" applyFill="1" applyBorder="1" applyAlignment="1">
      <alignment vertical="center"/>
    </xf>
    <xf numFmtId="0" fontId="8" fillId="35" borderId="1" xfId="0" applyFont="1" applyFill="1" applyBorder="1" applyAlignment="1">
      <alignment vertical="center" wrapText="1"/>
    </xf>
    <xf numFmtId="0" fontId="3" fillId="35" borderId="1" xfId="0" applyFont="1" applyFill="1" applyBorder="1" applyAlignment="1">
      <alignment vertical="center" wrapText="1"/>
    </xf>
    <xf numFmtId="0" fontId="3" fillId="35" borderId="1" xfId="0" applyFont="1" applyFill="1" applyBorder="1" applyAlignment="1">
      <alignment horizontal="right" vertical="center" wrapText="1"/>
    </xf>
    <xf numFmtId="0" fontId="3" fillId="35" borderId="0" xfId="0" applyFont="1" applyFill="1" applyBorder="1" applyAlignment="1">
      <alignment horizontal="right" vertical="center" wrapText="1"/>
    </xf>
    <xf numFmtId="176" fontId="9" fillId="35" borderId="4" xfId="0" applyNumberFormat="1" applyFont="1" applyFill="1" applyBorder="1" applyAlignment="1">
      <alignment vertical="center"/>
    </xf>
    <xf numFmtId="176" fontId="3" fillId="35" borderId="4" xfId="0" applyNumberFormat="1" applyFont="1" applyFill="1" applyBorder="1" applyAlignment="1">
      <alignment vertical="center"/>
    </xf>
    <xf numFmtId="0" fontId="3" fillId="35" borderId="6" xfId="0" applyFont="1" applyFill="1" applyBorder="1" applyAlignment="1">
      <alignment vertical="center"/>
    </xf>
    <xf numFmtId="176" fontId="3" fillId="35" borderId="0" xfId="0" applyNumberFormat="1" applyFont="1" applyFill="1" applyBorder="1" applyAlignment="1">
      <alignment vertical="center"/>
    </xf>
    <xf numFmtId="0" fontId="3" fillId="35" borderId="0" xfId="0" applyFont="1" applyFill="1" applyAlignment="1">
      <alignment horizontal="center" vertical="center"/>
    </xf>
    <xf numFmtId="0" fontId="3" fillId="35" borderId="0" xfId="0" applyFont="1" applyFill="1" applyAlignment="1">
      <alignment horizontal="center" vertical="center" wrapText="1"/>
    </xf>
    <xf numFmtId="10" fontId="3" fillId="35" borderId="0" xfId="0" applyNumberFormat="1" applyFont="1" applyFill="1" applyBorder="1" applyAlignment="1">
      <alignment vertical="center"/>
    </xf>
    <xf numFmtId="179" fontId="3" fillId="35" borderId="0" xfId="0" applyNumberFormat="1" applyFont="1" applyFill="1" applyBorder="1" applyAlignment="1">
      <alignment vertical="center"/>
    </xf>
    <xf numFmtId="10" fontId="3" fillId="35" borderId="0" xfId="0" applyNumberFormat="1" applyFont="1" applyFill="1" applyBorder="1" applyAlignment="1">
      <alignment vertical="center" wrapText="1"/>
    </xf>
    <xf numFmtId="176" fontId="13" fillId="35" borderId="0" xfId="0" applyNumberFormat="1" applyFont="1" applyFill="1" applyAlignment="1">
      <alignment vertical="center"/>
    </xf>
    <xf numFmtId="0" fontId="3" fillId="0" borderId="14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3" fillId="35" borderId="14" xfId="0" applyFont="1" applyFill="1" applyBorder="1" applyAlignment="1">
      <alignment vertical="center" wrapText="1"/>
    </xf>
    <xf numFmtId="0" fontId="0" fillId="35" borderId="15" xfId="0" applyFill="1" applyBorder="1" applyAlignment="1">
      <alignment vertical="center" wrapText="1"/>
    </xf>
    <xf numFmtId="0" fontId="0" fillId="35" borderId="16" xfId="0" applyFill="1" applyBorder="1" applyAlignment="1">
      <alignment vertical="center" wrapText="1"/>
    </xf>
    <xf numFmtId="0" fontId="3" fillId="35" borderId="4" xfId="0" applyFont="1" applyFill="1" applyBorder="1" applyAlignment="1">
      <alignment vertical="center" wrapText="1"/>
    </xf>
    <xf numFmtId="0" fontId="0" fillId="35" borderId="5" xfId="0" applyFill="1" applyBorder="1" applyAlignment="1">
      <alignment vertical="center" wrapText="1"/>
    </xf>
    <xf numFmtId="0" fontId="6" fillId="35" borderId="9" xfId="0" applyFont="1" applyFill="1" applyBorder="1" applyAlignment="1">
      <alignment vertical="center" wrapText="1"/>
    </xf>
    <xf numFmtId="0" fontId="0" fillId="35" borderId="10" xfId="0" applyFill="1" applyBorder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abSelected="1" view="pageBreakPreview" zoomScaleNormal="100" zoomScaleSheetLayoutView="100" workbookViewId="0">
      <selection activeCell="C10" sqref="C10"/>
    </sheetView>
  </sheetViews>
  <sheetFormatPr defaultColWidth="9" defaultRowHeight="19.5" customHeight="1"/>
  <cols>
    <col min="1" max="1" width="3.5" style="23" customWidth="1"/>
    <col min="2" max="2" width="23.8984375" style="23" customWidth="1"/>
    <col min="3" max="3" width="12.09765625" style="24" customWidth="1"/>
    <col min="4" max="4" width="6" style="23" customWidth="1"/>
    <col min="5" max="5" width="7.09765625" style="23" customWidth="1"/>
    <col min="6" max="6" width="9" style="23"/>
    <col min="7" max="7" width="3.5" style="23" customWidth="1"/>
    <col min="8" max="8" width="9" style="23"/>
    <col min="9" max="9" width="10.5" style="23" customWidth="1"/>
    <col min="10" max="16384" width="9" style="23"/>
  </cols>
  <sheetData>
    <row r="1" spans="1:10" ht="21" customHeight="1">
      <c r="A1" s="22" t="s">
        <v>149</v>
      </c>
      <c r="G1" s="23" t="s">
        <v>151</v>
      </c>
      <c r="I1" s="23" t="s">
        <v>138</v>
      </c>
    </row>
    <row r="2" spans="1:10" ht="15.75" customHeight="1" thickBot="1">
      <c r="B2" s="22"/>
    </row>
    <row r="3" spans="1:10" ht="90" customHeight="1" thickTop="1" thickBot="1">
      <c r="A3" s="113" t="s">
        <v>150</v>
      </c>
      <c r="B3" s="114"/>
      <c r="C3" s="114"/>
      <c r="D3" s="114"/>
      <c r="E3" s="114"/>
      <c r="F3" s="114"/>
      <c r="G3" s="114"/>
      <c r="H3" s="114"/>
      <c r="I3" s="115"/>
      <c r="J3" s="25"/>
    </row>
    <row r="4" spans="1:10" ht="13.5" customHeight="1" thickTop="1">
      <c r="A4" s="25"/>
      <c r="B4" s="26"/>
      <c r="C4" s="26"/>
      <c r="D4" s="26"/>
      <c r="E4" s="26"/>
      <c r="F4" s="26"/>
      <c r="G4" s="26"/>
      <c r="H4" s="26"/>
      <c r="I4" s="26"/>
      <c r="J4" s="25"/>
    </row>
    <row r="5" spans="1:10" ht="15" customHeight="1">
      <c r="B5" s="25"/>
      <c r="C5" s="21" t="s">
        <v>21</v>
      </c>
      <c r="D5" s="25" t="s">
        <v>22</v>
      </c>
      <c r="E5" s="25"/>
      <c r="F5" s="27" t="s">
        <v>23</v>
      </c>
      <c r="G5" s="23" t="s">
        <v>24</v>
      </c>
      <c r="H5" s="25"/>
      <c r="I5" s="25"/>
      <c r="J5" s="25"/>
    </row>
    <row r="6" spans="1:10" ht="14.25" customHeight="1">
      <c r="B6" s="25"/>
      <c r="C6" s="28"/>
      <c r="D6" s="25"/>
      <c r="E6" s="25"/>
      <c r="F6" s="25"/>
      <c r="G6" s="25"/>
      <c r="H6" s="25"/>
      <c r="I6" s="25"/>
      <c r="J6" s="25"/>
    </row>
    <row r="7" spans="1:10" ht="14.25" customHeight="1">
      <c r="A7" s="23" t="s">
        <v>86</v>
      </c>
      <c r="C7" s="28"/>
      <c r="D7" s="25"/>
      <c r="E7" s="25"/>
      <c r="F7" s="25"/>
      <c r="G7" s="25"/>
      <c r="H7" s="25"/>
      <c r="I7" s="25"/>
    </row>
    <row r="8" spans="1:10" ht="14.25" customHeight="1">
      <c r="C8" s="28"/>
      <c r="D8" s="25"/>
      <c r="E8" s="25"/>
      <c r="F8" s="25"/>
      <c r="G8" s="25"/>
      <c r="H8" s="25"/>
      <c r="I8" s="25"/>
    </row>
    <row r="9" spans="1:10" ht="14.25" customHeight="1">
      <c r="B9" s="23" t="s">
        <v>87</v>
      </c>
      <c r="C9" s="28"/>
      <c r="D9" s="25"/>
      <c r="E9" s="25"/>
      <c r="F9" s="25"/>
      <c r="G9" s="25"/>
      <c r="H9" s="25"/>
      <c r="I9" s="25"/>
    </row>
    <row r="10" spans="1:10" ht="14.25" customHeight="1">
      <c r="B10" s="29" t="s">
        <v>27</v>
      </c>
      <c r="C10" s="14"/>
      <c r="D10" s="25" t="s">
        <v>56</v>
      </c>
      <c r="E10" s="25"/>
      <c r="F10" s="25"/>
      <c r="G10" s="25"/>
      <c r="H10" s="25"/>
      <c r="I10" s="25"/>
    </row>
    <row r="11" spans="1:10" ht="14.25" customHeight="1">
      <c r="B11" s="23" t="s">
        <v>26</v>
      </c>
      <c r="C11" s="14"/>
      <c r="D11" s="25" t="s">
        <v>50</v>
      </c>
      <c r="E11" s="25"/>
      <c r="F11" s="25"/>
      <c r="G11" s="25"/>
      <c r="H11" s="25"/>
      <c r="I11" s="25"/>
    </row>
    <row r="12" spans="1:10" ht="14.25" customHeight="1">
      <c r="B12" s="23" t="s">
        <v>89</v>
      </c>
      <c r="C12" s="30">
        <f>C10-C11</f>
        <v>0</v>
      </c>
      <c r="D12" s="25" t="s">
        <v>70</v>
      </c>
      <c r="E12" s="25"/>
      <c r="F12" s="25"/>
      <c r="G12" s="25"/>
      <c r="H12" s="25"/>
      <c r="I12" s="25"/>
    </row>
    <row r="13" spans="1:10" ht="14.25" customHeight="1">
      <c r="B13" s="23" t="s">
        <v>90</v>
      </c>
      <c r="C13" s="14"/>
      <c r="D13" s="25" t="s">
        <v>58</v>
      </c>
      <c r="E13" s="25"/>
      <c r="F13" s="25"/>
      <c r="G13" s="25"/>
      <c r="H13" s="25"/>
      <c r="I13" s="25"/>
    </row>
    <row r="14" spans="1:10" ht="14.25" customHeight="1">
      <c r="B14" s="29" t="s">
        <v>28</v>
      </c>
      <c r="C14" s="14"/>
      <c r="D14" s="23" t="s">
        <v>140</v>
      </c>
      <c r="E14" s="25"/>
      <c r="F14" s="25"/>
      <c r="G14" s="25"/>
      <c r="H14" s="25"/>
      <c r="I14" s="25"/>
    </row>
    <row r="15" spans="1:10" ht="22.5" customHeight="1">
      <c r="B15" s="31" t="s">
        <v>30</v>
      </c>
      <c r="C15" s="32" t="s">
        <v>33</v>
      </c>
      <c r="D15" s="33"/>
      <c r="E15" s="34" t="s">
        <v>32</v>
      </c>
      <c r="F15" s="35" t="s">
        <v>37</v>
      </c>
      <c r="G15" s="36" t="s">
        <v>38</v>
      </c>
      <c r="H15" s="34"/>
      <c r="I15" s="25"/>
    </row>
    <row r="16" spans="1:10" ht="14.25" customHeight="1">
      <c r="B16" s="31"/>
      <c r="C16" s="37" t="s">
        <v>34</v>
      </c>
      <c r="D16" s="33"/>
      <c r="E16" s="15"/>
      <c r="F16" s="38">
        <v>13.8</v>
      </c>
      <c r="G16" s="39"/>
      <c r="H16" s="40">
        <f>E16*F16</f>
        <v>0</v>
      </c>
      <c r="I16" s="25"/>
    </row>
    <row r="17" spans="2:10" ht="14.25" customHeight="1">
      <c r="B17" s="29"/>
      <c r="C17" s="37" t="s">
        <v>35</v>
      </c>
      <c r="D17" s="33"/>
      <c r="E17" s="15"/>
      <c r="F17" s="38">
        <v>8</v>
      </c>
      <c r="G17" s="39"/>
      <c r="H17" s="40">
        <f>E17*F17</f>
        <v>0</v>
      </c>
      <c r="I17" s="25"/>
    </row>
    <row r="18" spans="2:10" ht="14.25" customHeight="1">
      <c r="B18" s="29"/>
      <c r="C18" s="37" t="s">
        <v>36</v>
      </c>
      <c r="D18" s="33"/>
      <c r="E18" s="15"/>
      <c r="F18" s="38">
        <v>3.8</v>
      </c>
      <c r="G18" s="39"/>
      <c r="H18" s="40">
        <f>E18*F18</f>
        <v>0</v>
      </c>
      <c r="I18" s="25"/>
    </row>
    <row r="19" spans="2:10" ht="14.25" customHeight="1">
      <c r="B19" s="29"/>
      <c r="C19" s="37"/>
      <c r="D19" s="41"/>
      <c r="E19" s="40"/>
      <c r="F19" s="42" t="s">
        <v>39</v>
      </c>
      <c r="G19" s="116">
        <f>SUM(H16:H18)</f>
        <v>0</v>
      </c>
      <c r="H19" s="117"/>
      <c r="I19" s="25" t="s">
        <v>91</v>
      </c>
    </row>
    <row r="20" spans="2:10" ht="14.25" customHeight="1">
      <c r="B20" s="29"/>
      <c r="C20" s="43"/>
      <c r="D20" s="44"/>
      <c r="E20" s="45"/>
      <c r="F20" s="46"/>
      <c r="G20" s="45"/>
      <c r="H20" s="47"/>
      <c r="I20" s="25"/>
    </row>
    <row r="21" spans="2:10" ht="14.25" customHeight="1" thickBot="1">
      <c r="B21" s="29" t="s">
        <v>2</v>
      </c>
      <c r="C21" s="48" t="e">
        <f>(C13+C14)/C12</f>
        <v>#DIV/0!</v>
      </c>
      <c r="D21" s="44" t="s">
        <v>145</v>
      </c>
      <c r="E21" s="45"/>
      <c r="F21" s="46"/>
      <c r="G21" s="45"/>
      <c r="H21" s="49" t="s">
        <v>2</v>
      </c>
      <c r="I21" s="50"/>
    </row>
    <row r="22" spans="2:10" ht="27" customHeight="1" thickBot="1">
      <c r="B22" s="29"/>
      <c r="C22" s="51"/>
      <c r="D22" s="44"/>
      <c r="E22" s="52" t="s">
        <v>16</v>
      </c>
      <c r="F22" s="53" t="e">
        <f>IF(C21&gt;=0.5,"3ポイント",IF(C21&gt;=0.2,"2ポイント", IF(AND(C21&gt;=0.1,C14&gt;0),"1ポイント","0ポイント")))</f>
        <v>#DIV/0!</v>
      </c>
      <c r="G22" s="45"/>
      <c r="H22" s="118" t="s">
        <v>147</v>
      </c>
      <c r="I22" s="119"/>
    </row>
    <row r="23" spans="2:10" ht="14.25" customHeight="1">
      <c r="B23" s="29"/>
      <c r="C23" s="51"/>
      <c r="D23" s="44"/>
      <c r="E23" s="45"/>
      <c r="F23" s="46"/>
      <c r="G23" s="45"/>
      <c r="H23" s="54" t="s">
        <v>92</v>
      </c>
      <c r="I23" s="55"/>
    </row>
    <row r="24" spans="2:10" ht="14.25" customHeight="1">
      <c r="B24" s="29"/>
      <c r="C24" s="51"/>
      <c r="D24" s="44"/>
      <c r="E24" s="45"/>
      <c r="F24" s="46"/>
      <c r="G24" s="45"/>
      <c r="H24" s="56" t="s">
        <v>93</v>
      </c>
      <c r="I24" s="57"/>
    </row>
    <row r="25" spans="2:10" ht="14.25" customHeight="1">
      <c r="C25" s="58"/>
      <c r="D25" s="25"/>
      <c r="E25" s="25"/>
      <c r="F25" s="25"/>
      <c r="G25" s="25"/>
      <c r="H25" s="25"/>
      <c r="I25" s="25"/>
      <c r="J25" s="25"/>
    </row>
    <row r="26" spans="2:10" ht="14.25" customHeight="1">
      <c r="B26" s="23" t="s">
        <v>88</v>
      </c>
      <c r="C26" s="28"/>
      <c r="D26" s="25"/>
      <c r="E26" s="25"/>
      <c r="F26" s="25"/>
      <c r="G26" s="25"/>
      <c r="H26" s="25"/>
      <c r="I26" s="25"/>
      <c r="J26" s="25"/>
    </row>
    <row r="27" spans="2:10" ht="14.25" customHeight="1">
      <c r="B27" s="23" t="s">
        <v>95</v>
      </c>
      <c r="C27" s="16"/>
      <c r="D27" s="25" t="s">
        <v>56</v>
      </c>
      <c r="E27" s="25"/>
      <c r="F27" s="25"/>
      <c r="G27" s="25"/>
      <c r="H27" s="25"/>
      <c r="I27" s="25"/>
      <c r="J27" s="25"/>
    </row>
    <row r="28" spans="2:10" ht="14.25" customHeight="1">
      <c r="B28" s="23" t="s">
        <v>96</v>
      </c>
      <c r="C28" s="16"/>
      <c r="D28" s="25" t="s">
        <v>50</v>
      </c>
      <c r="E28" s="25"/>
      <c r="F28" s="25"/>
      <c r="G28" s="25"/>
      <c r="H28" s="25"/>
      <c r="I28" s="25"/>
      <c r="J28" s="25"/>
    </row>
    <row r="29" spans="2:10" ht="13.5" customHeight="1">
      <c r="B29" s="23" t="s">
        <v>26</v>
      </c>
      <c r="C29" s="59">
        <f>C11</f>
        <v>0</v>
      </c>
      <c r="D29" s="23" t="s">
        <v>100</v>
      </c>
      <c r="E29" s="25"/>
      <c r="F29" s="25"/>
      <c r="G29" s="25"/>
      <c r="H29" s="49" t="s">
        <v>3</v>
      </c>
      <c r="I29" s="50"/>
    </row>
    <row r="30" spans="2:10" ht="15" customHeight="1" thickBot="1">
      <c r="B30" s="23" t="s">
        <v>3</v>
      </c>
      <c r="C30" s="60" t="e">
        <f>(C27+C28)/C29</f>
        <v>#DIV/0!</v>
      </c>
      <c r="D30" s="23" t="s">
        <v>97</v>
      </c>
      <c r="E30" s="25"/>
      <c r="F30" s="25"/>
      <c r="G30" s="25"/>
      <c r="H30" s="54" t="s">
        <v>98</v>
      </c>
      <c r="I30" s="55"/>
    </row>
    <row r="31" spans="2:10" ht="15" customHeight="1" thickBot="1">
      <c r="C31" s="28"/>
      <c r="D31" s="25"/>
      <c r="E31" s="52" t="s">
        <v>16</v>
      </c>
      <c r="F31" s="53" t="e">
        <f>IF(C30&gt;=0.2,"2ポイント",IF(C30&gt;=0.05,"1ポイント", "0ポイント"))</f>
        <v>#DIV/0!</v>
      </c>
      <c r="G31" s="25"/>
      <c r="H31" s="56" t="s">
        <v>99</v>
      </c>
      <c r="I31" s="57"/>
    </row>
    <row r="32" spans="2:10" ht="15" customHeight="1">
      <c r="C32" s="28"/>
      <c r="D32" s="25"/>
      <c r="E32" s="52"/>
      <c r="F32" s="61"/>
      <c r="G32" s="25"/>
      <c r="H32" s="62"/>
      <c r="I32" s="62"/>
    </row>
    <row r="33" spans="1:10" ht="15" customHeight="1">
      <c r="A33" s="23" t="s">
        <v>11</v>
      </c>
      <c r="C33" s="28"/>
      <c r="D33" s="25"/>
      <c r="E33" s="25"/>
      <c r="F33" s="25"/>
      <c r="G33" s="25"/>
      <c r="H33" s="25"/>
      <c r="I33" s="25"/>
    </row>
    <row r="34" spans="1:10" ht="15" customHeight="1">
      <c r="C34" s="28"/>
      <c r="D34" s="25"/>
      <c r="E34" s="25"/>
      <c r="F34" s="25"/>
      <c r="G34" s="25"/>
      <c r="H34" s="25"/>
      <c r="I34" s="25"/>
    </row>
    <row r="35" spans="1:10" ht="14.25" customHeight="1">
      <c r="B35" s="23" t="s">
        <v>12</v>
      </c>
      <c r="C35" s="28"/>
      <c r="D35" s="25"/>
      <c r="E35" s="25"/>
      <c r="F35" s="25"/>
      <c r="G35" s="25"/>
      <c r="H35" s="25"/>
      <c r="I35" s="25"/>
      <c r="J35" s="25"/>
    </row>
    <row r="36" spans="1:10" ht="14.25" customHeight="1">
      <c r="B36" s="29" t="s">
        <v>27</v>
      </c>
      <c r="C36" s="30">
        <f>C10</f>
        <v>0</v>
      </c>
      <c r="D36" s="23" t="s">
        <v>101</v>
      </c>
      <c r="H36" s="49" t="s">
        <v>1</v>
      </c>
      <c r="I36" s="50"/>
      <c r="J36" s="25"/>
    </row>
    <row r="37" spans="1:10" ht="14.25" customHeight="1">
      <c r="B37" s="23" t="s">
        <v>26</v>
      </c>
      <c r="C37" s="30">
        <f>C11</f>
        <v>0</v>
      </c>
      <c r="D37" s="23" t="s">
        <v>102</v>
      </c>
      <c r="H37" s="54" t="s">
        <v>17</v>
      </c>
      <c r="I37" s="55"/>
      <c r="J37" s="25"/>
    </row>
    <row r="38" spans="1:10" ht="14.25" customHeight="1" thickBot="1">
      <c r="B38" s="23" t="s">
        <v>0</v>
      </c>
      <c r="C38" s="63" t="e">
        <f>C37/C36</f>
        <v>#DIV/0!</v>
      </c>
      <c r="D38" s="23" t="s">
        <v>14</v>
      </c>
      <c r="H38" s="54" t="s">
        <v>19</v>
      </c>
      <c r="I38" s="55"/>
      <c r="J38" s="25"/>
    </row>
    <row r="39" spans="1:10" ht="14.25" customHeight="1" thickBot="1">
      <c r="B39" s="23" t="s">
        <v>1</v>
      </c>
      <c r="C39" s="63" t="e">
        <f>1-C38</f>
        <v>#DIV/0!</v>
      </c>
      <c r="D39" s="23" t="s">
        <v>15</v>
      </c>
      <c r="E39" s="52" t="s">
        <v>16</v>
      </c>
      <c r="F39" s="53" t="e">
        <f>IF(C39&gt;=0.8,"3ポイント",IF(C39&gt;=0.6,"2ポイント", IF(C39&gt;=0.4,"1ポイント","0ポイント")))</f>
        <v>#DIV/0!</v>
      </c>
      <c r="G39" s="61"/>
      <c r="H39" s="56" t="s">
        <v>20</v>
      </c>
      <c r="I39" s="57"/>
      <c r="J39" s="25"/>
    </row>
    <row r="40" spans="1:10" ht="18.75" customHeight="1">
      <c r="J40" s="25"/>
    </row>
    <row r="41" spans="1:10" ht="14.25" customHeight="1">
      <c r="B41" s="64" t="s">
        <v>31</v>
      </c>
      <c r="C41" s="28"/>
      <c r="D41" s="25"/>
      <c r="E41" s="25"/>
      <c r="F41" s="25"/>
      <c r="G41" s="25"/>
      <c r="H41" s="25"/>
      <c r="I41" s="25"/>
      <c r="J41" s="25"/>
    </row>
    <row r="42" spans="1:10" ht="14.25" customHeight="1">
      <c r="B42" s="64"/>
      <c r="C42" s="28"/>
      <c r="D42" s="25"/>
      <c r="E42" s="25"/>
      <c r="F42" s="25"/>
      <c r="G42" s="25"/>
      <c r="H42" s="25"/>
      <c r="I42" s="25"/>
      <c r="J42" s="25"/>
    </row>
    <row r="43" spans="1:10" ht="14.25" customHeight="1">
      <c r="C43" s="28"/>
      <c r="D43" s="25"/>
      <c r="E43" s="25"/>
      <c r="F43" s="25"/>
      <c r="G43" s="25"/>
      <c r="H43" s="25"/>
      <c r="I43" s="25"/>
      <c r="J43" s="25"/>
    </row>
    <row r="44" spans="1:10" ht="14.25" customHeight="1">
      <c r="B44" s="23" t="s">
        <v>25</v>
      </c>
      <c r="C44" s="28"/>
      <c r="D44" s="25"/>
      <c r="E44" s="25"/>
      <c r="F44" s="25"/>
      <c r="G44" s="25"/>
      <c r="H44" s="25"/>
      <c r="I44" s="25"/>
      <c r="J44" s="25"/>
    </row>
    <row r="45" spans="1:10" ht="14.25" customHeight="1">
      <c r="B45" s="29" t="s">
        <v>27</v>
      </c>
      <c r="C45" s="30">
        <f>C36</f>
        <v>0</v>
      </c>
      <c r="D45" s="23" t="s">
        <v>49</v>
      </c>
      <c r="E45" s="25"/>
      <c r="F45" s="25"/>
      <c r="G45" s="25"/>
      <c r="H45" s="25"/>
      <c r="I45" s="25"/>
      <c r="J45" s="25"/>
    </row>
    <row r="46" spans="1:10" ht="14.25" customHeight="1">
      <c r="B46" s="29" t="s">
        <v>28</v>
      </c>
      <c r="C46" s="65">
        <f>C14</f>
        <v>0</v>
      </c>
      <c r="D46" s="23" t="s">
        <v>94</v>
      </c>
      <c r="E46" s="25"/>
      <c r="F46" s="25"/>
      <c r="G46" s="25"/>
      <c r="H46" s="25"/>
      <c r="I46" s="25"/>
      <c r="J46" s="25"/>
    </row>
    <row r="47" spans="1:10" ht="14.25" customHeight="1">
      <c r="B47" s="29" t="s">
        <v>29</v>
      </c>
      <c r="C47" s="17"/>
      <c r="D47" s="23" t="s">
        <v>40</v>
      </c>
      <c r="E47" s="25"/>
      <c r="F47" s="25"/>
      <c r="G47" s="25"/>
      <c r="H47" s="49" t="s">
        <v>41</v>
      </c>
      <c r="I47" s="50"/>
      <c r="J47" s="25"/>
    </row>
    <row r="48" spans="1:10" ht="14.25" customHeight="1" thickBot="1">
      <c r="B48" s="29" t="s">
        <v>41</v>
      </c>
      <c r="C48" s="63" t="e">
        <f>(C46+C47)/C45</f>
        <v>#DIV/0!</v>
      </c>
      <c r="D48" s="23" t="s">
        <v>42</v>
      </c>
      <c r="E48" s="25"/>
      <c r="F48" s="25"/>
      <c r="G48" s="25"/>
      <c r="H48" s="54" t="s">
        <v>43</v>
      </c>
      <c r="I48" s="55"/>
      <c r="J48" s="25"/>
    </row>
    <row r="49" spans="1:10" ht="14.25" customHeight="1" thickBot="1">
      <c r="C49" s="28"/>
      <c r="D49" s="25"/>
      <c r="E49" s="66" t="s">
        <v>16</v>
      </c>
      <c r="F49" s="53" t="e">
        <f>IF(C48&gt;=0.3,"3ポイント",IF(C48&gt;=0.2,"2ポイント", IF(C48&gt;=0.1,"1ポイント","0ポイント")))</f>
        <v>#DIV/0!</v>
      </c>
      <c r="G49" s="25"/>
      <c r="H49" s="54" t="s">
        <v>44</v>
      </c>
      <c r="I49" s="55"/>
      <c r="J49" s="25"/>
    </row>
    <row r="50" spans="1:10" ht="14.25" customHeight="1">
      <c r="B50" s="25"/>
      <c r="C50" s="28"/>
      <c r="D50" s="25"/>
      <c r="E50" s="25"/>
      <c r="F50" s="25"/>
      <c r="G50" s="25"/>
      <c r="H50" s="56" t="s">
        <v>45</v>
      </c>
      <c r="I50" s="57"/>
      <c r="J50" s="25"/>
    </row>
    <row r="51" spans="1:10" ht="14.25" customHeight="1">
      <c r="B51" s="25"/>
      <c r="C51" s="28"/>
      <c r="D51" s="25"/>
      <c r="E51" s="25"/>
      <c r="F51" s="25"/>
      <c r="G51" s="25"/>
      <c r="H51" s="62"/>
      <c r="I51" s="62"/>
      <c r="J51" s="25"/>
    </row>
    <row r="52" spans="1:10" ht="14.25" customHeight="1">
      <c r="B52" s="25"/>
      <c r="C52" s="28"/>
      <c r="D52" s="25"/>
      <c r="E52" s="25"/>
      <c r="F52" s="25"/>
      <c r="G52" s="25"/>
      <c r="H52" s="62"/>
      <c r="I52" s="62"/>
      <c r="J52" s="25"/>
    </row>
    <row r="53" spans="1:10" ht="14.25" customHeight="1">
      <c r="B53" s="23" t="s">
        <v>46</v>
      </c>
      <c r="C53" s="28"/>
      <c r="D53" s="25"/>
      <c r="E53" s="25"/>
      <c r="F53" s="25"/>
      <c r="G53" s="25"/>
      <c r="H53" s="62"/>
      <c r="I53" s="62"/>
      <c r="J53" s="25"/>
    </row>
    <row r="54" spans="1:10" ht="14.25" customHeight="1">
      <c r="B54" s="29" t="s">
        <v>27</v>
      </c>
      <c r="C54" s="30">
        <f>C36</f>
        <v>0</v>
      </c>
      <c r="D54" s="23" t="s">
        <v>51</v>
      </c>
      <c r="E54" s="25"/>
      <c r="F54" s="25"/>
      <c r="G54" s="25"/>
      <c r="H54" s="62"/>
      <c r="I54" s="62"/>
      <c r="J54" s="25"/>
    </row>
    <row r="55" spans="1:10" ht="14.25" customHeight="1">
      <c r="B55" s="29" t="s">
        <v>47</v>
      </c>
      <c r="C55" s="65">
        <f>C13</f>
        <v>0</v>
      </c>
      <c r="D55" s="23" t="s">
        <v>106</v>
      </c>
      <c r="E55" s="25"/>
      <c r="F55" s="25"/>
      <c r="G55" s="25"/>
      <c r="H55" s="62"/>
      <c r="I55" s="62"/>
      <c r="J55" s="25"/>
    </row>
    <row r="56" spans="1:10" ht="14.25" customHeight="1">
      <c r="B56" s="29" t="s">
        <v>48</v>
      </c>
      <c r="C56" s="14"/>
      <c r="D56" s="23" t="s">
        <v>53</v>
      </c>
      <c r="E56" s="25"/>
      <c r="F56" s="25"/>
      <c r="G56" s="25"/>
      <c r="H56" s="62"/>
      <c r="I56" s="62"/>
      <c r="J56" s="25"/>
    </row>
    <row r="57" spans="1:10" ht="14.25" customHeight="1">
      <c r="B57" s="29" t="s">
        <v>28</v>
      </c>
      <c r="C57" s="30">
        <f>C46</f>
        <v>0</v>
      </c>
      <c r="D57" s="23" t="s">
        <v>54</v>
      </c>
      <c r="E57" s="25"/>
      <c r="F57" s="25"/>
      <c r="G57" s="25"/>
      <c r="H57" s="49" t="s">
        <v>39</v>
      </c>
      <c r="I57" s="50"/>
      <c r="J57" s="25"/>
    </row>
    <row r="58" spans="1:10" ht="14.25" customHeight="1">
      <c r="B58" s="25" t="s">
        <v>39</v>
      </c>
      <c r="C58" s="67" t="e">
        <f>(C55+C56*2+C57*1.5)/C54</f>
        <v>#DIV/0!</v>
      </c>
      <c r="D58" s="23" t="s">
        <v>52</v>
      </c>
      <c r="E58" s="25"/>
      <c r="F58" s="25"/>
      <c r="G58" s="25"/>
      <c r="H58" s="54" t="s">
        <v>43</v>
      </c>
      <c r="I58" s="55"/>
      <c r="J58" s="25"/>
    </row>
    <row r="59" spans="1:10" ht="14.25" customHeight="1" thickBot="1">
      <c r="B59" s="25"/>
      <c r="C59" s="28"/>
      <c r="D59" s="25"/>
      <c r="E59" s="25"/>
      <c r="F59" s="25"/>
      <c r="G59" s="25"/>
      <c r="H59" s="54" t="s">
        <v>44</v>
      </c>
      <c r="I59" s="55"/>
      <c r="J59" s="25"/>
    </row>
    <row r="60" spans="1:10" ht="15" customHeight="1" thickBot="1">
      <c r="B60" s="25"/>
      <c r="C60" s="28"/>
      <c r="D60" s="25"/>
      <c r="E60" s="66" t="s">
        <v>16</v>
      </c>
      <c r="F60" s="53" t="e">
        <f>IF(C58&gt;=0.3,"3ポイント",IF(C58&gt;=0.2,"2ポイント", IF(C58&gt;=0.1,"1ポイント","0ポイント")))</f>
        <v>#DIV/0!</v>
      </c>
      <c r="G60" s="25"/>
      <c r="H60" s="56" t="s">
        <v>45</v>
      </c>
      <c r="I60" s="57"/>
    </row>
    <row r="61" spans="1:10" ht="15" customHeight="1">
      <c r="B61" s="25"/>
      <c r="C61" s="28"/>
      <c r="D61" s="25"/>
      <c r="E61" s="25"/>
      <c r="F61" s="25"/>
      <c r="G61" s="25"/>
      <c r="H61" s="62"/>
      <c r="I61" s="62"/>
    </row>
    <row r="62" spans="1:10" ht="15" customHeight="1">
      <c r="B62" s="25"/>
      <c r="C62" s="28" t="s">
        <v>13</v>
      </c>
      <c r="D62" s="25"/>
      <c r="E62" s="25"/>
      <c r="F62" s="25"/>
      <c r="G62" s="25"/>
      <c r="H62" s="25"/>
      <c r="I62" s="25"/>
    </row>
    <row r="63" spans="1:10" ht="15" customHeight="1">
      <c r="A63" s="23" t="s">
        <v>10</v>
      </c>
      <c r="C63" s="28"/>
      <c r="D63" s="25"/>
      <c r="E63" s="25"/>
      <c r="F63" s="25"/>
      <c r="G63" s="25"/>
      <c r="H63" s="25"/>
      <c r="I63" s="25"/>
    </row>
    <row r="64" spans="1:10" ht="15" customHeight="1">
      <c r="C64" s="28"/>
      <c r="D64" s="25"/>
      <c r="E64" s="25"/>
      <c r="F64" s="25"/>
      <c r="G64" s="25"/>
      <c r="H64" s="25"/>
      <c r="I64" s="25"/>
    </row>
    <row r="65" spans="2:10" ht="15" customHeight="1">
      <c r="B65" s="23" t="s">
        <v>55</v>
      </c>
      <c r="C65" s="28"/>
      <c r="D65" s="25"/>
      <c r="E65" s="25"/>
      <c r="F65" s="25"/>
      <c r="G65" s="25"/>
      <c r="H65" s="25"/>
      <c r="I65" s="25"/>
    </row>
    <row r="66" spans="2:10" ht="15" customHeight="1">
      <c r="B66" s="23" t="s">
        <v>62</v>
      </c>
      <c r="C66" s="14"/>
      <c r="D66" s="23" t="s">
        <v>73</v>
      </c>
    </row>
    <row r="67" spans="2:10" ht="15" customHeight="1">
      <c r="B67" s="23" t="s">
        <v>7</v>
      </c>
      <c r="C67" s="18"/>
      <c r="D67" s="23" t="s">
        <v>50</v>
      </c>
    </row>
    <row r="68" spans="2:10" ht="15" customHeight="1">
      <c r="B68" s="23" t="s">
        <v>63</v>
      </c>
      <c r="C68" s="68" t="e">
        <f>C66/C67</f>
        <v>#DIV/0!</v>
      </c>
      <c r="D68" s="23" t="s">
        <v>57</v>
      </c>
    </row>
    <row r="69" spans="2:10" ht="15" customHeight="1">
      <c r="B69" s="23" t="s">
        <v>5</v>
      </c>
      <c r="C69" s="19"/>
      <c r="D69" s="23" t="s">
        <v>58</v>
      </c>
    </row>
    <row r="70" spans="2:10" ht="15" customHeight="1">
      <c r="B70" s="23" t="s">
        <v>6</v>
      </c>
      <c r="C70" s="19"/>
      <c r="D70" s="23" t="s">
        <v>59</v>
      </c>
    </row>
    <row r="71" spans="2:10" ht="15" customHeight="1">
      <c r="B71" s="23" t="s">
        <v>61</v>
      </c>
      <c r="C71" s="30" t="e">
        <f>C69/C70*C68</f>
        <v>#DIV/0!</v>
      </c>
      <c r="D71" s="23" t="s">
        <v>60</v>
      </c>
    </row>
    <row r="72" spans="2:10" ht="14.25" customHeight="1">
      <c r="B72" s="29" t="s">
        <v>64</v>
      </c>
      <c r="C72" s="14"/>
      <c r="D72" s="23" t="s">
        <v>9</v>
      </c>
      <c r="H72" s="49" t="s">
        <v>4</v>
      </c>
      <c r="I72" s="50"/>
      <c r="J72" s="25"/>
    </row>
    <row r="73" spans="2:10" ht="15" customHeight="1">
      <c r="B73" s="23" t="s">
        <v>65</v>
      </c>
      <c r="C73" s="14"/>
      <c r="D73" s="23" t="s">
        <v>8</v>
      </c>
      <c r="H73" s="54" t="s">
        <v>67</v>
      </c>
      <c r="I73" s="55"/>
    </row>
    <row r="74" spans="2:10" ht="15" customHeight="1" thickBot="1">
      <c r="B74" s="23" t="s">
        <v>4</v>
      </c>
      <c r="C74" s="69" t="e">
        <f>C73/(C72*C71)</f>
        <v>#DIV/0!</v>
      </c>
      <c r="D74" s="23" t="s">
        <v>66</v>
      </c>
      <c r="H74" s="54" t="s">
        <v>18</v>
      </c>
      <c r="I74" s="55"/>
    </row>
    <row r="75" spans="2:10" ht="15" customHeight="1" thickBot="1">
      <c r="E75" s="66" t="s">
        <v>16</v>
      </c>
      <c r="F75" s="53" t="e">
        <f>IF(C74&lt;0.4,"3ポイント",IF(C74&lt;0.6,"2ポイント", IF(C74&lt;0.8,"1ポイント","0ポイント")))</f>
        <v>#DIV/0!</v>
      </c>
      <c r="H75" s="56" t="s">
        <v>68</v>
      </c>
      <c r="I75" s="57"/>
    </row>
    <row r="76" spans="2:10" ht="15" customHeight="1">
      <c r="E76" s="66"/>
      <c r="F76" s="61"/>
      <c r="H76" s="62"/>
      <c r="I76" s="62"/>
    </row>
    <row r="77" spans="2:10" ht="15" customHeight="1"/>
    <row r="78" spans="2:10" ht="15" customHeight="1">
      <c r="B78" s="23" t="s">
        <v>69</v>
      </c>
      <c r="C78" s="70" t="s">
        <v>148</v>
      </c>
      <c r="D78" s="25"/>
      <c r="E78" s="25"/>
      <c r="F78" s="25"/>
      <c r="G78" s="25"/>
      <c r="H78" s="25"/>
      <c r="I78" s="25"/>
    </row>
    <row r="79" spans="2:10" ht="15" customHeight="1">
      <c r="B79" s="23" t="s">
        <v>62</v>
      </c>
      <c r="C79" s="30">
        <f>C66</f>
        <v>0</v>
      </c>
      <c r="D79" s="23" t="s">
        <v>74</v>
      </c>
      <c r="H79" s="71"/>
    </row>
    <row r="80" spans="2:10" ht="15" customHeight="1">
      <c r="B80" s="64" t="s">
        <v>71</v>
      </c>
      <c r="C80" s="14"/>
      <c r="D80" s="23" t="s">
        <v>50</v>
      </c>
      <c r="H80" s="49" t="s">
        <v>76</v>
      </c>
      <c r="I80" s="50"/>
    </row>
    <row r="81" spans="2:10" ht="14.25" customHeight="1">
      <c r="B81" s="64" t="s">
        <v>72</v>
      </c>
      <c r="C81" s="14"/>
      <c r="D81" s="23" t="s">
        <v>40</v>
      </c>
      <c r="H81" s="54" t="s">
        <v>77</v>
      </c>
      <c r="I81" s="55"/>
      <c r="J81" s="25"/>
    </row>
    <row r="82" spans="2:10" ht="14.25" customHeight="1" thickBot="1">
      <c r="B82" s="23" t="s">
        <v>75</v>
      </c>
      <c r="C82" s="68" t="e">
        <f>(C80+C81)/C79</f>
        <v>#DIV/0!</v>
      </c>
      <c r="D82" s="23" t="s">
        <v>42</v>
      </c>
      <c r="H82" s="54" t="s">
        <v>78</v>
      </c>
      <c r="I82" s="55"/>
      <c r="J82" s="25"/>
    </row>
    <row r="83" spans="2:10" ht="14.25" customHeight="1" thickBot="1">
      <c r="E83" s="66" t="s">
        <v>16</v>
      </c>
      <c r="F83" s="53" t="e">
        <f>IF(C82&gt;=0.5,"3ポイント",IF(C82&gt;=0.4,"2ポイント", IF(C82&gt;=0.3,"1ポイント","0ポイント")))</f>
        <v>#DIV/0!</v>
      </c>
      <c r="H83" s="56" t="s">
        <v>79</v>
      </c>
      <c r="I83" s="57"/>
      <c r="J83" s="25"/>
    </row>
    <row r="84" spans="2:10" ht="14.25" customHeight="1">
      <c r="B84" s="64"/>
      <c r="J84" s="25"/>
    </row>
    <row r="85" spans="2:10" ht="14.25" customHeight="1">
      <c r="J85" s="25"/>
    </row>
    <row r="86" spans="2:10" ht="14.25" customHeight="1">
      <c r="B86" s="23" t="s">
        <v>80</v>
      </c>
      <c r="J86" s="25"/>
    </row>
    <row r="87" spans="2:10" ht="14.25" customHeight="1">
      <c r="B87" s="29" t="s">
        <v>27</v>
      </c>
      <c r="C87" s="30">
        <f>C36</f>
        <v>0</v>
      </c>
      <c r="D87" s="23" t="s">
        <v>101</v>
      </c>
      <c r="E87" s="25"/>
      <c r="F87" s="25"/>
      <c r="G87" s="25"/>
      <c r="H87" s="62"/>
      <c r="I87" s="62"/>
      <c r="J87" s="25"/>
    </row>
    <row r="88" spans="2:10" ht="14.25" customHeight="1">
      <c r="B88" s="29" t="s">
        <v>47</v>
      </c>
      <c r="C88" s="65">
        <f>C55</f>
        <v>0</v>
      </c>
      <c r="D88" s="23" t="s">
        <v>104</v>
      </c>
      <c r="E88" s="25"/>
      <c r="F88" s="25"/>
      <c r="G88" s="25"/>
      <c r="H88" s="62"/>
      <c r="I88" s="62"/>
      <c r="J88" s="25"/>
    </row>
    <row r="89" spans="2:10" ht="15" customHeight="1">
      <c r="B89" s="29" t="s">
        <v>48</v>
      </c>
      <c r="C89" s="30">
        <f>C56</f>
        <v>0</v>
      </c>
      <c r="D89" s="23" t="s">
        <v>105</v>
      </c>
      <c r="E89" s="25"/>
      <c r="F89" s="25"/>
      <c r="G89" s="25"/>
      <c r="H89" s="62"/>
      <c r="I89" s="62"/>
    </row>
    <row r="90" spans="2:10" ht="15" customHeight="1">
      <c r="B90" s="29" t="s">
        <v>28</v>
      </c>
      <c r="C90" s="30">
        <f>C46</f>
        <v>0</v>
      </c>
      <c r="D90" s="23" t="s">
        <v>103</v>
      </c>
      <c r="E90" s="25"/>
      <c r="F90" s="25"/>
      <c r="G90" s="25"/>
      <c r="H90" s="72"/>
      <c r="I90" s="72"/>
    </row>
    <row r="91" spans="2:10" ht="15" customHeight="1">
      <c r="B91" s="29" t="s">
        <v>85</v>
      </c>
      <c r="C91" s="14"/>
      <c r="D91" s="23" t="s">
        <v>59</v>
      </c>
      <c r="E91" s="25"/>
      <c r="F91" s="25"/>
      <c r="G91" s="25"/>
      <c r="H91" s="49" t="s">
        <v>81</v>
      </c>
      <c r="I91" s="50"/>
    </row>
    <row r="92" spans="2:10" ht="15" customHeight="1">
      <c r="B92" s="25" t="s">
        <v>39</v>
      </c>
      <c r="C92" s="67" t="e">
        <f>(C88+C89*2+C90*3+C91)/C87</f>
        <v>#DIV/0!</v>
      </c>
      <c r="D92" s="23" t="s">
        <v>146</v>
      </c>
      <c r="E92" s="25"/>
      <c r="F92" s="25"/>
      <c r="G92" s="25"/>
      <c r="H92" s="54" t="s">
        <v>82</v>
      </c>
      <c r="I92" s="55"/>
    </row>
    <row r="93" spans="2:10" ht="15" customHeight="1" thickBot="1">
      <c r="B93" s="25"/>
      <c r="C93" s="28"/>
      <c r="D93" s="25"/>
      <c r="E93" s="25"/>
      <c r="F93" s="25"/>
      <c r="G93" s="25"/>
      <c r="H93" s="54" t="s">
        <v>83</v>
      </c>
      <c r="I93" s="55"/>
    </row>
    <row r="94" spans="2:10" ht="15" customHeight="1" thickBot="1">
      <c r="B94" s="25"/>
      <c r="C94" s="28"/>
      <c r="D94" s="25"/>
      <c r="E94" s="66" t="s">
        <v>16</v>
      </c>
      <c r="F94" s="53" t="e">
        <f>IF(C92&gt;=0.45,"3ポイント",IF(C92&gt;=0.3,"2ポイント", IF(C92&gt;=0.15,"1ポイント","0ポイント")))</f>
        <v>#DIV/0!</v>
      </c>
      <c r="G94" s="25"/>
      <c r="H94" s="56" t="s">
        <v>84</v>
      </c>
      <c r="I94" s="57"/>
    </row>
    <row r="95" spans="2:10" ht="15" customHeight="1"/>
    <row r="96" spans="2:10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</sheetData>
  <sheetProtection sheet="1" objects="1" scenarios="1" selectLockedCells="1"/>
  <mergeCells count="3">
    <mergeCell ref="A3:I3"/>
    <mergeCell ref="G19:H19"/>
    <mergeCell ref="H22:I22"/>
  </mergeCells>
  <phoneticPr fontId="2"/>
  <printOptions horizontalCentered="1" verticalCentered="1"/>
  <pageMargins left="0.59055118110236227" right="0.59055118110236227" top="0.59055118110236227" bottom="0.39370078740157483" header="0.51181102362204722" footer="0.11811023622047245"/>
  <pageSetup paperSize="9" orientation="portrait" blackAndWhite="1" r:id="rId1"/>
  <headerFooter alignWithMargins="0">
    <oddFooter>&amp;C&amp;10&amp;P/&amp;N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5"/>
  <sheetViews>
    <sheetView view="pageBreakPreview" zoomScaleNormal="100" zoomScaleSheetLayoutView="100" workbookViewId="0">
      <selection activeCell="C92" sqref="C92"/>
    </sheetView>
  </sheetViews>
  <sheetFormatPr defaultColWidth="9" defaultRowHeight="19.5" customHeight="1"/>
  <cols>
    <col min="1" max="1" width="3.5" style="1" customWidth="1"/>
    <col min="2" max="2" width="23.8984375" style="1" customWidth="1"/>
    <col min="3" max="3" width="9.3984375" style="3" customWidth="1"/>
    <col min="4" max="4" width="6" style="1" customWidth="1"/>
    <col min="5" max="5" width="7.09765625" style="1" customWidth="1"/>
    <col min="6" max="6" width="9" style="1"/>
    <col min="7" max="7" width="3.5" style="1" customWidth="1"/>
    <col min="8" max="8" width="9" style="1"/>
    <col min="9" max="9" width="10.5" style="1" customWidth="1"/>
    <col min="10" max="16384" width="9" style="1"/>
  </cols>
  <sheetData>
    <row r="1" spans="1:10" ht="21" customHeight="1">
      <c r="A1" s="73" t="s">
        <v>149</v>
      </c>
      <c r="B1" s="74"/>
      <c r="C1" s="75"/>
      <c r="D1" s="74"/>
      <c r="E1" s="74"/>
      <c r="F1" s="74"/>
      <c r="G1" s="74"/>
      <c r="H1" s="74"/>
      <c r="I1" s="74" t="s">
        <v>139</v>
      </c>
    </row>
    <row r="2" spans="1:10" ht="15.75" customHeight="1" thickBot="1">
      <c r="A2" s="74"/>
      <c r="B2" s="73"/>
      <c r="C2" s="75"/>
      <c r="D2" s="74"/>
      <c r="E2" s="74"/>
      <c r="F2" s="74"/>
      <c r="G2" s="74"/>
      <c r="H2" s="74"/>
      <c r="I2" s="74"/>
    </row>
    <row r="3" spans="1:10" ht="64.5" customHeight="1" thickTop="1" thickBot="1">
      <c r="A3" s="120" t="s">
        <v>141</v>
      </c>
      <c r="B3" s="121"/>
      <c r="C3" s="121"/>
      <c r="D3" s="121"/>
      <c r="E3" s="121"/>
      <c r="F3" s="121"/>
      <c r="G3" s="121"/>
      <c r="H3" s="121"/>
      <c r="I3" s="122"/>
      <c r="J3" s="2"/>
    </row>
    <row r="4" spans="1:10" ht="13.5" customHeight="1" thickTop="1">
      <c r="A4" s="76"/>
      <c r="B4" s="77"/>
      <c r="C4" s="77"/>
      <c r="D4" s="77"/>
      <c r="E4" s="77"/>
      <c r="F4" s="77"/>
      <c r="G4" s="77"/>
      <c r="H4" s="77"/>
      <c r="I4" s="77"/>
      <c r="J4" s="2"/>
    </row>
    <row r="5" spans="1:10" ht="15" customHeight="1">
      <c r="A5" s="74"/>
      <c r="B5" s="76"/>
      <c r="C5" s="6" t="s">
        <v>21</v>
      </c>
      <c r="D5" s="76" t="s">
        <v>22</v>
      </c>
      <c r="E5" s="76"/>
      <c r="F5" s="7" t="s">
        <v>23</v>
      </c>
      <c r="G5" s="74" t="s">
        <v>24</v>
      </c>
      <c r="H5" s="76"/>
      <c r="I5" s="76"/>
      <c r="J5" s="2"/>
    </row>
    <row r="6" spans="1:10" ht="14.25" customHeight="1">
      <c r="A6" s="74"/>
      <c r="B6" s="76"/>
      <c r="C6" s="83"/>
      <c r="D6" s="76"/>
      <c r="E6" s="76"/>
      <c r="F6" s="76"/>
      <c r="G6" s="76"/>
      <c r="H6" s="76"/>
      <c r="I6" s="76"/>
      <c r="J6" s="2"/>
    </row>
    <row r="7" spans="1:10" ht="14.25" customHeight="1">
      <c r="A7" s="74" t="s">
        <v>86</v>
      </c>
      <c r="B7" s="74"/>
      <c r="C7" s="83"/>
      <c r="D7" s="76"/>
      <c r="E7" s="76"/>
      <c r="F7" s="76"/>
      <c r="G7" s="76"/>
      <c r="H7" s="76"/>
      <c r="I7" s="76"/>
    </row>
    <row r="8" spans="1:10" ht="14.25" customHeight="1">
      <c r="A8" s="74"/>
      <c r="B8" s="74"/>
      <c r="C8" s="83"/>
      <c r="D8" s="76"/>
      <c r="E8" s="76"/>
      <c r="F8" s="76"/>
      <c r="G8" s="76"/>
      <c r="H8" s="76"/>
      <c r="I8" s="76"/>
    </row>
    <row r="9" spans="1:10" ht="14.25" customHeight="1">
      <c r="A9" s="74"/>
      <c r="B9" s="74" t="s">
        <v>87</v>
      </c>
      <c r="C9" s="83"/>
      <c r="D9" s="76"/>
      <c r="E9" s="76"/>
      <c r="F9" s="76"/>
      <c r="G9" s="76"/>
      <c r="H9" s="76"/>
      <c r="I9" s="76"/>
    </row>
    <row r="10" spans="1:10" ht="14.25" customHeight="1">
      <c r="A10" s="74"/>
      <c r="B10" s="78" t="s">
        <v>27</v>
      </c>
      <c r="C10" s="14"/>
      <c r="D10" s="76" t="s">
        <v>107</v>
      </c>
      <c r="E10" s="76"/>
      <c r="F10" s="76"/>
      <c r="G10" s="76"/>
      <c r="H10" s="76"/>
      <c r="I10" s="76"/>
    </row>
    <row r="11" spans="1:10" ht="14.25" customHeight="1">
      <c r="A11" s="74"/>
      <c r="B11" s="74" t="s">
        <v>26</v>
      </c>
      <c r="C11" s="14"/>
      <c r="D11" s="76" t="s">
        <v>108</v>
      </c>
      <c r="E11" s="76"/>
      <c r="F11" s="76"/>
      <c r="G11" s="76"/>
      <c r="H11" s="76"/>
      <c r="I11" s="76"/>
    </row>
    <row r="12" spans="1:10" ht="14.25" customHeight="1">
      <c r="A12" s="74"/>
      <c r="B12" s="74" t="s">
        <v>89</v>
      </c>
      <c r="C12" s="8">
        <f>C10-C11</f>
        <v>0</v>
      </c>
      <c r="D12" s="76" t="s">
        <v>109</v>
      </c>
      <c r="E12" s="76"/>
      <c r="F12" s="76"/>
      <c r="G12" s="76"/>
      <c r="H12" s="76"/>
      <c r="I12" s="76"/>
    </row>
    <row r="13" spans="1:10" ht="14.25" customHeight="1">
      <c r="A13" s="74"/>
      <c r="B13" s="74" t="s">
        <v>90</v>
      </c>
      <c r="C13" s="14"/>
      <c r="D13" s="76" t="s">
        <v>110</v>
      </c>
      <c r="E13" s="76"/>
      <c r="F13" s="76"/>
      <c r="G13" s="76"/>
      <c r="H13" s="76"/>
      <c r="I13" s="76"/>
    </row>
    <row r="14" spans="1:10" ht="14.25" customHeight="1">
      <c r="A14" s="74"/>
      <c r="B14" s="78" t="s">
        <v>28</v>
      </c>
      <c r="C14" s="14"/>
      <c r="D14" s="74" t="s">
        <v>140</v>
      </c>
      <c r="E14" s="76"/>
      <c r="F14" s="76"/>
      <c r="G14" s="76"/>
      <c r="H14" s="76"/>
      <c r="I14" s="76"/>
    </row>
    <row r="15" spans="1:10" ht="22.5" customHeight="1">
      <c r="A15" s="74"/>
      <c r="B15" s="79" t="s">
        <v>30</v>
      </c>
      <c r="C15" s="103" t="s">
        <v>33</v>
      </c>
      <c r="D15" s="81"/>
      <c r="E15" s="82" t="s">
        <v>32</v>
      </c>
      <c r="F15" s="99" t="s">
        <v>37</v>
      </c>
      <c r="G15" s="84" t="s">
        <v>38</v>
      </c>
      <c r="H15" s="82"/>
      <c r="I15" s="76"/>
    </row>
    <row r="16" spans="1:10" ht="14.25" customHeight="1">
      <c r="A16" s="74"/>
      <c r="B16" s="79"/>
      <c r="C16" s="104" t="s">
        <v>34</v>
      </c>
      <c r="D16" s="81"/>
      <c r="E16" s="15"/>
      <c r="F16" s="100">
        <v>13.8</v>
      </c>
      <c r="G16" s="85"/>
      <c r="H16" s="86">
        <f>E16*F16</f>
        <v>0</v>
      </c>
      <c r="I16" s="76"/>
    </row>
    <row r="17" spans="1:10" ht="14.25" customHeight="1">
      <c r="A17" s="74"/>
      <c r="B17" s="78"/>
      <c r="C17" s="104" t="s">
        <v>35</v>
      </c>
      <c r="D17" s="81"/>
      <c r="E17" s="15"/>
      <c r="F17" s="100">
        <v>8</v>
      </c>
      <c r="G17" s="85"/>
      <c r="H17" s="86">
        <f>E17*F17</f>
        <v>0</v>
      </c>
      <c r="I17" s="76"/>
    </row>
    <row r="18" spans="1:10" ht="14.25" customHeight="1">
      <c r="A18" s="74"/>
      <c r="B18" s="78"/>
      <c r="C18" s="104" t="s">
        <v>36</v>
      </c>
      <c r="D18" s="81"/>
      <c r="E18" s="15"/>
      <c r="F18" s="100">
        <v>3.8</v>
      </c>
      <c r="G18" s="85"/>
      <c r="H18" s="86">
        <f>E18*F18</f>
        <v>0</v>
      </c>
      <c r="I18" s="76"/>
    </row>
    <row r="19" spans="1:10" ht="14.25" customHeight="1">
      <c r="A19" s="74"/>
      <c r="B19" s="78"/>
      <c r="C19" s="104"/>
      <c r="D19" s="105"/>
      <c r="E19" s="86"/>
      <c r="F19" s="101" t="s">
        <v>39</v>
      </c>
      <c r="G19" s="123">
        <f>SUM(H16:H18)</f>
        <v>0</v>
      </c>
      <c r="H19" s="124"/>
      <c r="I19" s="76" t="s">
        <v>111</v>
      </c>
    </row>
    <row r="20" spans="1:10" ht="14.25" customHeight="1">
      <c r="A20" s="74"/>
      <c r="B20" s="78"/>
      <c r="C20" s="106"/>
      <c r="D20" s="96"/>
      <c r="E20" s="87"/>
      <c r="F20" s="102"/>
      <c r="G20" s="87"/>
      <c r="H20" s="88"/>
      <c r="I20" s="76"/>
    </row>
    <row r="21" spans="1:10" ht="14.25" customHeight="1" thickBot="1">
      <c r="A21" s="74"/>
      <c r="B21" s="78" t="s">
        <v>2</v>
      </c>
      <c r="C21" s="12" t="e">
        <f>(C13+C14)/C12</f>
        <v>#DIV/0!</v>
      </c>
      <c r="D21" s="96" t="s">
        <v>145</v>
      </c>
      <c r="E21" s="87"/>
      <c r="F21" s="102"/>
      <c r="G21" s="87"/>
      <c r="H21" s="89" t="s">
        <v>2</v>
      </c>
      <c r="I21" s="90"/>
    </row>
    <row r="22" spans="1:10" ht="27.75" customHeight="1" thickBot="1">
      <c r="A22" s="74"/>
      <c r="B22" s="78"/>
      <c r="C22" s="109"/>
      <c r="D22" s="96"/>
      <c r="E22" s="107" t="s">
        <v>112</v>
      </c>
      <c r="F22" s="5" t="e">
        <f>IF(C21&gt;=0.5,"3ポイント",IF(C21&gt;=0.2,"2ポイント", IF(AND(C21&gt;=0.1,C14&gt;0),"1ポイント","0ポイント")))</f>
        <v>#DIV/0!</v>
      </c>
      <c r="G22" s="87"/>
      <c r="H22" s="125" t="s">
        <v>147</v>
      </c>
      <c r="I22" s="126"/>
    </row>
    <row r="23" spans="1:10" ht="14.25" customHeight="1">
      <c r="A23" s="74"/>
      <c r="B23" s="78"/>
      <c r="C23" s="109"/>
      <c r="D23" s="96"/>
      <c r="E23" s="87"/>
      <c r="F23" s="102"/>
      <c r="G23" s="87"/>
      <c r="H23" s="91" t="s">
        <v>92</v>
      </c>
      <c r="I23" s="92"/>
    </row>
    <row r="24" spans="1:10" ht="14.25" customHeight="1">
      <c r="A24" s="74"/>
      <c r="B24" s="78"/>
      <c r="C24" s="109"/>
      <c r="D24" s="96"/>
      <c r="E24" s="87"/>
      <c r="F24" s="102"/>
      <c r="G24" s="87"/>
      <c r="H24" s="93" t="s">
        <v>93</v>
      </c>
      <c r="I24" s="94"/>
    </row>
    <row r="25" spans="1:10" ht="14.25" customHeight="1">
      <c r="A25" s="74"/>
      <c r="B25" s="74"/>
      <c r="C25" s="110"/>
      <c r="D25" s="76"/>
      <c r="E25" s="76"/>
      <c r="F25" s="76"/>
      <c r="G25" s="76"/>
      <c r="H25" s="76"/>
      <c r="I25" s="76"/>
      <c r="J25" s="2"/>
    </row>
    <row r="26" spans="1:10" ht="14.25" customHeight="1">
      <c r="A26" s="74"/>
      <c r="B26" s="74" t="s">
        <v>88</v>
      </c>
      <c r="C26" s="83"/>
      <c r="D26" s="76"/>
      <c r="E26" s="76"/>
      <c r="F26" s="76"/>
      <c r="G26" s="76"/>
      <c r="H26" s="76"/>
      <c r="I26" s="76"/>
      <c r="J26" s="2"/>
    </row>
    <row r="27" spans="1:10" ht="14.25" customHeight="1">
      <c r="A27" s="74"/>
      <c r="B27" s="74" t="s">
        <v>95</v>
      </c>
      <c r="C27" s="16"/>
      <c r="D27" s="76" t="s">
        <v>113</v>
      </c>
      <c r="E27" s="76"/>
      <c r="F27" s="76"/>
      <c r="G27" s="76"/>
      <c r="H27" s="76"/>
      <c r="I27" s="76"/>
      <c r="J27" s="2"/>
    </row>
    <row r="28" spans="1:10" ht="14.25" customHeight="1">
      <c r="A28" s="74"/>
      <c r="B28" s="74" t="s">
        <v>96</v>
      </c>
      <c r="C28" s="16"/>
      <c r="D28" s="76" t="s">
        <v>114</v>
      </c>
      <c r="E28" s="76"/>
      <c r="F28" s="76"/>
      <c r="G28" s="76"/>
      <c r="H28" s="76"/>
      <c r="I28" s="76"/>
      <c r="J28" s="2"/>
    </row>
    <row r="29" spans="1:10" ht="13.5" customHeight="1">
      <c r="A29" s="74"/>
      <c r="B29" s="74" t="s">
        <v>26</v>
      </c>
      <c r="C29" s="16"/>
      <c r="D29" s="74" t="s">
        <v>40</v>
      </c>
      <c r="E29" s="76"/>
      <c r="F29" s="76"/>
      <c r="G29" s="76"/>
      <c r="H29" s="89" t="s">
        <v>3</v>
      </c>
      <c r="I29" s="90"/>
    </row>
    <row r="30" spans="1:10" ht="15" customHeight="1" thickBot="1">
      <c r="A30" s="74"/>
      <c r="B30" s="74" t="s">
        <v>3</v>
      </c>
      <c r="C30" s="13" t="e">
        <f>(C27+C28)/C29</f>
        <v>#DIV/0!</v>
      </c>
      <c r="D30" s="74" t="s">
        <v>115</v>
      </c>
      <c r="E30" s="76"/>
      <c r="F30" s="76"/>
      <c r="G30" s="76"/>
      <c r="H30" s="91" t="s">
        <v>98</v>
      </c>
      <c r="I30" s="92"/>
    </row>
    <row r="31" spans="1:10" ht="15" customHeight="1" thickBot="1">
      <c r="A31" s="74"/>
      <c r="B31" s="74"/>
      <c r="C31" s="83"/>
      <c r="D31" s="76"/>
      <c r="E31" s="107" t="s">
        <v>116</v>
      </c>
      <c r="F31" s="5" t="e">
        <f>IF(C30&gt;=0.2,"2ポイント",IF(C30&gt;=0.05,"1ポイント", "0ポイント"))</f>
        <v>#DIV/0!</v>
      </c>
      <c r="G31" s="76"/>
      <c r="H31" s="93" t="s">
        <v>99</v>
      </c>
      <c r="I31" s="94"/>
    </row>
    <row r="32" spans="1:10" ht="15" customHeight="1">
      <c r="A32" s="74"/>
      <c r="B32" s="74"/>
      <c r="C32" s="111"/>
      <c r="D32" s="76"/>
      <c r="E32" s="107"/>
      <c r="F32" s="96"/>
      <c r="G32" s="76"/>
      <c r="H32" s="95"/>
      <c r="I32" s="95"/>
    </row>
    <row r="33" spans="1:10" ht="15" customHeight="1">
      <c r="A33" s="74"/>
      <c r="B33" s="74"/>
      <c r="C33" s="83"/>
      <c r="D33" s="76"/>
      <c r="E33" s="107"/>
      <c r="F33" s="96"/>
      <c r="G33" s="76"/>
      <c r="H33" s="95"/>
      <c r="I33" s="95"/>
    </row>
    <row r="34" spans="1:10" ht="15" customHeight="1">
      <c r="A34" s="74" t="s">
        <v>11</v>
      </c>
      <c r="B34" s="74"/>
      <c r="C34" s="83"/>
      <c r="D34" s="76"/>
      <c r="E34" s="76"/>
      <c r="F34" s="76"/>
      <c r="G34" s="76"/>
      <c r="H34" s="76"/>
      <c r="I34" s="76"/>
    </row>
    <row r="35" spans="1:10" ht="15" customHeight="1">
      <c r="A35" s="74"/>
      <c r="B35" s="74"/>
      <c r="C35" s="83"/>
      <c r="D35" s="76"/>
      <c r="E35" s="76"/>
      <c r="F35" s="76"/>
      <c r="G35" s="76"/>
      <c r="H35" s="76"/>
      <c r="I35" s="76"/>
    </row>
    <row r="36" spans="1:10" ht="14.25" customHeight="1">
      <c r="A36" s="74"/>
      <c r="B36" s="74" t="s">
        <v>12</v>
      </c>
      <c r="C36" s="83"/>
      <c r="D36" s="76"/>
      <c r="E36" s="76"/>
      <c r="F36" s="76"/>
      <c r="G36" s="76"/>
      <c r="H36" s="76"/>
      <c r="I36" s="76"/>
      <c r="J36" s="2"/>
    </row>
    <row r="37" spans="1:10" ht="14.25" customHeight="1">
      <c r="A37" s="74"/>
      <c r="B37" s="78" t="s">
        <v>27</v>
      </c>
      <c r="C37" s="14"/>
      <c r="D37" s="74" t="s">
        <v>56</v>
      </c>
      <c r="E37" s="74"/>
      <c r="F37" s="74"/>
      <c r="G37" s="74"/>
      <c r="H37" s="89" t="s">
        <v>1</v>
      </c>
      <c r="I37" s="90"/>
      <c r="J37" s="2"/>
    </row>
    <row r="38" spans="1:10" ht="14.25" customHeight="1">
      <c r="A38" s="74"/>
      <c r="B38" s="74" t="s">
        <v>26</v>
      </c>
      <c r="C38" s="14"/>
      <c r="D38" s="74" t="s">
        <v>50</v>
      </c>
      <c r="E38" s="74"/>
      <c r="F38" s="74"/>
      <c r="G38" s="74"/>
      <c r="H38" s="91" t="s">
        <v>17</v>
      </c>
      <c r="I38" s="92"/>
      <c r="J38" s="2"/>
    </row>
    <row r="39" spans="1:10" ht="14.25" customHeight="1" thickBot="1">
      <c r="A39" s="74"/>
      <c r="B39" s="74" t="s">
        <v>0</v>
      </c>
      <c r="C39" s="4" t="e">
        <f>C38/C37</f>
        <v>#DIV/0!</v>
      </c>
      <c r="D39" s="74" t="s">
        <v>117</v>
      </c>
      <c r="E39" s="74"/>
      <c r="F39" s="74"/>
      <c r="G39" s="74"/>
      <c r="H39" s="91" t="s">
        <v>19</v>
      </c>
      <c r="I39" s="92"/>
      <c r="J39" s="2"/>
    </row>
    <row r="40" spans="1:10" ht="14.25" customHeight="1" thickBot="1">
      <c r="A40" s="74"/>
      <c r="B40" s="74" t="s">
        <v>1</v>
      </c>
      <c r="C40" s="4" t="e">
        <f>1-C39</f>
        <v>#DIV/0!</v>
      </c>
      <c r="D40" s="74" t="s">
        <v>118</v>
      </c>
      <c r="E40" s="107" t="s">
        <v>16</v>
      </c>
      <c r="F40" s="5" t="e">
        <f>IF(C40&gt;=0.8,"3ポイント",IF(C40&gt;=0.6,"2ポイント", IF(C40&gt;=0.4,"1ポイント","0ポイント")))</f>
        <v>#DIV/0!</v>
      </c>
      <c r="G40" s="96"/>
      <c r="H40" s="93" t="s">
        <v>20</v>
      </c>
      <c r="I40" s="94"/>
      <c r="J40" s="2"/>
    </row>
    <row r="41" spans="1:10" ht="18.75" customHeight="1">
      <c r="A41" s="74"/>
      <c r="B41" s="74"/>
      <c r="C41" s="75"/>
      <c r="D41" s="74"/>
      <c r="E41" s="74"/>
      <c r="F41" s="74"/>
      <c r="G41" s="74"/>
      <c r="H41" s="74"/>
      <c r="I41" s="74"/>
      <c r="J41" s="2"/>
    </row>
    <row r="42" spans="1:10" ht="14.25" customHeight="1">
      <c r="A42" s="74"/>
      <c r="B42" s="80" t="s">
        <v>119</v>
      </c>
      <c r="C42" s="83"/>
      <c r="D42" s="76"/>
      <c r="E42" s="76"/>
      <c r="F42" s="76"/>
      <c r="G42" s="76"/>
      <c r="H42" s="76"/>
      <c r="I42" s="76"/>
      <c r="J42" s="2"/>
    </row>
    <row r="43" spans="1:10" ht="14.25" customHeight="1">
      <c r="A43" s="74"/>
      <c r="B43" s="80"/>
      <c r="C43" s="83"/>
      <c r="D43" s="76"/>
      <c r="E43" s="76"/>
      <c r="F43" s="76"/>
      <c r="G43" s="76"/>
      <c r="H43" s="76"/>
      <c r="I43" s="76"/>
      <c r="J43" s="2"/>
    </row>
    <row r="44" spans="1:10" ht="14.25" customHeight="1">
      <c r="A44" s="74"/>
      <c r="B44" s="74"/>
      <c r="C44" s="83"/>
      <c r="D44" s="76"/>
      <c r="E44" s="76"/>
      <c r="F44" s="76"/>
      <c r="G44" s="76"/>
      <c r="H44" s="76"/>
      <c r="I44" s="76"/>
      <c r="J44" s="2"/>
    </row>
    <row r="45" spans="1:10" ht="14.25" customHeight="1">
      <c r="A45" s="74"/>
      <c r="B45" s="74" t="s">
        <v>25</v>
      </c>
      <c r="C45" s="83"/>
      <c r="D45" s="76"/>
      <c r="E45" s="76"/>
      <c r="F45" s="76"/>
      <c r="G45" s="76"/>
      <c r="H45" s="76"/>
      <c r="I45" s="76"/>
      <c r="J45" s="2"/>
    </row>
    <row r="46" spans="1:10" ht="14.25" customHeight="1">
      <c r="A46" s="74"/>
      <c r="B46" s="78" t="s">
        <v>27</v>
      </c>
      <c r="C46" s="14"/>
      <c r="D46" s="74" t="s">
        <v>56</v>
      </c>
      <c r="E46" s="76"/>
      <c r="F46" s="76"/>
      <c r="G46" s="76"/>
      <c r="H46" s="76"/>
      <c r="I46" s="76"/>
      <c r="J46" s="2"/>
    </row>
    <row r="47" spans="1:10" ht="14.25" customHeight="1">
      <c r="A47" s="74"/>
      <c r="B47" s="78" t="s">
        <v>28</v>
      </c>
      <c r="C47" s="20"/>
      <c r="D47" s="74" t="s">
        <v>50</v>
      </c>
      <c r="E47" s="76"/>
      <c r="F47" s="76"/>
      <c r="G47" s="76"/>
      <c r="H47" s="76"/>
      <c r="I47" s="76"/>
      <c r="J47" s="2"/>
    </row>
    <row r="48" spans="1:10" ht="14.25" customHeight="1">
      <c r="A48" s="74"/>
      <c r="B48" s="78" t="s">
        <v>29</v>
      </c>
      <c r="C48" s="17"/>
      <c r="D48" s="74" t="s">
        <v>120</v>
      </c>
      <c r="E48" s="76"/>
      <c r="F48" s="76"/>
      <c r="G48" s="76"/>
      <c r="H48" s="89" t="s">
        <v>41</v>
      </c>
      <c r="I48" s="90"/>
      <c r="J48" s="2"/>
    </row>
    <row r="49" spans="1:10" ht="14.25" customHeight="1" thickBot="1">
      <c r="A49" s="74"/>
      <c r="B49" s="78" t="s">
        <v>41</v>
      </c>
      <c r="C49" s="4" t="e">
        <f>(C47+C48)/C46</f>
        <v>#DIV/0!</v>
      </c>
      <c r="D49" s="74" t="s">
        <v>121</v>
      </c>
      <c r="E49" s="76"/>
      <c r="F49" s="76"/>
      <c r="G49" s="76"/>
      <c r="H49" s="91" t="s">
        <v>43</v>
      </c>
      <c r="I49" s="92"/>
      <c r="J49" s="2"/>
    </row>
    <row r="50" spans="1:10" ht="14.25" customHeight="1" thickBot="1">
      <c r="A50" s="74"/>
      <c r="B50" s="74"/>
      <c r="C50" s="83"/>
      <c r="D50" s="76"/>
      <c r="E50" s="108" t="s">
        <v>116</v>
      </c>
      <c r="F50" s="5" t="e">
        <f>IF(C49&gt;=0.3,"3ポイント",IF(C49&gt;=0.2,"2ポイント", IF(C49&gt;=0.1,"1ポイント","0ポイント")))</f>
        <v>#DIV/0!</v>
      </c>
      <c r="G50" s="76"/>
      <c r="H50" s="91" t="s">
        <v>44</v>
      </c>
      <c r="I50" s="92"/>
      <c r="J50" s="2"/>
    </row>
    <row r="51" spans="1:10" ht="14.25" customHeight="1">
      <c r="A51" s="74"/>
      <c r="B51" s="76"/>
      <c r="C51" s="83"/>
      <c r="D51" s="76"/>
      <c r="E51" s="76"/>
      <c r="F51" s="76"/>
      <c r="G51" s="76"/>
      <c r="H51" s="93" t="s">
        <v>45</v>
      </c>
      <c r="I51" s="94"/>
      <c r="J51" s="2"/>
    </row>
    <row r="52" spans="1:10" ht="14.25" customHeight="1">
      <c r="A52" s="74"/>
      <c r="B52" s="76"/>
      <c r="C52" s="83"/>
      <c r="D52" s="76"/>
      <c r="E52" s="76"/>
      <c r="F52" s="76"/>
      <c r="G52" s="76"/>
      <c r="H52" s="95"/>
      <c r="I52" s="95"/>
      <c r="J52" s="2"/>
    </row>
    <row r="53" spans="1:10" ht="14.25" customHeight="1">
      <c r="A53" s="74"/>
      <c r="B53" s="76"/>
      <c r="C53" s="83"/>
      <c r="D53" s="76"/>
      <c r="E53" s="76"/>
      <c r="F53" s="76"/>
      <c r="G53" s="76"/>
      <c r="H53" s="95"/>
      <c r="I53" s="95"/>
      <c r="J53" s="2"/>
    </row>
    <row r="54" spans="1:10" ht="14.25" customHeight="1">
      <c r="A54" s="74"/>
      <c r="B54" s="74" t="s">
        <v>46</v>
      </c>
      <c r="C54" s="83"/>
      <c r="D54" s="76"/>
      <c r="E54" s="76"/>
      <c r="F54" s="76"/>
      <c r="G54" s="76"/>
      <c r="H54" s="95"/>
      <c r="I54" s="95"/>
      <c r="J54" s="2"/>
    </row>
    <row r="55" spans="1:10" ht="14.25" customHeight="1">
      <c r="A55" s="74"/>
      <c r="B55" s="78" t="s">
        <v>27</v>
      </c>
      <c r="C55" s="14"/>
      <c r="D55" s="74" t="s">
        <v>56</v>
      </c>
      <c r="E55" s="76"/>
      <c r="F55" s="76"/>
      <c r="G55" s="76"/>
      <c r="H55" s="95"/>
      <c r="I55" s="95"/>
      <c r="J55" s="2"/>
    </row>
    <row r="56" spans="1:10" ht="14.25" customHeight="1">
      <c r="A56" s="74"/>
      <c r="B56" s="78" t="s">
        <v>47</v>
      </c>
      <c r="C56" s="20"/>
      <c r="D56" s="74" t="s">
        <v>50</v>
      </c>
      <c r="E56" s="76"/>
      <c r="F56" s="76"/>
      <c r="G56" s="76"/>
      <c r="H56" s="95"/>
      <c r="I56" s="95"/>
      <c r="J56" s="2"/>
    </row>
    <row r="57" spans="1:10" ht="14.25" customHeight="1">
      <c r="A57" s="74"/>
      <c r="B57" s="78" t="s">
        <v>48</v>
      </c>
      <c r="C57" s="14"/>
      <c r="D57" s="74" t="s">
        <v>53</v>
      </c>
      <c r="E57" s="76"/>
      <c r="F57" s="76"/>
      <c r="G57" s="76"/>
      <c r="H57" s="95"/>
      <c r="I57" s="95"/>
      <c r="J57" s="2"/>
    </row>
    <row r="58" spans="1:10" ht="14.25" customHeight="1">
      <c r="A58" s="74"/>
      <c r="B58" s="78" t="s">
        <v>28</v>
      </c>
      <c r="C58" s="14"/>
      <c r="D58" s="74" t="s">
        <v>142</v>
      </c>
      <c r="E58" s="76"/>
      <c r="F58" s="76"/>
      <c r="G58" s="76"/>
      <c r="H58" s="89" t="s">
        <v>39</v>
      </c>
      <c r="I58" s="90"/>
      <c r="J58" s="2"/>
    </row>
    <row r="59" spans="1:10" ht="14.25" customHeight="1">
      <c r="A59" s="74"/>
      <c r="B59" s="76" t="s">
        <v>39</v>
      </c>
      <c r="C59" s="9" t="e">
        <f>(C56+C57*2+C58*1.5)/C55</f>
        <v>#DIV/0!</v>
      </c>
      <c r="D59" s="74" t="s">
        <v>122</v>
      </c>
      <c r="E59" s="76"/>
      <c r="F59" s="76"/>
      <c r="G59" s="76"/>
      <c r="H59" s="91" t="s">
        <v>43</v>
      </c>
      <c r="I59" s="92"/>
      <c r="J59" s="2"/>
    </row>
    <row r="60" spans="1:10" ht="14.25" customHeight="1" thickBot="1">
      <c r="A60" s="74"/>
      <c r="B60" s="76"/>
      <c r="C60" s="83"/>
      <c r="D60" s="76"/>
      <c r="E60" s="76"/>
      <c r="F60" s="76"/>
      <c r="G60" s="76"/>
      <c r="H60" s="91" t="s">
        <v>44</v>
      </c>
      <c r="I60" s="92"/>
      <c r="J60" s="2"/>
    </row>
    <row r="61" spans="1:10" ht="15" customHeight="1" thickBot="1">
      <c r="A61" s="74"/>
      <c r="B61" s="76"/>
      <c r="C61" s="83"/>
      <c r="D61" s="76"/>
      <c r="E61" s="108" t="s">
        <v>116</v>
      </c>
      <c r="F61" s="5" t="e">
        <f>IF(C59&gt;=0.3,"3ポイント",IF(C59&gt;=0.2,"2ポイント", IF(C59&gt;=0.1,"1ポイント","0ポイント")))</f>
        <v>#DIV/0!</v>
      </c>
      <c r="G61" s="76"/>
      <c r="H61" s="93" t="s">
        <v>45</v>
      </c>
      <c r="I61" s="94"/>
    </row>
    <row r="62" spans="1:10" ht="15" customHeight="1">
      <c r="A62" s="74"/>
      <c r="B62" s="76"/>
      <c r="C62" s="83"/>
      <c r="D62" s="76"/>
      <c r="E62" s="76"/>
      <c r="F62" s="76"/>
      <c r="G62" s="76"/>
      <c r="H62" s="95"/>
      <c r="I62" s="95"/>
    </row>
    <row r="63" spans="1:10" ht="15" customHeight="1">
      <c r="A63" s="74"/>
      <c r="B63" s="76"/>
      <c r="C63" s="83" t="s">
        <v>123</v>
      </c>
      <c r="D63" s="76"/>
      <c r="E63" s="76"/>
      <c r="F63" s="76"/>
      <c r="G63" s="76"/>
      <c r="H63" s="76"/>
      <c r="I63" s="76"/>
    </row>
    <row r="64" spans="1:10" ht="15" customHeight="1">
      <c r="A64" s="74" t="s">
        <v>10</v>
      </c>
      <c r="B64" s="74"/>
      <c r="C64" s="83"/>
      <c r="D64" s="76"/>
      <c r="E64" s="76"/>
      <c r="F64" s="76"/>
      <c r="G64" s="76"/>
      <c r="H64" s="76"/>
      <c r="I64" s="76"/>
    </row>
    <row r="65" spans="1:10" ht="15" customHeight="1">
      <c r="A65" s="74"/>
      <c r="B65" s="74"/>
      <c r="C65" s="83"/>
      <c r="D65" s="76"/>
      <c r="E65" s="76"/>
      <c r="F65" s="76"/>
      <c r="G65" s="76"/>
      <c r="H65" s="76"/>
      <c r="I65" s="76"/>
    </row>
    <row r="66" spans="1:10" ht="15" customHeight="1">
      <c r="A66" s="74"/>
      <c r="B66" s="74" t="s">
        <v>55</v>
      </c>
      <c r="C66" s="83"/>
      <c r="D66" s="76"/>
      <c r="E66" s="76"/>
      <c r="F66" s="76"/>
      <c r="G66" s="76"/>
      <c r="H66" s="76"/>
      <c r="I66" s="76"/>
    </row>
    <row r="67" spans="1:10" ht="15" customHeight="1">
      <c r="A67" s="74"/>
      <c r="B67" s="74" t="s">
        <v>62</v>
      </c>
      <c r="C67" s="14"/>
      <c r="D67" s="74" t="s">
        <v>56</v>
      </c>
      <c r="E67" s="74"/>
      <c r="F67" s="74"/>
      <c r="G67" s="74"/>
      <c r="H67" s="74"/>
      <c r="I67" s="74"/>
    </row>
    <row r="68" spans="1:10" ht="15" customHeight="1">
      <c r="A68" s="74"/>
      <c r="B68" s="74" t="s">
        <v>7</v>
      </c>
      <c r="C68" s="18"/>
      <c r="D68" s="74" t="s">
        <v>124</v>
      </c>
      <c r="E68" s="74"/>
      <c r="F68" s="74"/>
      <c r="G68" s="74"/>
      <c r="H68" s="74"/>
      <c r="I68" s="74"/>
    </row>
    <row r="69" spans="1:10" ht="15" customHeight="1">
      <c r="A69" s="74"/>
      <c r="B69" s="74" t="s">
        <v>63</v>
      </c>
      <c r="C69" s="11" t="e">
        <f>C67/C68</f>
        <v>#DIV/0!</v>
      </c>
      <c r="D69" s="74" t="s">
        <v>125</v>
      </c>
      <c r="E69" s="74"/>
      <c r="F69" s="74"/>
      <c r="G69" s="74"/>
      <c r="H69" s="74"/>
      <c r="I69" s="74"/>
    </row>
    <row r="70" spans="1:10" ht="15" customHeight="1">
      <c r="A70" s="74"/>
      <c r="B70" s="74" t="s">
        <v>5</v>
      </c>
      <c r="C70" s="19"/>
      <c r="D70" s="74" t="s">
        <v>126</v>
      </c>
      <c r="E70" s="74"/>
      <c r="F70" s="74"/>
      <c r="G70" s="74"/>
      <c r="H70" s="74"/>
      <c r="I70" s="74"/>
    </row>
    <row r="71" spans="1:10" ht="15" customHeight="1">
      <c r="A71" s="74"/>
      <c r="B71" s="74" t="s">
        <v>6</v>
      </c>
      <c r="C71" s="19"/>
      <c r="D71" s="74" t="s">
        <v>127</v>
      </c>
      <c r="E71" s="74"/>
      <c r="F71" s="74"/>
      <c r="G71" s="74"/>
      <c r="H71" s="74"/>
      <c r="I71" s="74"/>
    </row>
    <row r="72" spans="1:10" ht="15" customHeight="1">
      <c r="A72" s="74"/>
      <c r="B72" s="74" t="s">
        <v>61</v>
      </c>
      <c r="C72" s="8" t="e">
        <f>C70/C71*C69</f>
        <v>#DIV/0!</v>
      </c>
      <c r="D72" s="74" t="s">
        <v>60</v>
      </c>
      <c r="E72" s="74"/>
      <c r="F72" s="74"/>
      <c r="G72" s="74"/>
      <c r="H72" s="74"/>
      <c r="I72" s="74"/>
    </row>
    <row r="73" spans="1:10" ht="14.25" customHeight="1">
      <c r="A73" s="74"/>
      <c r="B73" s="78" t="s">
        <v>64</v>
      </c>
      <c r="C73" s="14"/>
      <c r="D73" s="74" t="s">
        <v>128</v>
      </c>
      <c r="E73" s="74"/>
      <c r="F73" s="74"/>
      <c r="G73" s="74"/>
      <c r="H73" s="89" t="s">
        <v>4</v>
      </c>
      <c r="I73" s="90"/>
      <c r="J73" s="2"/>
    </row>
    <row r="74" spans="1:10" ht="15" customHeight="1">
      <c r="A74" s="74"/>
      <c r="B74" s="74" t="s">
        <v>65</v>
      </c>
      <c r="C74" s="14"/>
      <c r="D74" s="74" t="s">
        <v>129</v>
      </c>
      <c r="E74" s="74"/>
      <c r="F74" s="74"/>
      <c r="G74" s="74"/>
      <c r="H74" s="91" t="s">
        <v>67</v>
      </c>
      <c r="I74" s="92"/>
    </row>
    <row r="75" spans="1:10" ht="15" customHeight="1" thickBot="1">
      <c r="A75" s="74"/>
      <c r="B75" s="74" t="s">
        <v>4</v>
      </c>
      <c r="C75" s="10" t="e">
        <f>C74/(C73*C72)</f>
        <v>#DIV/0!</v>
      </c>
      <c r="D75" s="74" t="s">
        <v>130</v>
      </c>
      <c r="E75" s="74"/>
      <c r="F75" s="74"/>
      <c r="G75" s="74"/>
      <c r="H75" s="91" t="s">
        <v>18</v>
      </c>
      <c r="I75" s="92"/>
    </row>
    <row r="76" spans="1:10" ht="15" customHeight="1" thickBot="1">
      <c r="A76" s="74"/>
      <c r="B76" s="74"/>
      <c r="C76" s="75"/>
      <c r="D76" s="74"/>
      <c r="E76" s="108" t="s">
        <v>116</v>
      </c>
      <c r="F76" s="5" t="e">
        <f>IF(C75&lt;0.4,"3ポイント",IF(C75&lt;0.6,"2ポイント", IF(C75&lt;0.8,"1ポイント","0ポイント")))</f>
        <v>#DIV/0!</v>
      </c>
      <c r="G76" s="74"/>
      <c r="H76" s="93" t="s">
        <v>68</v>
      </c>
      <c r="I76" s="94"/>
    </row>
    <row r="77" spans="1:10" ht="15" customHeight="1">
      <c r="A77" s="74"/>
      <c r="B77" s="74"/>
      <c r="C77" s="75"/>
      <c r="D77" s="74"/>
      <c r="E77" s="108"/>
      <c r="F77" s="96"/>
      <c r="G77" s="74"/>
      <c r="H77" s="95"/>
      <c r="I77" s="95"/>
    </row>
    <row r="78" spans="1:10" ht="15" customHeight="1">
      <c r="A78" s="74"/>
      <c r="B78" s="74"/>
      <c r="C78" s="75"/>
      <c r="D78" s="74"/>
      <c r="E78" s="74"/>
      <c r="F78" s="74"/>
      <c r="G78" s="74"/>
      <c r="H78" s="74"/>
      <c r="I78" s="74"/>
    </row>
    <row r="79" spans="1:10" ht="15" customHeight="1">
      <c r="A79" s="74"/>
      <c r="B79" s="74" t="s">
        <v>69</v>
      </c>
      <c r="C79" s="112" t="s">
        <v>148</v>
      </c>
      <c r="D79" s="76"/>
      <c r="E79" s="76"/>
      <c r="F79" s="76"/>
      <c r="G79" s="76"/>
      <c r="H79" s="76"/>
      <c r="I79" s="76"/>
    </row>
    <row r="80" spans="1:10" ht="15" customHeight="1">
      <c r="A80" s="74"/>
      <c r="B80" s="74" t="s">
        <v>62</v>
      </c>
      <c r="C80" s="14"/>
      <c r="D80" s="74" t="s">
        <v>143</v>
      </c>
      <c r="E80" s="74"/>
      <c r="F80" s="74"/>
      <c r="G80" s="74"/>
      <c r="H80" s="97"/>
      <c r="I80" s="74"/>
    </row>
    <row r="81" spans="1:10" ht="15" customHeight="1">
      <c r="A81" s="74"/>
      <c r="B81" s="80" t="s">
        <v>71</v>
      </c>
      <c r="C81" s="14"/>
      <c r="D81" s="74" t="s">
        <v>131</v>
      </c>
      <c r="E81" s="74"/>
      <c r="F81" s="74"/>
      <c r="G81" s="74"/>
      <c r="H81" s="89" t="s">
        <v>132</v>
      </c>
      <c r="I81" s="90"/>
    </row>
    <row r="82" spans="1:10" ht="14.25" customHeight="1">
      <c r="A82" s="74"/>
      <c r="B82" s="80" t="s">
        <v>72</v>
      </c>
      <c r="C82" s="14"/>
      <c r="D82" s="74" t="s">
        <v>133</v>
      </c>
      <c r="E82" s="74"/>
      <c r="F82" s="74"/>
      <c r="G82" s="74"/>
      <c r="H82" s="91" t="s">
        <v>77</v>
      </c>
      <c r="I82" s="92"/>
      <c r="J82" s="2"/>
    </row>
    <row r="83" spans="1:10" ht="14.25" customHeight="1" thickBot="1">
      <c r="A83" s="74"/>
      <c r="B83" s="74" t="s">
        <v>134</v>
      </c>
      <c r="C83" s="11" t="e">
        <f>(C81+C82)/C80</f>
        <v>#DIV/0!</v>
      </c>
      <c r="D83" s="74" t="s">
        <v>135</v>
      </c>
      <c r="E83" s="74"/>
      <c r="F83" s="74"/>
      <c r="G83" s="74"/>
      <c r="H83" s="91" t="s">
        <v>78</v>
      </c>
      <c r="I83" s="92"/>
      <c r="J83" s="2"/>
    </row>
    <row r="84" spans="1:10" ht="14.25" customHeight="1" thickBot="1">
      <c r="A84" s="74"/>
      <c r="B84" s="74"/>
      <c r="C84" s="75"/>
      <c r="D84" s="74"/>
      <c r="E84" s="108" t="s">
        <v>116</v>
      </c>
      <c r="F84" s="5" t="e">
        <f>IF(C83&gt;=0.5,"3ポイント",IF(C83&gt;=0.4,"2ポイント", IF(C83&gt;=0.3,"1ポイント","0ポイント")))</f>
        <v>#DIV/0!</v>
      </c>
      <c r="G84" s="74"/>
      <c r="H84" s="93" t="s">
        <v>79</v>
      </c>
      <c r="I84" s="94"/>
      <c r="J84" s="2"/>
    </row>
    <row r="85" spans="1:10" ht="14.25" customHeight="1">
      <c r="A85" s="74"/>
      <c r="B85" s="80"/>
      <c r="C85" s="75"/>
      <c r="D85" s="74"/>
      <c r="E85" s="74"/>
      <c r="F85" s="74"/>
      <c r="G85" s="74"/>
      <c r="H85" s="74"/>
      <c r="I85" s="74"/>
      <c r="J85" s="2"/>
    </row>
    <row r="86" spans="1:10" ht="14.25" customHeight="1">
      <c r="A86" s="74"/>
      <c r="B86" s="74"/>
      <c r="C86" s="75"/>
      <c r="D86" s="74"/>
      <c r="E86" s="74"/>
      <c r="F86" s="74"/>
      <c r="G86" s="74"/>
      <c r="H86" s="74"/>
      <c r="I86" s="74"/>
      <c r="J86" s="2"/>
    </row>
    <row r="87" spans="1:10" ht="14.25" customHeight="1">
      <c r="A87" s="74"/>
      <c r="B87" s="74" t="s">
        <v>80</v>
      </c>
      <c r="C87" s="75"/>
      <c r="D87" s="74"/>
      <c r="E87" s="74"/>
      <c r="F87" s="74"/>
      <c r="G87" s="74"/>
      <c r="H87" s="74"/>
      <c r="I87" s="74"/>
      <c r="J87" s="2"/>
    </row>
    <row r="88" spans="1:10" ht="14.25" customHeight="1">
      <c r="A88" s="74"/>
      <c r="B88" s="78" t="s">
        <v>27</v>
      </c>
      <c r="C88" s="14"/>
      <c r="D88" s="74" t="s">
        <v>56</v>
      </c>
      <c r="E88" s="76"/>
      <c r="F88" s="76"/>
      <c r="G88" s="76"/>
      <c r="H88" s="95"/>
      <c r="I88" s="95"/>
      <c r="J88" s="2"/>
    </row>
    <row r="89" spans="1:10" ht="14.25" customHeight="1">
      <c r="A89" s="74"/>
      <c r="B89" s="78" t="s">
        <v>47</v>
      </c>
      <c r="C89" s="20"/>
      <c r="D89" s="74" t="s">
        <v>50</v>
      </c>
      <c r="E89" s="76"/>
      <c r="F89" s="76"/>
      <c r="G89" s="76"/>
      <c r="H89" s="95"/>
      <c r="I89" s="95"/>
      <c r="J89" s="2"/>
    </row>
    <row r="90" spans="1:10" ht="15" customHeight="1">
      <c r="A90" s="74"/>
      <c r="B90" s="78" t="s">
        <v>48</v>
      </c>
      <c r="C90" s="14"/>
      <c r="D90" s="74" t="s">
        <v>53</v>
      </c>
      <c r="E90" s="76"/>
      <c r="F90" s="76"/>
      <c r="G90" s="76"/>
      <c r="H90" s="95"/>
      <c r="I90" s="95"/>
    </row>
    <row r="91" spans="1:10" ht="15" customHeight="1">
      <c r="A91" s="74"/>
      <c r="B91" s="78" t="s">
        <v>28</v>
      </c>
      <c r="C91" s="14"/>
      <c r="D91" s="74" t="s">
        <v>144</v>
      </c>
      <c r="E91" s="76"/>
      <c r="F91" s="76"/>
      <c r="G91" s="76"/>
      <c r="H91" s="98"/>
      <c r="I91" s="98"/>
    </row>
    <row r="92" spans="1:10" ht="15" customHeight="1">
      <c r="A92" s="74"/>
      <c r="B92" s="78" t="s">
        <v>85</v>
      </c>
      <c r="C92" s="14"/>
      <c r="D92" s="74" t="s">
        <v>136</v>
      </c>
      <c r="E92" s="76"/>
      <c r="F92" s="76"/>
      <c r="G92" s="76"/>
      <c r="H92" s="89" t="s">
        <v>81</v>
      </c>
      <c r="I92" s="90"/>
    </row>
    <row r="93" spans="1:10" ht="15" customHeight="1">
      <c r="A93" s="74"/>
      <c r="B93" s="76" t="s">
        <v>39</v>
      </c>
      <c r="C93" s="9" t="e">
        <f>(C89+C90*2+C91*3+C92)/C88</f>
        <v>#DIV/0!</v>
      </c>
      <c r="D93" s="74" t="s">
        <v>137</v>
      </c>
      <c r="E93" s="76"/>
      <c r="F93" s="76"/>
      <c r="G93" s="76"/>
      <c r="H93" s="91" t="s">
        <v>82</v>
      </c>
      <c r="I93" s="92"/>
    </row>
    <row r="94" spans="1:10" ht="15" customHeight="1" thickBot="1">
      <c r="A94" s="74"/>
      <c r="B94" s="76"/>
      <c r="C94" s="83"/>
      <c r="D94" s="76"/>
      <c r="E94" s="76"/>
      <c r="F94" s="76"/>
      <c r="G94" s="76"/>
      <c r="H94" s="91" t="s">
        <v>83</v>
      </c>
      <c r="I94" s="92"/>
    </row>
    <row r="95" spans="1:10" ht="15" customHeight="1" thickBot="1">
      <c r="A95" s="74"/>
      <c r="B95" s="76"/>
      <c r="C95" s="83"/>
      <c r="D95" s="76"/>
      <c r="E95" s="108" t="s">
        <v>116</v>
      </c>
      <c r="F95" s="5" t="e">
        <f>IF(C93&gt;=0.45,"3ポイント",IF(C93&gt;=0.3,"2ポイント", IF(C93&gt;=0.15,"1ポイント","0ポイント")))</f>
        <v>#DIV/0!</v>
      </c>
      <c r="G95" s="76"/>
      <c r="H95" s="93" t="s">
        <v>84</v>
      </c>
      <c r="I95" s="94"/>
    </row>
    <row r="96" spans="1:10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</sheetData>
  <sheetProtection sheet="1" objects="1" selectLockedCells="1"/>
  <mergeCells count="3">
    <mergeCell ref="A3:I3"/>
    <mergeCell ref="G19:H19"/>
    <mergeCell ref="H22:I22"/>
  </mergeCells>
  <phoneticPr fontId="2"/>
  <printOptions horizontalCentered="1" verticalCentered="1"/>
  <pageMargins left="0.59055118110236227" right="0.59055118110236227" top="0.59055118110236227" bottom="0.59055118110236227" header="0.51181102362204722" footer="0.31496062992125984"/>
  <pageSetup paperSize="9" orientation="portrait" blackAndWhite="1" r:id="rId1"/>
  <headerFooter alignWithMargins="0">
    <oddFooter>&amp;C&amp;10&amp;P/&amp;N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チェック表A</vt:lpstr>
      <vt:lpstr>チェック表B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岡村 多恵</dc:creator>
  <cp:keywords/>
  <dc:description/>
  <cp:lastModifiedBy>user</cp:lastModifiedBy>
  <cp:revision>0</cp:revision>
  <cp:lastPrinted>1601-01-01T00:00:00Z</cp:lastPrinted>
  <dcterms:created xsi:type="dcterms:W3CDTF">1601-01-01T00:00:00Z</dcterms:created>
  <dcterms:modified xsi:type="dcterms:W3CDTF">2023-02-07T00:51:50Z</dcterms:modified>
  <cp:category/>
</cp:coreProperties>
</file>