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Y:\04_人材確保グループ\450_看護職\456_就業実態調査\病院\R2年度調査\08 修正起案\ＨＰ用\"/>
    </mc:Choice>
  </mc:AlternateContent>
  <bookViews>
    <workbookView xWindow="0" yWindow="0" windowWidth="19200" windowHeight="7308" firstSheet="7" activeTab="9"/>
  </bookViews>
  <sheets>
    <sheet name="1看護職員離職率" sheetId="5" r:id="rId1"/>
    <sheet name="２外国人職員離職率" sheetId="39" r:id="rId2"/>
    <sheet name="3新卒新採用職員離職率(全体）" sheetId="6" r:id="rId3"/>
    <sheet name="4 経験者採用状況 " sheetId="75" r:id="rId4"/>
    <sheet name="5退職理由(1)" sheetId="18" r:id="rId5"/>
    <sheet name="5退職理由 (2)(3)" sheetId="79" r:id="rId6"/>
    <sheet name="6通算経験2３５年目離職率" sheetId="16" r:id="rId7"/>
    <sheet name="7令和2年度採用状況" sheetId="20" r:id="rId8"/>
    <sheet name="8看護補助者数(1)" sheetId="40" r:id="rId9"/>
    <sheet name="8看護補助者属性(2‐①)" sheetId="58" r:id="rId10"/>
    <sheet name="8看護補助者属性(2-②)" sheetId="59" r:id="rId11"/>
    <sheet name="8看護補助者属性(2-③)" sheetId="76" r:id="rId12"/>
    <sheet name="8看護補助者(3)" sheetId="43" r:id="rId13"/>
    <sheet name="８看護補助者　配置状況(4)(5)" sheetId="41" r:id="rId14"/>
    <sheet name="8看護補助者((6)" sheetId="60" r:id="rId15"/>
    <sheet name="8看護補助者(7)" sheetId="61" r:id="rId16"/>
    <sheet name="8看護補助者 (8)" sheetId="63" r:id="rId17"/>
    <sheet name="8看護補助者(9) " sheetId="62" r:id="rId18"/>
    <sheet name="8看護補助者(10) " sheetId="64" r:id="rId19"/>
  </sheets>
  <externalReferences>
    <externalReference r:id="rId20"/>
  </externalReferences>
  <definedNames>
    <definedName name="_xlnm.Print_Area" localSheetId="0">'1看護職員離職率'!$A$1:$P$35</definedName>
    <definedName name="_xlnm.Print_Area" localSheetId="1">'２外国人職員離職率'!$A$1:$P$35</definedName>
    <definedName name="_xlnm.Print_Area" localSheetId="2">'3新卒新採用職員離職率(全体）'!$A$1:$J$35</definedName>
    <definedName name="_xlnm.Print_Area" localSheetId="3">'4 経験者採用状況 '!$A$1:$V$24</definedName>
    <definedName name="_xlnm.Print_Area" localSheetId="5">'5退職理由 (2)(3)'!$A$1:$I$39</definedName>
    <definedName name="_xlnm.Print_Area" localSheetId="4">'5退職理由(1)'!$A$1:$R$39</definedName>
    <definedName name="_xlnm.Print_Area" localSheetId="6">'6通算経験2３５年目離職率'!$A$1:$J$22</definedName>
    <definedName name="_xlnm.Print_Area" localSheetId="7">'7令和2年度採用状況'!$A$1:$K$14</definedName>
    <definedName name="_xlnm.Print_Area" localSheetId="13">'８看護補助者　配置状況(4)(5)'!$A$1:$N$37</definedName>
    <definedName name="_xlnm.Print_Area" localSheetId="12">'8看護補助者(3)'!$A$1:$I$33</definedName>
    <definedName name="_xlnm.Print_Area" localSheetId="15">'8看護補助者(7)'!$A$1:$H$26</definedName>
    <definedName name="_xlnm.Print_Area" localSheetId="8">'8看護補助者数(1)'!$A$1:$H$36</definedName>
    <definedName name="_xlnm.Print_Area" localSheetId="9">'8看護補助者属性(2‐①)'!$A$1:$J$27</definedName>
    <definedName name="_xlnm.Print_Area" localSheetId="10">'8看護補助者属性(2-②)'!$A$1:$I$30</definedName>
    <definedName name="_xlnm.Print_Area" localSheetId="11">'8看護補助者属性(2-③)'!$A$1:$F$31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6" l="1"/>
  <c r="I22" i="6"/>
  <c r="G36" i="79" l="1"/>
  <c r="F36" i="79"/>
  <c r="E36" i="79"/>
  <c r="D36" i="79"/>
  <c r="C36" i="79"/>
  <c r="B36" i="79"/>
  <c r="H35" i="79"/>
  <c r="H34" i="79"/>
  <c r="H33" i="79"/>
  <c r="H32" i="79"/>
  <c r="H31" i="79"/>
  <c r="H30" i="79"/>
  <c r="H36" i="79" s="1"/>
  <c r="G23" i="79"/>
  <c r="F23" i="79"/>
  <c r="E23" i="79"/>
  <c r="D23" i="79"/>
  <c r="C23" i="79"/>
  <c r="B23" i="79"/>
  <c r="H22" i="79"/>
  <c r="H21" i="79"/>
  <c r="H20" i="79"/>
  <c r="H19" i="79"/>
  <c r="H18" i="79"/>
  <c r="H17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P11" i="79"/>
  <c r="P10" i="79"/>
  <c r="P9" i="79"/>
  <c r="P8" i="79"/>
  <c r="P7" i="79"/>
  <c r="P6" i="79"/>
  <c r="F37" i="79" l="1"/>
  <c r="G37" i="79"/>
  <c r="D37" i="79"/>
  <c r="C37" i="79"/>
  <c r="E37" i="79"/>
  <c r="P12" i="79"/>
  <c r="I13" i="79" s="1"/>
  <c r="H23" i="79"/>
  <c r="E24" i="79" s="1"/>
  <c r="E32" i="41"/>
  <c r="F32" i="41" s="1"/>
  <c r="F31" i="41"/>
  <c r="F30" i="41"/>
  <c r="F29" i="41"/>
  <c r="F28" i="41"/>
  <c r="D24" i="79" l="1"/>
  <c r="L13" i="79"/>
  <c r="H37" i="79"/>
  <c r="H24" i="79"/>
  <c r="G24" i="79"/>
  <c r="C24" i="79"/>
  <c r="F24" i="79"/>
  <c r="O13" i="79"/>
  <c r="K13" i="79"/>
  <c r="H13" i="79"/>
  <c r="D13" i="79"/>
  <c r="N13" i="79"/>
  <c r="J13" i="79"/>
  <c r="G13" i="79"/>
  <c r="C13" i="79"/>
  <c r="M13" i="79"/>
  <c r="F13" i="79"/>
  <c r="E13" i="79"/>
  <c r="P13" i="79" l="1"/>
  <c r="Q11" i="18"/>
  <c r="P12" i="18"/>
  <c r="O12" i="18"/>
  <c r="C19" i="41" l="1"/>
  <c r="B13" i="16" l="1"/>
  <c r="B22" i="16"/>
  <c r="M13" i="41" l="1"/>
  <c r="I7" i="59" l="1"/>
  <c r="D31" i="76" l="1"/>
  <c r="F29" i="76"/>
  <c r="F28" i="76"/>
  <c r="C31" i="76"/>
  <c r="B31" i="76"/>
  <c r="E30" i="76" s="1"/>
  <c r="F30" i="76"/>
  <c r="F27" i="76"/>
  <c r="F26" i="76"/>
  <c r="F25" i="76"/>
  <c r="F24" i="76"/>
  <c r="F23" i="76"/>
  <c r="D19" i="76"/>
  <c r="C19" i="76"/>
  <c r="B19" i="76"/>
  <c r="E18" i="76" s="1"/>
  <c r="F18" i="76"/>
  <c r="F17" i="76"/>
  <c r="E17" i="76"/>
  <c r="F16" i="76"/>
  <c r="F15" i="76"/>
  <c r="E15" i="76"/>
  <c r="F14" i="76"/>
  <c r="F13" i="76"/>
  <c r="E13" i="76"/>
  <c r="C8" i="76"/>
  <c r="C7" i="76"/>
  <c r="E29" i="76" l="1"/>
  <c r="E28" i="76"/>
  <c r="E23" i="76"/>
  <c r="E25" i="76"/>
  <c r="E27" i="76"/>
  <c r="E24" i="76"/>
  <c r="E26" i="76"/>
  <c r="F31" i="76"/>
  <c r="F19" i="76"/>
  <c r="E14" i="76"/>
  <c r="E16" i="76"/>
  <c r="E19" i="76" l="1"/>
  <c r="E31" i="76"/>
  <c r="R14" i="75"/>
  <c r="Q14" i="75"/>
  <c r="O14" i="75"/>
  <c r="N14" i="75"/>
  <c r="I14" i="75"/>
  <c r="H14" i="75"/>
  <c r="J14" i="75" s="1"/>
  <c r="F14" i="75"/>
  <c r="C14" i="75" s="1"/>
  <c r="E14" i="75"/>
  <c r="G14" i="75" s="1"/>
  <c r="D14" i="75" s="1"/>
  <c r="U13" i="75"/>
  <c r="S13" i="75"/>
  <c r="P13" i="75"/>
  <c r="M13" i="75"/>
  <c r="L13" i="75"/>
  <c r="K13" i="75"/>
  <c r="J13" i="75"/>
  <c r="G13" i="75"/>
  <c r="D13" i="75" s="1"/>
  <c r="V13" i="75" s="1"/>
  <c r="C13" i="75"/>
  <c r="B13" i="75"/>
  <c r="T13" i="75" s="1"/>
  <c r="S12" i="75"/>
  <c r="P12" i="75"/>
  <c r="M12" i="75" s="1"/>
  <c r="L12" i="75"/>
  <c r="K12" i="75"/>
  <c r="J12" i="75"/>
  <c r="D12" i="75" s="1"/>
  <c r="G12" i="75"/>
  <c r="C12" i="75"/>
  <c r="U12" i="75" s="1"/>
  <c r="B12" i="75"/>
  <c r="T12" i="75" s="1"/>
  <c r="S11" i="75"/>
  <c r="M11" i="75" s="1"/>
  <c r="P11" i="75"/>
  <c r="L11" i="75"/>
  <c r="K11" i="75"/>
  <c r="J11" i="75"/>
  <c r="G11" i="75"/>
  <c r="D11" i="75" s="1"/>
  <c r="V11" i="75" s="1"/>
  <c r="C11" i="75"/>
  <c r="U11" i="75" s="1"/>
  <c r="B11" i="75"/>
  <c r="T11" i="75" s="1"/>
  <c r="T10" i="75"/>
  <c r="S10" i="75"/>
  <c r="P10" i="75"/>
  <c r="M10" i="75" s="1"/>
  <c r="L10" i="75"/>
  <c r="L14" i="75" s="1"/>
  <c r="K10" i="75"/>
  <c r="J10" i="75"/>
  <c r="G10" i="75"/>
  <c r="D10" i="75"/>
  <c r="V10" i="75" s="1"/>
  <c r="C10" i="75"/>
  <c r="U10" i="75" s="1"/>
  <c r="B10" i="75"/>
  <c r="U9" i="75"/>
  <c r="S9" i="75"/>
  <c r="P9" i="75"/>
  <c r="M9" i="75"/>
  <c r="L9" i="75"/>
  <c r="K9" i="75"/>
  <c r="J9" i="75"/>
  <c r="G9" i="75"/>
  <c r="D9" i="75" s="1"/>
  <c r="V9" i="75" s="1"/>
  <c r="C9" i="75"/>
  <c r="B9" i="75"/>
  <c r="T9" i="75" s="1"/>
  <c r="S8" i="75"/>
  <c r="S14" i="75" s="1"/>
  <c r="P8" i="75"/>
  <c r="M8" i="75" s="1"/>
  <c r="M14" i="75" s="1"/>
  <c r="L8" i="75"/>
  <c r="K8" i="75"/>
  <c r="K14" i="75" s="1"/>
  <c r="J8" i="75"/>
  <c r="D8" i="75" s="1"/>
  <c r="G8" i="75"/>
  <c r="C8" i="75"/>
  <c r="U8" i="75" s="1"/>
  <c r="B8" i="75"/>
  <c r="T8" i="75" s="1"/>
  <c r="T14" i="75" s="1"/>
  <c r="V8" i="75" l="1"/>
  <c r="V12" i="75"/>
  <c r="U14" i="75"/>
  <c r="P14" i="75"/>
  <c r="B14" i="75"/>
  <c r="D7" i="64"/>
  <c r="V14" i="75" l="1"/>
  <c r="D8" i="64"/>
  <c r="D21" i="64" l="1"/>
  <c r="C21" i="64"/>
  <c r="B21" i="64" l="1"/>
  <c r="E17" i="62" l="1"/>
  <c r="F15" i="62" s="1"/>
  <c r="F13" i="63"/>
  <c r="G13" i="63" l="1"/>
  <c r="G10" i="63"/>
  <c r="G11" i="63"/>
  <c r="G7" i="63"/>
  <c r="G8" i="63"/>
  <c r="G12" i="63"/>
  <c r="G9" i="63"/>
  <c r="F11" i="62"/>
  <c r="F9" i="62"/>
  <c r="F16" i="62"/>
  <c r="F7" i="62"/>
  <c r="F17" i="62"/>
  <c r="F10" i="62"/>
  <c r="F14" i="62"/>
  <c r="F8" i="62"/>
  <c r="F12" i="62"/>
  <c r="F13" i="62"/>
  <c r="D9" i="61"/>
  <c r="D8" i="61"/>
  <c r="D7" i="61"/>
  <c r="F12" i="60" l="1"/>
  <c r="G12" i="60" s="1"/>
  <c r="G7" i="60" l="1"/>
  <c r="G8" i="60"/>
  <c r="G9" i="60"/>
  <c r="G10" i="60"/>
  <c r="G11" i="60"/>
  <c r="H13" i="59"/>
  <c r="G13" i="59"/>
  <c r="F13" i="59"/>
  <c r="E13" i="59"/>
  <c r="D13" i="59"/>
  <c r="C13" i="59"/>
  <c r="B13" i="59"/>
  <c r="B14" i="59" s="1"/>
  <c r="I12" i="59"/>
  <c r="I11" i="59"/>
  <c r="I10" i="59"/>
  <c r="I9" i="59"/>
  <c r="I8" i="59"/>
  <c r="I13" i="59" l="1"/>
  <c r="I14" i="59" s="1"/>
  <c r="B19" i="58" l="1"/>
  <c r="D14" i="59"/>
  <c r="G14" i="59"/>
  <c r="C14" i="59"/>
  <c r="F14" i="59"/>
  <c r="E14" i="59"/>
  <c r="H14" i="59"/>
  <c r="K19" i="41" l="1"/>
  <c r="J19" i="41"/>
  <c r="J21" i="41" s="1"/>
  <c r="I19" i="41"/>
  <c r="H19" i="41"/>
  <c r="H21" i="41" s="1"/>
  <c r="G19" i="41"/>
  <c r="F19" i="41"/>
  <c r="F21" i="41" s="1"/>
  <c r="E19" i="41"/>
  <c r="D19" i="41"/>
  <c r="D21" i="41" s="1"/>
  <c r="L17" i="41"/>
  <c r="L16" i="41"/>
  <c r="L15" i="41"/>
  <c r="L14" i="41"/>
  <c r="L13" i="41"/>
  <c r="L18" i="41"/>
  <c r="M17" i="41"/>
  <c r="M16" i="41"/>
  <c r="M15" i="41"/>
  <c r="M14" i="41"/>
  <c r="M18" i="41"/>
  <c r="B19" i="41"/>
  <c r="N18" i="41" l="1"/>
  <c r="N14" i="41"/>
  <c r="N13" i="41"/>
  <c r="N16" i="41"/>
  <c r="N15" i="41"/>
  <c r="N17" i="41"/>
  <c r="M19" i="41"/>
  <c r="L19" i="41"/>
  <c r="L21" i="41" s="1"/>
  <c r="N19" i="41" l="1"/>
  <c r="M21" i="41"/>
  <c r="E21" i="41"/>
  <c r="I21" i="41"/>
  <c r="K21" i="41"/>
  <c r="G21" i="41"/>
  <c r="E11" i="5"/>
  <c r="I32" i="43" l="1"/>
  <c r="I31" i="43"/>
  <c r="I30" i="43"/>
  <c r="I29" i="43"/>
  <c r="I28" i="43"/>
  <c r="I27" i="43"/>
  <c r="I26" i="43"/>
  <c r="I25" i="43"/>
  <c r="H33" i="43"/>
  <c r="G33" i="43"/>
  <c r="F33" i="43"/>
  <c r="E33" i="43"/>
  <c r="D33" i="43"/>
  <c r="C33" i="43"/>
  <c r="B33" i="43"/>
  <c r="I33" i="43" l="1"/>
  <c r="H13" i="43" l="1"/>
  <c r="G13" i="43"/>
  <c r="F13" i="43"/>
  <c r="E13" i="43"/>
  <c r="D13" i="43"/>
  <c r="C13" i="43"/>
  <c r="B13" i="43"/>
  <c r="I11" i="43"/>
  <c r="I12" i="43"/>
  <c r="I10" i="43"/>
  <c r="I9" i="43"/>
  <c r="I8" i="43"/>
  <c r="I7" i="43"/>
  <c r="I13" i="43" l="1"/>
  <c r="G21" i="43" l="1"/>
  <c r="C21" i="43"/>
  <c r="E21" i="43"/>
  <c r="D21" i="43"/>
  <c r="B21" i="43"/>
  <c r="F21" i="43"/>
  <c r="H21" i="43"/>
  <c r="I18" i="43"/>
  <c r="I19" i="43"/>
  <c r="I20" i="43"/>
  <c r="I17" i="43"/>
  <c r="C11" i="20"/>
  <c r="D11" i="20"/>
  <c r="G13" i="20"/>
  <c r="F13" i="20"/>
  <c r="B13" i="20"/>
  <c r="I21" i="43" l="1"/>
  <c r="J13" i="20" l="1"/>
  <c r="C8" i="20" l="1"/>
  <c r="D8" i="20"/>
  <c r="D7" i="20"/>
  <c r="D9" i="20"/>
  <c r="D10" i="20"/>
  <c r="D12" i="20"/>
  <c r="I13" i="20"/>
  <c r="D13" i="20" l="1"/>
  <c r="B31" i="40" l="1"/>
  <c r="H35" i="40"/>
  <c r="H34" i="40"/>
  <c r="H33" i="40"/>
  <c r="H32" i="40"/>
  <c r="H31" i="40"/>
  <c r="H30" i="40"/>
  <c r="H29" i="40"/>
  <c r="H28" i="40"/>
  <c r="B9" i="40"/>
  <c r="B8" i="40"/>
  <c r="H13" i="40"/>
  <c r="H12" i="40"/>
  <c r="H11" i="40"/>
  <c r="H10" i="40"/>
  <c r="H9" i="40"/>
  <c r="H8" i="40"/>
  <c r="B11" i="40"/>
  <c r="B10" i="40"/>
  <c r="F36" i="40"/>
  <c r="E36" i="40"/>
  <c r="D36" i="40"/>
  <c r="C35" i="40"/>
  <c r="B35" i="40"/>
  <c r="C34" i="40"/>
  <c r="B34" i="40"/>
  <c r="C33" i="40"/>
  <c r="B33" i="40"/>
  <c r="C32" i="40"/>
  <c r="B32" i="40"/>
  <c r="C31" i="40"/>
  <c r="C30" i="40"/>
  <c r="B30" i="40"/>
  <c r="C29" i="40"/>
  <c r="B29" i="40"/>
  <c r="C28" i="40"/>
  <c r="B28" i="40"/>
  <c r="G14" i="40"/>
  <c r="F14" i="40"/>
  <c r="E14" i="40"/>
  <c r="C13" i="40"/>
  <c r="B13" i="40"/>
  <c r="C12" i="40"/>
  <c r="B12" i="40"/>
  <c r="C11" i="40"/>
  <c r="C10" i="40"/>
  <c r="C9" i="40"/>
  <c r="C8" i="40"/>
  <c r="D14" i="40" l="1"/>
  <c r="H14" i="40" s="1"/>
  <c r="B36" i="40"/>
  <c r="G36" i="40"/>
  <c r="C36" i="40" s="1"/>
  <c r="C14" i="40"/>
  <c r="I7" i="39"/>
  <c r="K7" i="39" s="1"/>
  <c r="N29" i="39"/>
  <c r="I32" i="39"/>
  <c r="H21" i="40" l="1"/>
  <c r="H19" i="40"/>
  <c r="H22" i="40"/>
  <c r="G23" i="40"/>
  <c r="E23" i="40"/>
  <c r="F23" i="40"/>
  <c r="D23" i="40"/>
  <c r="H20" i="40"/>
  <c r="H36" i="40"/>
  <c r="B14" i="40"/>
  <c r="O35" i="39"/>
  <c r="M35" i="39"/>
  <c r="L35" i="39"/>
  <c r="J35" i="39"/>
  <c r="H35" i="39"/>
  <c r="G35" i="39"/>
  <c r="N34" i="39"/>
  <c r="I34" i="39"/>
  <c r="K34" i="39" s="1"/>
  <c r="E34" i="39"/>
  <c r="C34" i="39"/>
  <c r="B34" i="39"/>
  <c r="N33" i="39"/>
  <c r="I33" i="39"/>
  <c r="K33" i="39" s="1"/>
  <c r="E33" i="39"/>
  <c r="C33" i="39"/>
  <c r="B33" i="39"/>
  <c r="N32" i="39"/>
  <c r="K32" i="39"/>
  <c r="E32" i="39"/>
  <c r="C32" i="39"/>
  <c r="B32" i="39"/>
  <c r="N31" i="39"/>
  <c r="P31" i="39" s="1"/>
  <c r="I31" i="39"/>
  <c r="K31" i="39" s="1"/>
  <c r="E31" i="39"/>
  <c r="C31" i="39"/>
  <c r="B31" i="39"/>
  <c r="N30" i="39"/>
  <c r="I30" i="39"/>
  <c r="K30" i="39" s="1"/>
  <c r="E30" i="39"/>
  <c r="C30" i="39"/>
  <c r="B30" i="39"/>
  <c r="I29" i="39"/>
  <c r="K29" i="39" s="1"/>
  <c r="E29" i="39"/>
  <c r="C29" i="39"/>
  <c r="B29" i="39"/>
  <c r="N28" i="39"/>
  <c r="I28" i="39"/>
  <c r="K28" i="39" s="1"/>
  <c r="E28" i="39"/>
  <c r="C28" i="39"/>
  <c r="B28" i="39"/>
  <c r="N27" i="39"/>
  <c r="P27" i="39" s="1"/>
  <c r="I27" i="39"/>
  <c r="K27" i="39" s="1"/>
  <c r="E27" i="39"/>
  <c r="C27" i="39"/>
  <c r="B27" i="39"/>
  <c r="O13" i="39"/>
  <c r="M13" i="39"/>
  <c r="L13" i="39"/>
  <c r="J13" i="39"/>
  <c r="H13" i="39"/>
  <c r="G13" i="39"/>
  <c r="N12" i="39"/>
  <c r="I12" i="39"/>
  <c r="K12" i="39" s="1"/>
  <c r="E12" i="39"/>
  <c r="C12" i="39"/>
  <c r="B12" i="39"/>
  <c r="N11" i="39"/>
  <c r="I11" i="39"/>
  <c r="K11" i="39" s="1"/>
  <c r="E11" i="39"/>
  <c r="C11" i="39"/>
  <c r="B11" i="39"/>
  <c r="N10" i="39"/>
  <c r="I10" i="39"/>
  <c r="K10" i="39" s="1"/>
  <c r="E10" i="39"/>
  <c r="C10" i="39"/>
  <c r="B10" i="39"/>
  <c r="N9" i="39"/>
  <c r="P9" i="39" s="1"/>
  <c r="I9" i="39"/>
  <c r="K9" i="39" s="1"/>
  <c r="E9" i="39"/>
  <c r="C9" i="39"/>
  <c r="B9" i="39"/>
  <c r="N8" i="39"/>
  <c r="P8" i="39" s="1"/>
  <c r="I8" i="39"/>
  <c r="K8" i="39" s="1"/>
  <c r="E8" i="39"/>
  <c r="C8" i="39"/>
  <c r="B8" i="39"/>
  <c r="N7" i="39"/>
  <c r="E7" i="39"/>
  <c r="C7" i="39"/>
  <c r="B7" i="39"/>
  <c r="N21" i="39" l="1"/>
  <c r="P21" i="39" s="1"/>
  <c r="B19" i="39"/>
  <c r="D27" i="39"/>
  <c r="F27" i="39" s="1"/>
  <c r="D30" i="39"/>
  <c r="F30" i="39" s="1"/>
  <c r="H23" i="40"/>
  <c r="C20" i="39"/>
  <c r="B23" i="40"/>
  <c r="C23" i="40"/>
  <c r="O22" i="39"/>
  <c r="E21" i="39"/>
  <c r="B18" i="39"/>
  <c r="B21" i="39"/>
  <c r="M22" i="39"/>
  <c r="G22" i="39"/>
  <c r="B20" i="39"/>
  <c r="I20" i="39"/>
  <c r="K20" i="39" s="1"/>
  <c r="I13" i="39"/>
  <c r="K13" i="39" s="1"/>
  <c r="D8" i="39"/>
  <c r="F8" i="39" s="1"/>
  <c r="D10" i="39"/>
  <c r="F10" i="39" s="1"/>
  <c r="D12" i="39"/>
  <c r="F12" i="39" s="1"/>
  <c r="N13" i="39"/>
  <c r="P13" i="39" s="1"/>
  <c r="E13" i="39"/>
  <c r="B13" i="39"/>
  <c r="C13" i="39"/>
  <c r="D9" i="39"/>
  <c r="F9" i="39" s="1"/>
  <c r="D11" i="39"/>
  <c r="F11" i="39" s="1"/>
  <c r="D33" i="39"/>
  <c r="F33" i="39" s="1"/>
  <c r="D31" i="39"/>
  <c r="F31" i="39" s="1"/>
  <c r="D32" i="39"/>
  <c r="F32" i="39" s="1"/>
  <c r="D34" i="39"/>
  <c r="F34" i="39" s="1"/>
  <c r="C35" i="39"/>
  <c r="N35" i="39"/>
  <c r="P35" i="39" s="1"/>
  <c r="D28" i="39"/>
  <c r="F28" i="39" s="1"/>
  <c r="I35" i="39"/>
  <c r="K35" i="39" s="1"/>
  <c r="D29" i="39"/>
  <c r="F29" i="39" s="1"/>
  <c r="E20" i="39"/>
  <c r="E19" i="39"/>
  <c r="C21" i="39"/>
  <c r="N20" i="39"/>
  <c r="P20" i="39" s="1"/>
  <c r="N19" i="39"/>
  <c r="C19" i="39"/>
  <c r="H22" i="39"/>
  <c r="I19" i="39"/>
  <c r="L22" i="39"/>
  <c r="E35" i="39"/>
  <c r="E18" i="39"/>
  <c r="I18" i="39"/>
  <c r="B35" i="39"/>
  <c r="I21" i="39"/>
  <c r="K21" i="39" s="1"/>
  <c r="J22" i="39"/>
  <c r="D7" i="39"/>
  <c r="F7" i="39" s="1"/>
  <c r="C12" i="20"/>
  <c r="D19" i="39" l="1"/>
  <c r="D20" i="39"/>
  <c r="F20" i="39" s="1"/>
  <c r="D21" i="39"/>
  <c r="F21" i="39" s="1"/>
  <c r="N22" i="39"/>
  <c r="P22" i="39" s="1"/>
  <c r="C22" i="39"/>
  <c r="C18" i="39"/>
  <c r="D18" i="39" s="1"/>
  <c r="N18" i="39"/>
  <c r="D13" i="39"/>
  <c r="F13" i="39" s="1"/>
  <c r="D35" i="39"/>
  <c r="F35" i="39" s="1"/>
  <c r="I22" i="39"/>
  <c r="K22" i="39" s="1"/>
  <c r="E22" i="39"/>
  <c r="B22" i="39"/>
  <c r="O35" i="5"/>
  <c r="O13" i="5"/>
  <c r="D22" i="39" l="1"/>
  <c r="F22" i="39" s="1"/>
  <c r="C12" i="18" l="1"/>
  <c r="N12" i="18"/>
  <c r="K12" i="18"/>
  <c r="L12" i="18" l="1"/>
  <c r="M12" i="18"/>
  <c r="L21" i="75" l="1"/>
  <c r="J23" i="75"/>
  <c r="J22" i="75"/>
  <c r="C23" i="75"/>
  <c r="C21" i="75"/>
  <c r="C34" i="6"/>
  <c r="B34" i="6"/>
  <c r="C33" i="6"/>
  <c r="B33" i="6"/>
  <c r="C32" i="6"/>
  <c r="B32" i="6"/>
  <c r="C31" i="6"/>
  <c r="B31" i="6"/>
  <c r="C30" i="6"/>
  <c r="B30" i="6"/>
  <c r="C29" i="6"/>
  <c r="B29" i="6"/>
  <c r="B28" i="6"/>
  <c r="C27" i="6"/>
  <c r="B27" i="6"/>
  <c r="C12" i="6"/>
  <c r="B12" i="6"/>
  <c r="C11" i="6"/>
  <c r="B11" i="6"/>
  <c r="C10" i="6"/>
  <c r="B10" i="6"/>
  <c r="C9" i="6"/>
  <c r="B9" i="6"/>
  <c r="C8" i="6"/>
  <c r="B8" i="6"/>
  <c r="C7" i="6"/>
  <c r="B7" i="6"/>
  <c r="C21" i="6"/>
  <c r="C20" i="6"/>
  <c r="C19" i="6"/>
  <c r="C18" i="6"/>
  <c r="F35" i="6"/>
  <c r="E35" i="6"/>
  <c r="H35" i="6"/>
  <c r="I13" i="6"/>
  <c r="H13" i="6"/>
  <c r="F22" i="6"/>
  <c r="F13" i="6"/>
  <c r="E13" i="6"/>
  <c r="L22" i="75" l="1"/>
  <c r="S22" i="75"/>
  <c r="S21" i="75"/>
  <c r="I24" i="75"/>
  <c r="L23" i="75"/>
  <c r="U23" i="75" s="1"/>
  <c r="F24" i="75"/>
  <c r="C20" i="75"/>
  <c r="O24" i="75"/>
  <c r="L20" i="75"/>
  <c r="S20" i="75"/>
  <c r="Q24" i="75"/>
  <c r="E24" i="75"/>
  <c r="G20" i="75"/>
  <c r="B20" i="75"/>
  <c r="J20" i="75"/>
  <c r="H24" i="75"/>
  <c r="K20" i="75"/>
  <c r="N24" i="75"/>
  <c r="P20" i="75"/>
  <c r="B21" i="75"/>
  <c r="G21" i="75"/>
  <c r="J21" i="75"/>
  <c r="P21" i="75"/>
  <c r="K21" i="75"/>
  <c r="U21" i="75"/>
  <c r="G22" i="75"/>
  <c r="D22" i="75" s="1"/>
  <c r="B22" i="75"/>
  <c r="C22" i="75"/>
  <c r="P22" i="75"/>
  <c r="K22" i="75"/>
  <c r="G23" i="75"/>
  <c r="D23" i="75" s="1"/>
  <c r="B23" i="75"/>
  <c r="P23" i="75"/>
  <c r="K23" i="75"/>
  <c r="S23" i="75"/>
  <c r="R24" i="75"/>
  <c r="B13" i="6"/>
  <c r="B35" i="6"/>
  <c r="C22" i="6"/>
  <c r="C13" i="6"/>
  <c r="M21" i="75" l="1"/>
  <c r="M22" i="75"/>
  <c r="V22" i="75" s="1"/>
  <c r="J24" i="75"/>
  <c r="T21" i="75"/>
  <c r="U22" i="75"/>
  <c r="L24" i="75"/>
  <c r="D21" i="75"/>
  <c r="V21" i="75" s="1"/>
  <c r="T23" i="75"/>
  <c r="D20" i="75"/>
  <c r="K24" i="75"/>
  <c r="T22" i="75"/>
  <c r="M20" i="75"/>
  <c r="P24" i="75"/>
  <c r="C24" i="75"/>
  <c r="U20" i="75"/>
  <c r="M23" i="75"/>
  <c r="V23" i="75" s="1"/>
  <c r="T20" i="75"/>
  <c r="B24" i="75"/>
  <c r="S24" i="75"/>
  <c r="G24" i="75"/>
  <c r="U24" i="75" l="1"/>
  <c r="D24" i="75"/>
  <c r="T24" i="75"/>
  <c r="V20" i="75"/>
  <c r="V24" i="75" s="1"/>
  <c r="M24" i="75"/>
  <c r="C34" i="5" l="1"/>
  <c r="B34" i="5"/>
  <c r="E34" i="5"/>
  <c r="E33" i="5"/>
  <c r="E32" i="5"/>
  <c r="E31" i="5"/>
  <c r="E30" i="5"/>
  <c r="E29" i="5"/>
  <c r="E28" i="5"/>
  <c r="E27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B21" i="6" l="1"/>
  <c r="B19" i="6"/>
  <c r="B20" i="6"/>
  <c r="E12" i="5"/>
  <c r="E10" i="5"/>
  <c r="E9" i="5"/>
  <c r="E8" i="5"/>
  <c r="B8" i="5"/>
  <c r="C8" i="5"/>
  <c r="C12" i="5"/>
  <c r="B12" i="5"/>
  <c r="C11" i="5"/>
  <c r="B11" i="5"/>
  <c r="C10" i="5"/>
  <c r="B10" i="5"/>
  <c r="C9" i="5"/>
  <c r="B9" i="5"/>
  <c r="E7" i="5"/>
  <c r="C7" i="5"/>
  <c r="B7" i="5"/>
  <c r="O22" i="5" l="1"/>
  <c r="C18" i="5"/>
  <c r="B18" i="6"/>
  <c r="E22" i="6"/>
  <c r="B22" i="6" s="1"/>
  <c r="E18" i="5"/>
  <c r="G22" i="5"/>
  <c r="B18" i="5"/>
  <c r="L22" i="5"/>
  <c r="M22" i="5"/>
  <c r="M35" i="5" l="1"/>
  <c r="L35" i="5"/>
  <c r="J35" i="5"/>
  <c r="H35" i="5"/>
  <c r="G35" i="5"/>
  <c r="E35" i="5"/>
  <c r="C35" i="5"/>
  <c r="B35" i="5"/>
  <c r="N34" i="5"/>
  <c r="P34" i="5" s="1"/>
  <c r="I34" i="5"/>
  <c r="K34" i="5" s="1"/>
  <c r="D34" i="5"/>
  <c r="F34" i="5" s="1"/>
  <c r="N33" i="5"/>
  <c r="P33" i="5" s="1"/>
  <c r="I33" i="5"/>
  <c r="K33" i="5" s="1"/>
  <c r="D33" i="5"/>
  <c r="F33" i="5" s="1"/>
  <c r="N32" i="5"/>
  <c r="P32" i="5" s="1"/>
  <c r="I32" i="5"/>
  <c r="K32" i="5" s="1"/>
  <c r="D32" i="5"/>
  <c r="F32" i="5" s="1"/>
  <c r="N31" i="5"/>
  <c r="P31" i="5" s="1"/>
  <c r="I31" i="5"/>
  <c r="K31" i="5" s="1"/>
  <c r="D31" i="5"/>
  <c r="F31" i="5" s="1"/>
  <c r="N30" i="5"/>
  <c r="P30" i="5" s="1"/>
  <c r="I30" i="5"/>
  <c r="K30" i="5" s="1"/>
  <c r="D30" i="5"/>
  <c r="F30" i="5" s="1"/>
  <c r="N29" i="5"/>
  <c r="P29" i="5" s="1"/>
  <c r="I29" i="5"/>
  <c r="K29" i="5" s="1"/>
  <c r="D29" i="5"/>
  <c r="F29" i="5" s="1"/>
  <c r="N28" i="5"/>
  <c r="P28" i="5" s="1"/>
  <c r="I28" i="5"/>
  <c r="K28" i="5" s="1"/>
  <c r="D28" i="5"/>
  <c r="F28" i="5" s="1"/>
  <c r="N27" i="5"/>
  <c r="P27" i="5" s="1"/>
  <c r="I27" i="5"/>
  <c r="K27" i="5" s="1"/>
  <c r="D27" i="5"/>
  <c r="F27" i="5" s="1"/>
  <c r="C22" i="5"/>
  <c r="J22" i="5"/>
  <c r="N21" i="5"/>
  <c r="P21" i="5" s="1"/>
  <c r="I21" i="5"/>
  <c r="K21" i="5" s="1"/>
  <c r="E21" i="5"/>
  <c r="C21" i="5"/>
  <c r="B21" i="5"/>
  <c r="N20" i="5"/>
  <c r="P20" i="5" s="1"/>
  <c r="I20" i="5"/>
  <c r="K20" i="5" s="1"/>
  <c r="E20" i="5"/>
  <c r="C20" i="5"/>
  <c r="B20" i="5"/>
  <c r="N19" i="5"/>
  <c r="P19" i="5" s="1"/>
  <c r="I19" i="5"/>
  <c r="K19" i="5" s="1"/>
  <c r="E19" i="5"/>
  <c r="C19" i="5"/>
  <c r="B19" i="5"/>
  <c r="N18" i="5"/>
  <c r="P18" i="5" s="1"/>
  <c r="I18" i="5"/>
  <c r="K18" i="5" s="1"/>
  <c r="M13" i="5"/>
  <c r="L13" i="5"/>
  <c r="J13" i="5"/>
  <c r="H13" i="5"/>
  <c r="G13" i="5"/>
  <c r="E13" i="5"/>
  <c r="C13" i="5"/>
  <c r="B13" i="5"/>
  <c r="N12" i="5"/>
  <c r="P12" i="5" s="1"/>
  <c r="I12" i="5"/>
  <c r="K12" i="5" s="1"/>
  <c r="D12" i="5"/>
  <c r="F12" i="5" s="1"/>
  <c r="N11" i="5"/>
  <c r="P11" i="5" s="1"/>
  <c r="I11" i="5"/>
  <c r="K11" i="5" s="1"/>
  <c r="D11" i="5"/>
  <c r="F11" i="5" s="1"/>
  <c r="N10" i="5"/>
  <c r="P10" i="5" s="1"/>
  <c r="I10" i="5"/>
  <c r="K10" i="5" s="1"/>
  <c r="D10" i="5"/>
  <c r="F10" i="5" s="1"/>
  <c r="N9" i="5"/>
  <c r="P9" i="5" s="1"/>
  <c r="I9" i="5"/>
  <c r="K9" i="5" s="1"/>
  <c r="D9" i="5"/>
  <c r="F9" i="5" s="1"/>
  <c r="N8" i="5"/>
  <c r="P8" i="5" s="1"/>
  <c r="I8" i="5"/>
  <c r="K8" i="5" s="1"/>
  <c r="D8" i="5"/>
  <c r="F8" i="5" s="1"/>
  <c r="N7" i="5"/>
  <c r="P7" i="5" s="1"/>
  <c r="I7" i="5"/>
  <c r="K7" i="5" s="1"/>
  <c r="D7" i="5"/>
  <c r="F7" i="5" s="1"/>
  <c r="D35" i="5" l="1"/>
  <c r="F35" i="5" s="1"/>
  <c r="N35" i="5"/>
  <c r="P35" i="5" s="1"/>
  <c r="I35" i="5"/>
  <c r="K35" i="5" s="1"/>
  <c r="N13" i="5"/>
  <c r="P13" i="5" s="1"/>
  <c r="I13" i="5"/>
  <c r="K13" i="5" s="1"/>
  <c r="D13" i="5"/>
  <c r="F13" i="5" s="1"/>
  <c r="D21" i="5"/>
  <c r="F21" i="5" s="1"/>
  <c r="E22" i="5"/>
  <c r="N22" i="5"/>
  <c r="P22" i="5" s="1"/>
  <c r="B22" i="5"/>
  <c r="D22" i="5" s="1"/>
  <c r="D20" i="5"/>
  <c r="F20" i="5" s="1"/>
  <c r="D18" i="5"/>
  <c r="F18" i="5" s="1"/>
  <c r="D19" i="5"/>
  <c r="F19" i="5" s="1"/>
  <c r="I22" i="5"/>
  <c r="K22" i="5" s="1"/>
  <c r="H12" i="20"/>
  <c r="K11" i="20"/>
  <c r="H11" i="20"/>
  <c r="H10" i="20"/>
  <c r="C10" i="20"/>
  <c r="K9" i="20"/>
  <c r="H9" i="20"/>
  <c r="C9" i="20"/>
  <c r="K8" i="20"/>
  <c r="H8" i="20"/>
  <c r="K7" i="20"/>
  <c r="H7" i="20"/>
  <c r="C7" i="20"/>
  <c r="J12" i="18"/>
  <c r="I12" i="18"/>
  <c r="H12" i="18"/>
  <c r="G12" i="18"/>
  <c r="F12" i="18"/>
  <c r="E12" i="18"/>
  <c r="D12" i="18"/>
  <c r="B12" i="18"/>
  <c r="Q10" i="18"/>
  <c r="Q9" i="18"/>
  <c r="Q8" i="18"/>
  <c r="Q7" i="18"/>
  <c r="Q6" i="18"/>
  <c r="I22" i="16"/>
  <c r="H22" i="16"/>
  <c r="F22" i="16"/>
  <c r="E22" i="16"/>
  <c r="J21" i="16"/>
  <c r="G21" i="16"/>
  <c r="D21" i="16"/>
  <c r="J20" i="16"/>
  <c r="G20" i="16"/>
  <c r="D20" i="16"/>
  <c r="J19" i="16"/>
  <c r="G19" i="16"/>
  <c r="D19" i="16"/>
  <c r="J18" i="16"/>
  <c r="G18" i="16"/>
  <c r="D18" i="16"/>
  <c r="I13" i="16"/>
  <c r="H13" i="16"/>
  <c r="F13" i="16"/>
  <c r="E13" i="16"/>
  <c r="C13" i="16"/>
  <c r="J12" i="16"/>
  <c r="G12" i="16"/>
  <c r="D12" i="16"/>
  <c r="J11" i="16"/>
  <c r="G11" i="16"/>
  <c r="D11" i="16"/>
  <c r="J10" i="16"/>
  <c r="G10" i="16"/>
  <c r="D10" i="16"/>
  <c r="J9" i="16"/>
  <c r="G9" i="16"/>
  <c r="D9" i="16"/>
  <c r="J8" i="16"/>
  <c r="G8" i="16"/>
  <c r="D8" i="16"/>
  <c r="J7" i="16"/>
  <c r="G7" i="16"/>
  <c r="D7" i="16"/>
  <c r="D29" i="6"/>
  <c r="I28" i="6"/>
  <c r="Q12" i="18" l="1"/>
  <c r="C13" i="20"/>
  <c r="E11" i="20"/>
  <c r="E9" i="20"/>
  <c r="K13" i="20"/>
  <c r="H13" i="20"/>
  <c r="E12" i="20"/>
  <c r="E8" i="20"/>
  <c r="C28" i="6"/>
  <c r="D28" i="6" s="1"/>
  <c r="I35" i="6"/>
  <c r="C35" i="6" s="1"/>
  <c r="D35" i="6" s="1"/>
  <c r="J13" i="16"/>
  <c r="G13" i="16"/>
  <c r="D13" i="16"/>
  <c r="J22" i="16"/>
  <c r="G22" i="16"/>
  <c r="D22" i="16"/>
  <c r="D31" i="6"/>
  <c r="D34" i="6"/>
  <c r="G35" i="6"/>
  <c r="F22" i="5"/>
  <c r="G18" i="6"/>
  <c r="G19" i="6"/>
  <c r="G9" i="6"/>
  <c r="D19" i="6"/>
  <c r="G20" i="6"/>
  <c r="G22" i="6"/>
  <c r="D27" i="6"/>
  <c r="D13" i="6"/>
  <c r="G28" i="6"/>
  <c r="G11" i="6"/>
  <c r="D20" i="6"/>
  <c r="G21" i="6"/>
  <c r="G34" i="6"/>
  <c r="D8" i="6"/>
  <c r="D10" i="6"/>
  <c r="D12" i="6"/>
  <c r="G8" i="6"/>
  <c r="D9" i="6"/>
  <c r="D21" i="6"/>
  <c r="G29" i="6"/>
  <c r="G31" i="6"/>
  <c r="D11" i="6"/>
  <c r="G13" i="6"/>
  <c r="G30" i="6"/>
  <c r="G32" i="6"/>
  <c r="G12" i="6"/>
  <c r="G27" i="6"/>
  <c r="D30" i="6"/>
  <c r="D32" i="6"/>
  <c r="D33" i="6"/>
  <c r="G10" i="6"/>
  <c r="D18" i="6"/>
  <c r="D22" i="6"/>
  <c r="G33" i="6"/>
  <c r="E10" i="20"/>
  <c r="E7" i="20"/>
  <c r="O13" i="18" l="1"/>
  <c r="P13" i="18"/>
  <c r="N13" i="18"/>
  <c r="M13" i="18"/>
  <c r="L13" i="18"/>
  <c r="H13" i="18"/>
  <c r="D13" i="18"/>
  <c r="E13" i="18"/>
  <c r="K13" i="18"/>
  <c r="G13" i="18"/>
  <c r="C13" i="18"/>
  <c r="I13" i="18"/>
  <c r="J13" i="18"/>
  <c r="F13" i="18"/>
  <c r="E13" i="20"/>
  <c r="Q13" i="18" l="1"/>
</calcChain>
</file>

<file path=xl/sharedStrings.xml><?xml version="1.0" encoding="utf-8"?>
<sst xmlns="http://schemas.openxmlformats.org/spreadsheetml/2006/main" count="879" uniqueCount="327">
  <si>
    <t>その他</t>
    <rPh sb="2" eb="3">
      <t>タ</t>
    </rPh>
    <phoneticPr fontId="1"/>
  </si>
  <si>
    <t>相模原</t>
    <rPh sb="0" eb="3">
      <t>サガミハラ</t>
    </rPh>
    <phoneticPr fontId="1"/>
  </si>
  <si>
    <t>湘南東部</t>
    <rPh sb="0" eb="2">
      <t>ショウナン</t>
    </rPh>
    <rPh sb="2" eb="4">
      <t>トウブ</t>
    </rPh>
    <phoneticPr fontId="1"/>
  </si>
  <si>
    <t>湘南西部</t>
    <rPh sb="0" eb="2">
      <t>ショウナン</t>
    </rPh>
    <rPh sb="2" eb="4">
      <t>セイブ</t>
    </rPh>
    <phoneticPr fontId="1"/>
  </si>
  <si>
    <t>横須賀・三浦</t>
    <rPh sb="0" eb="3">
      <t>ヨコスカ</t>
    </rPh>
    <rPh sb="4" eb="6">
      <t>ミウラ</t>
    </rPh>
    <phoneticPr fontId="1"/>
  </si>
  <si>
    <t>県西</t>
    <rPh sb="0" eb="2">
      <t>ケンセイ</t>
    </rPh>
    <phoneticPr fontId="1"/>
  </si>
  <si>
    <t>県央</t>
    <rPh sb="0" eb="2">
      <t>ケンオウ</t>
    </rPh>
    <phoneticPr fontId="1"/>
  </si>
  <si>
    <t>病床数</t>
    <rPh sb="0" eb="3">
      <t>ビョウショウスウ</t>
    </rPh>
    <phoneticPr fontId="2"/>
  </si>
  <si>
    <t>病床数</t>
  </si>
  <si>
    <t>20～49</t>
  </si>
  <si>
    <t>50～99</t>
  </si>
  <si>
    <t>100～199</t>
    <phoneticPr fontId="2"/>
  </si>
  <si>
    <t>200～299</t>
    <phoneticPr fontId="2"/>
  </si>
  <si>
    <t>300～499</t>
  </si>
  <si>
    <t>500以上</t>
  </si>
  <si>
    <t>合計</t>
  </si>
  <si>
    <t>Ⅱ　結果</t>
  </si>
  <si>
    <t>全体</t>
    <rPh sb="0" eb="2">
      <t>ゼンタイ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</si>
  <si>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</si>
  <si>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</si>
  <si>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平均職員数　人             (c)=（a+b）/2</t>
    <rPh sb="0" eb="2">
      <t>ヘイキン</t>
    </rPh>
    <rPh sb="2" eb="4">
      <t>ショクイン</t>
    </rPh>
    <rPh sb="4" eb="5">
      <t>スウ</t>
    </rPh>
    <rPh sb="6" eb="7">
      <t>ニン</t>
    </rPh>
    <phoneticPr fontId="1"/>
  </si>
  <si>
    <t>離職率 (d/c)(%)</t>
  </si>
  <si>
    <t>合　計</t>
  </si>
  <si>
    <t>（２）　職種別離職率</t>
    <rPh sb="4" eb="7">
      <t>ショクシュベツ</t>
    </rPh>
    <rPh sb="7" eb="10">
      <t>リショクリツ</t>
    </rPh>
    <phoneticPr fontId="2"/>
  </si>
  <si>
    <t>職種別</t>
    <rPh sb="0" eb="3">
      <t>ショクシュベツ</t>
    </rPh>
    <phoneticPr fontId="1"/>
  </si>
  <si>
    <t>保健師</t>
    <rPh sb="0" eb="2">
      <t>ホケン</t>
    </rPh>
    <rPh sb="2" eb="3">
      <t>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</si>
  <si>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</si>
  <si>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</si>
  <si>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准看護師</t>
    <rPh sb="0" eb="1">
      <t>ジュン</t>
    </rPh>
    <rPh sb="1" eb="4">
      <t>カンゴシ</t>
    </rPh>
    <phoneticPr fontId="1"/>
  </si>
  <si>
    <t>（３）　二次医療圏別離職率</t>
    <rPh sb="4" eb="6">
      <t>ニジ</t>
    </rPh>
    <rPh sb="6" eb="8">
      <t>イリョウ</t>
    </rPh>
    <rPh sb="8" eb="9">
      <t>ケン</t>
    </rPh>
    <rPh sb="9" eb="10">
      <t>ベツ</t>
    </rPh>
    <rPh sb="10" eb="12">
      <t>リショク</t>
    </rPh>
    <rPh sb="12" eb="13">
      <t>リツ</t>
    </rPh>
    <phoneticPr fontId="2"/>
  </si>
  <si>
    <t>二次医療圏</t>
    <rPh sb="0" eb="2">
      <t>ニジ</t>
    </rPh>
    <rPh sb="2" eb="4">
      <t>イリョウ</t>
    </rPh>
    <rPh sb="4" eb="5">
      <t>ケン</t>
    </rPh>
    <phoneticPr fontId="2"/>
  </si>
  <si>
    <t>横浜</t>
    <rPh sb="0" eb="2">
      <t>ヨコハマ</t>
    </rPh>
    <phoneticPr fontId="2"/>
  </si>
  <si>
    <t>川崎</t>
    <rPh sb="0" eb="2">
      <t>カワサキ</t>
    </rPh>
    <phoneticPr fontId="2"/>
  </si>
  <si>
    <t>相模原</t>
    <rPh sb="0" eb="3">
      <t>サガミハラ</t>
    </rPh>
    <phoneticPr fontId="2"/>
  </si>
  <si>
    <t>横須賀・三浦</t>
    <rPh sb="0" eb="3">
      <t>ヨコスカ</t>
    </rPh>
    <rPh sb="4" eb="6">
      <t>ミウラ</t>
    </rPh>
    <phoneticPr fontId="2"/>
  </si>
  <si>
    <t>湘南東部</t>
    <rPh sb="0" eb="2">
      <t>ショウナン</t>
    </rPh>
    <rPh sb="2" eb="4">
      <t>トウブ</t>
    </rPh>
    <phoneticPr fontId="2"/>
  </si>
  <si>
    <t>湘南西部</t>
    <rPh sb="0" eb="2">
      <t>ショウナン</t>
    </rPh>
    <rPh sb="2" eb="4">
      <t>セイブ</t>
    </rPh>
    <phoneticPr fontId="2"/>
  </si>
  <si>
    <t>県央</t>
    <rPh sb="0" eb="2">
      <t>ケンオウ</t>
    </rPh>
    <phoneticPr fontId="2"/>
  </si>
  <si>
    <t>県西</t>
    <rPh sb="0" eb="2">
      <t>ケンセイ</t>
    </rPh>
    <phoneticPr fontId="2"/>
  </si>
  <si>
    <t>全体</t>
  </si>
  <si>
    <t>常勤</t>
  </si>
  <si>
    <t>非常勤</t>
  </si>
  <si>
    <t>職種別</t>
  </si>
  <si>
    <t>保健師</t>
  </si>
  <si>
    <t>助産師</t>
  </si>
  <si>
    <t>看護師</t>
  </si>
  <si>
    <t>准看護師</t>
  </si>
  <si>
    <t>二次医療圏</t>
  </si>
  <si>
    <t>横浜</t>
  </si>
  <si>
    <t>川崎</t>
  </si>
  <si>
    <t>相模原</t>
  </si>
  <si>
    <t>横須賀・三浦</t>
  </si>
  <si>
    <t>湘南東部</t>
  </si>
  <si>
    <t>湘南西部</t>
  </si>
  <si>
    <t>県央</t>
  </si>
  <si>
    <t>県西</t>
  </si>
  <si>
    <t>〔全体〕</t>
    <rPh sb="1" eb="3">
      <t>ゼンタイ</t>
    </rPh>
    <phoneticPr fontId="2"/>
  </si>
  <si>
    <t>施設数</t>
    <rPh sb="0" eb="3">
      <t>シセツスウ</t>
    </rPh>
    <phoneticPr fontId="1"/>
  </si>
  <si>
    <t>（１）　病床数別離職率</t>
    <phoneticPr fontId="2"/>
  </si>
  <si>
    <t>離職率(g/f)</t>
    <phoneticPr fontId="2"/>
  </si>
  <si>
    <t>-</t>
    <phoneticPr fontId="2"/>
  </si>
  <si>
    <t>100～199</t>
    <phoneticPr fontId="2"/>
  </si>
  <si>
    <t>200～299</t>
    <phoneticPr fontId="2"/>
  </si>
  <si>
    <t>離職率(g/f)</t>
    <phoneticPr fontId="2"/>
  </si>
  <si>
    <t>（２）　職種別離職率</t>
    <phoneticPr fontId="2"/>
  </si>
  <si>
    <t>（３）　二次医療圏別離職率</t>
    <phoneticPr fontId="2"/>
  </si>
  <si>
    <t>（１）　病床数別離職率</t>
    <rPh sb="4" eb="7">
      <t>ビョウショウスウ</t>
    </rPh>
    <rPh sb="7" eb="8">
      <t>ベツ</t>
    </rPh>
    <rPh sb="8" eb="11">
      <t>リショクリツ</t>
    </rPh>
    <phoneticPr fontId="2"/>
  </si>
  <si>
    <t>２年目</t>
  </si>
  <si>
    <t>３年目</t>
  </si>
  <si>
    <t>５年目</t>
  </si>
  <si>
    <t>回答件数</t>
    <rPh sb="0" eb="2">
      <t>カイトウ</t>
    </rPh>
    <rPh sb="2" eb="4">
      <t>ケンスウ</t>
    </rPh>
    <phoneticPr fontId="2"/>
  </si>
  <si>
    <t>定年退職</t>
    <rPh sb="0" eb="2">
      <t>テイネン</t>
    </rPh>
    <rPh sb="2" eb="4">
      <t>タイショク</t>
    </rPh>
    <phoneticPr fontId="2"/>
  </si>
  <si>
    <t>結婚</t>
    <rPh sb="0" eb="2">
      <t>ケッコン</t>
    </rPh>
    <phoneticPr fontId="2"/>
  </si>
  <si>
    <t>進学</t>
    <rPh sb="0" eb="2">
      <t>シンガク</t>
    </rPh>
    <phoneticPr fontId="2"/>
  </si>
  <si>
    <t>看護職以外に転職</t>
    <rPh sb="0" eb="3">
      <t>カンゴショク</t>
    </rPh>
    <rPh sb="3" eb="5">
      <t>イガイ</t>
    </rPh>
    <rPh sb="6" eb="8">
      <t>テンショク</t>
    </rPh>
    <phoneticPr fontId="2"/>
  </si>
  <si>
    <t>合計</t>
    <rPh sb="0" eb="2">
      <t>ゴウケイ</t>
    </rPh>
    <phoneticPr fontId="2"/>
  </si>
  <si>
    <t>100～199</t>
    <phoneticPr fontId="2"/>
  </si>
  <si>
    <t>200～299</t>
    <phoneticPr fontId="2"/>
  </si>
  <si>
    <t>合　計</t>
    <phoneticPr fontId="1"/>
  </si>
  <si>
    <t>（１）　病床数別採用状況</t>
    <rPh sb="4" eb="7">
      <t>ビョウショウスウ</t>
    </rPh>
    <rPh sb="7" eb="8">
      <t>ベツ</t>
    </rPh>
    <rPh sb="8" eb="10">
      <t>サイヨウ</t>
    </rPh>
    <rPh sb="10" eb="12">
      <t>ジョウキョウ</t>
    </rPh>
    <phoneticPr fontId="1"/>
  </si>
  <si>
    <t>全体</t>
    <rPh sb="0" eb="2">
      <t>ゼンタイ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</si>
  <si>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</si>
  <si>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</si>
  <si>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県内</t>
    <rPh sb="0" eb="2">
      <t>ケンナイ</t>
    </rPh>
    <phoneticPr fontId="1"/>
  </si>
  <si>
    <t>県外</t>
    <rPh sb="0" eb="1">
      <t>ケン</t>
    </rPh>
    <rPh sb="1" eb="2">
      <t>ガイ</t>
    </rPh>
    <phoneticPr fontId="1"/>
  </si>
  <si>
    <t>合計</t>
    <rPh sb="0" eb="2">
      <t>ゴウケイ</t>
    </rPh>
    <phoneticPr fontId="1"/>
  </si>
  <si>
    <t>100～199</t>
    <phoneticPr fontId="1"/>
  </si>
  <si>
    <t>200～299</t>
    <phoneticPr fontId="1"/>
  </si>
  <si>
    <t>（２）　職種別採用状況</t>
    <rPh sb="4" eb="7">
      <t>ショクシュベツ</t>
    </rPh>
    <rPh sb="7" eb="9">
      <t>サイヨウ</t>
    </rPh>
    <rPh sb="9" eb="11">
      <t>ジョウキョウ</t>
    </rPh>
    <phoneticPr fontId="1"/>
  </si>
  <si>
    <t>病床数</t>
    <rPh sb="0" eb="3">
      <t>ビョウショウスウ</t>
    </rPh>
    <phoneticPr fontId="1"/>
  </si>
  <si>
    <t>採用必要数(h)</t>
    <rPh sb="0" eb="2">
      <t>サイヨウ</t>
    </rPh>
    <rPh sb="2" eb="5">
      <t>ヒツヨウスウ</t>
    </rPh>
    <phoneticPr fontId="1"/>
  </si>
  <si>
    <t>採用者数(i)</t>
    <rPh sb="0" eb="3">
      <t>サイヨウシャ</t>
    </rPh>
    <rPh sb="3" eb="4">
      <t>スウ</t>
    </rPh>
    <phoneticPr fontId="1"/>
  </si>
  <si>
    <t>20～49</t>
    <phoneticPr fontId="1"/>
  </si>
  <si>
    <t>50～99</t>
    <phoneticPr fontId="1"/>
  </si>
  <si>
    <t>100～199</t>
    <phoneticPr fontId="1"/>
  </si>
  <si>
    <t>300～499</t>
    <phoneticPr fontId="1"/>
  </si>
  <si>
    <t>500以上</t>
    <rPh sb="3" eb="5">
      <t>イジョウ</t>
    </rPh>
    <phoneticPr fontId="1"/>
  </si>
  <si>
    <t>AA</t>
    <phoneticPr fontId="1"/>
  </si>
  <si>
    <t>本人の
心身の不良</t>
    <rPh sb="0" eb="2">
      <t>ホンニン</t>
    </rPh>
    <rPh sb="4" eb="6">
      <t>シンシン</t>
    </rPh>
    <rPh sb="7" eb="9">
      <t>フリョウ</t>
    </rPh>
    <phoneticPr fontId="2"/>
  </si>
  <si>
    <t>家族の
健康・介護</t>
    <rPh sb="0" eb="2">
      <t>カゾク</t>
    </rPh>
    <rPh sb="4" eb="6">
      <t>ケンコウ</t>
    </rPh>
    <rPh sb="7" eb="9">
      <t>カイゴ</t>
    </rPh>
    <phoneticPr fontId="2"/>
  </si>
  <si>
    <t>転居</t>
    <rPh sb="0" eb="2">
      <t>テンキョ</t>
    </rPh>
    <phoneticPr fontId="2"/>
  </si>
  <si>
    <t>教育体制</t>
    <rPh sb="0" eb="2">
      <t>キョウイク</t>
    </rPh>
    <rPh sb="2" eb="4">
      <t>タイセイ</t>
    </rPh>
    <phoneticPr fontId="2"/>
  </si>
  <si>
    <t>職場の
人間関係</t>
    <rPh sb="0" eb="2">
      <t>ショクバ</t>
    </rPh>
    <rPh sb="4" eb="6">
      <t>ニンゲン</t>
    </rPh>
    <rPh sb="6" eb="8">
      <t>カンケイ</t>
    </rPh>
    <phoneticPr fontId="2"/>
  </si>
  <si>
    <t>給与
福利厚生</t>
    <rPh sb="0" eb="2">
      <t>キュウヨ</t>
    </rPh>
    <rPh sb="3" eb="5">
      <t>フクリ</t>
    </rPh>
    <rPh sb="5" eb="7">
      <t>コウセイ</t>
    </rPh>
    <phoneticPr fontId="2"/>
  </si>
  <si>
    <t>勤務負担の
重さ</t>
    <rPh sb="0" eb="2">
      <t>キンム</t>
    </rPh>
    <rPh sb="2" eb="4">
      <t>フタン</t>
    </rPh>
    <rPh sb="6" eb="7">
      <t>オモ</t>
    </rPh>
    <phoneticPr fontId="2"/>
  </si>
  <si>
    <t>他の病院</t>
    <rPh sb="0" eb="1">
      <t>タ</t>
    </rPh>
    <rPh sb="2" eb="4">
      <t>ビョウイン</t>
    </rPh>
    <phoneticPr fontId="2"/>
  </si>
  <si>
    <t>訪問看護
ステーション</t>
    <rPh sb="0" eb="2">
      <t>ホウモン</t>
    </rPh>
    <rPh sb="2" eb="4">
      <t>カンゴ</t>
    </rPh>
    <phoneticPr fontId="2"/>
  </si>
  <si>
    <t>老健
特養</t>
    <rPh sb="0" eb="2">
      <t>ロウケン</t>
    </rPh>
    <rPh sb="3" eb="5">
      <t>トクヨウ</t>
    </rPh>
    <phoneticPr fontId="2"/>
  </si>
  <si>
    <t>その他</t>
    <rPh sb="2" eb="3">
      <t>タ</t>
    </rPh>
    <phoneticPr fontId="2"/>
  </si>
  <si>
    <t>不明</t>
    <rPh sb="0" eb="2">
      <t>フメイ</t>
    </rPh>
    <phoneticPr fontId="2"/>
  </si>
  <si>
    <t>県内に
決定している</t>
    <rPh sb="0" eb="2">
      <t>ケンナイ</t>
    </rPh>
    <rPh sb="4" eb="6">
      <t>ケッテイ</t>
    </rPh>
    <phoneticPr fontId="2"/>
  </si>
  <si>
    <t>県外に
決定している</t>
    <rPh sb="0" eb="2">
      <t>ケンガイ</t>
    </rPh>
    <rPh sb="4" eb="6">
      <t>ケッテイ</t>
    </rPh>
    <phoneticPr fontId="2"/>
  </si>
  <si>
    <t>病棟</t>
    <rPh sb="0" eb="2">
      <t>ビョウトウ</t>
    </rPh>
    <phoneticPr fontId="1"/>
  </si>
  <si>
    <t>外来</t>
    <rPh sb="0" eb="2">
      <t>ガイライ</t>
    </rPh>
    <phoneticPr fontId="1"/>
  </si>
  <si>
    <t>手術室</t>
    <rPh sb="0" eb="2">
      <t>シュジュツ</t>
    </rPh>
    <rPh sb="2" eb="3">
      <t>シツ</t>
    </rPh>
    <phoneticPr fontId="1"/>
  </si>
  <si>
    <t>配置部署別
合計</t>
    <rPh sb="0" eb="2">
      <t>ハイチ</t>
    </rPh>
    <rPh sb="2" eb="4">
      <t>ブショ</t>
    </rPh>
    <rPh sb="4" eb="5">
      <t>ベツ</t>
    </rPh>
    <rPh sb="6" eb="8">
      <t>ゴウケイ</t>
    </rPh>
    <phoneticPr fontId="1"/>
  </si>
  <si>
    <t>雇用形態別
合　計</t>
    <rPh sb="0" eb="2">
      <t>コヨウ</t>
    </rPh>
    <rPh sb="2" eb="4">
      <t>ケイタイ</t>
    </rPh>
    <rPh sb="4" eb="5">
      <t>ベツ</t>
    </rPh>
    <phoneticPr fontId="1"/>
  </si>
  <si>
    <t>病床数別
合計</t>
    <rPh sb="0" eb="3">
      <t>ビョウショウスウ</t>
    </rPh>
    <rPh sb="3" eb="4">
      <t>ベツ</t>
    </rPh>
    <rPh sb="5" eb="7">
      <t>ゴウケイ</t>
    </rPh>
    <phoneticPr fontId="1"/>
  </si>
  <si>
    <t>二次医療圏別の
合計</t>
    <rPh sb="0" eb="2">
      <t>ニジ</t>
    </rPh>
    <rPh sb="2" eb="4">
      <t>イリョウ</t>
    </rPh>
    <rPh sb="4" eb="5">
      <t>ケン</t>
    </rPh>
    <rPh sb="5" eb="6">
      <t>ベツ</t>
    </rPh>
    <rPh sb="8" eb="10">
      <t>ゴウケイ</t>
    </rPh>
    <phoneticPr fontId="1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</si>
  <si>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</si>
  <si>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</si>
  <si>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</si>
  <si>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</si>
  <si>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</si>
  <si>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</si>
  <si>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</si>
  <si>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５～10年</t>
    <rPh sb="4" eb="5">
      <t>ネン</t>
    </rPh>
    <phoneticPr fontId="2"/>
  </si>
  <si>
    <t>病棟</t>
    <rPh sb="0" eb="2">
      <t>ビョウトウ</t>
    </rPh>
    <phoneticPr fontId="2"/>
  </si>
  <si>
    <t>外来</t>
    <rPh sb="0" eb="2">
      <t>ガイライ</t>
    </rPh>
    <phoneticPr fontId="2"/>
  </si>
  <si>
    <t>手術室</t>
    <rPh sb="0" eb="3">
      <t>シュジュツシツ</t>
    </rPh>
    <phoneticPr fontId="2"/>
  </si>
  <si>
    <t>（１）　病床数別　退職理由数・割合</t>
    <rPh sb="4" eb="7">
      <t>ビョウショウスウ</t>
    </rPh>
    <rPh sb="7" eb="8">
      <t>ベツ</t>
    </rPh>
    <rPh sb="9" eb="11">
      <t>タイショク</t>
    </rPh>
    <rPh sb="11" eb="13">
      <t>リユウ</t>
    </rPh>
    <rPh sb="13" eb="14">
      <t>スウ</t>
    </rPh>
    <rPh sb="15" eb="17">
      <t>ワリアイ</t>
    </rPh>
    <phoneticPr fontId="2"/>
  </si>
  <si>
    <t>200～299</t>
    <phoneticPr fontId="2"/>
  </si>
  <si>
    <t>女性</t>
    <rPh sb="0" eb="2">
      <t>ジョセイ</t>
    </rPh>
    <phoneticPr fontId="1"/>
  </si>
  <si>
    <t>男性</t>
    <rPh sb="0" eb="2">
      <t>ダンセイ</t>
    </rPh>
    <phoneticPr fontId="1"/>
  </si>
  <si>
    <t>性別</t>
    <rPh sb="0" eb="2">
      <t>セイベツ</t>
    </rPh>
    <phoneticPr fontId="1"/>
  </si>
  <si>
    <t>外国人がいる
施設数</t>
    <rPh sb="0" eb="2">
      <t>ガイコク</t>
    </rPh>
    <rPh sb="2" eb="3">
      <t>ジン</t>
    </rPh>
    <rPh sb="7" eb="10">
      <t>シセツスウ</t>
    </rPh>
    <phoneticPr fontId="1"/>
  </si>
  <si>
    <t>外国人
看護補助者数</t>
    <rPh sb="0" eb="2">
      <t>ガイコク</t>
    </rPh>
    <rPh sb="2" eb="3">
      <t>ジン</t>
    </rPh>
    <rPh sb="4" eb="6">
      <t>カンゴ</t>
    </rPh>
    <rPh sb="6" eb="9">
      <t>ホジョシャ</t>
    </rPh>
    <rPh sb="9" eb="10">
      <t>スウ</t>
    </rPh>
    <phoneticPr fontId="1"/>
  </si>
  <si>
    <t>計</t>
    <rPh sb="0" eb="1">
      <t>ケイ</t>
    </rPh>
    <phoneticPr fontId="1"/>
  </si>
  <si>
    <t>日勤</t>
    <rPh sb="0" eb="2">
      <t>ニッキン</t>
    </rPh>
    <phoneticPr fontId="2"/>
  </si>
  <si>
    <t>夜勤</t>
    <rPh sb="0" eb="2">
      <t>ヤキン</t>
    </rPh>
    <phoneticPr fontId="2"/>
  </si>
  <si>
    <t>日勤・夜勤以外</t>
    <rPh sb="0" eb="2">
      <t>ニッキン</t>
    </rPh>
    <rPh sb="3" eb="5">
      <t>ヤキン</t>
    </rPh>
    <rPh sb="5" eb="7">
      <t>イガイ</t>
    </rPh>
    <phoneticPr fontId="2"/>
  </si>
  <si>
    <t>日勤・夜勤兼務</t>
    <rPh sb="0" eb="2">
      <t>ニッキン</t>
    </rPh>
    <rPh sb="3" eb="5">
      <t>ヤキン</t>
    </rPh>
    <rPh sb="5" eb="7">
      <t>ケンム</t>
    </rPh>
    <phoneticPr fontId="2"/>
  </si>
  <si>
    <t>日勤及び半日等の勤務</t>
    <rPh sb="0" eb="2">
      <t>ニッキン</t>
    </rPh>
    <rPh sb="2" eb="3">
      <t>オヨ</t>
    </rPh>
    <rPh sb="4" eb="6">
      <t>ハンニチ</t>
    </rPh>
    <rPh sb="6" eb="7">
      <t>トウ</t>
    </rPh>
    <rPh sb="8" eb="10">
      <t>キンム</t>
    </rPh>
    <phoneticPr fontId="2"/>
  </si>
  <si>
    <t>24時間フルタイムでのシフト雇用</t>
    <rPh sb="2" eb="4">
      <t>ジカン</t>
    </rPh>
    <rPh sb="14" eb="16">
      <t>コヨウ</t>
    </rPh>
    <phoneticPr fontId="2"/>
  </si>
  <si>
    <t>その他</t>
    <rPh sb="2" eb="3">
      <t>タ</t>
    </rPh>
    <phoneticPr fontId="1"/>
  </si>
  <si>
    <t xml:space="preserve">（１）　病床数別離職率  </t>
    <rPh sb="6" eb="7">
      <t>スウ</t>
    </rPh>
    <rPh sb="10" eb="11">
      <t>リツ</t>
    </rPh>
    <phoneticPr fontId="2"/>
  </si>
  <si>
    <t>不足人数</t>
    <rPh sb="0" eb="2">
      <t>フソク</t>
    </rPh>
    <rPh sb="2" eb="4">
      <t>ニンズウ</t>
    </rPh>
    <phoneticPr fontId="1"/>
  </si>
  <si>
    <t>不足人数
合計</t>
    <rPh sb="0" eb="2">
      <t>フソク</t>
    </rPh>
    <rPh sb="2" eb="4">
      <t>ニンズウ</t>
    </rPh>
    <rPh sb="5" eb="7">
      <t>ゴウケイ</t>
    </rPh>
    <phoneticPr fontId="1"/>
  </si>
  <si>
    <t>募集しても応募がない</t>
    <rPh sb="0" eb="2">
      <t>ボシュウ</t>
    </rPh>
    <rPh sb="5" eb="7">
      <t>オウボ</t>
    </rPh>
    <phoneticPr fontId="1"/>
  </si>
  <si>
    <t>応募はあるが採用につながらない</t>
    <rPh sb="0" eb="2">
      <t>オウボ</t>
    </rPh>
    <rPh sb="6" eb="8">
      <t>サイヨウ</t>
    </rPh>
    <phoneticPr fontId="1"/>
  </si>
  <si>
    <t>人件費が不足している</t>
    <rPh sb="0" eb="3">
      <t>ジンケンヒ</t>
    </rPh>
    <rPh sb="4" eb="6">
      <t>フソク</t>
    </rPh>
    <phoneticPr fontId="1"/>
  </si>
  <si>
    <t>その他</t>
    <rPh sb="2" eb="3">
      <t>タ</t>
    </rPh>
    <phoneticPr fontId="1"/>
  </si>
  <si>
    <t>配置できない理由</t>
    <rPh sb="0" eb="2">
      <t>ハイチ</t>
    </rPh>
    <rPh sb="6" eb="8">
      <t>リユウ</t>
    </rPh>
    <phoneticPr fontId="2"/>
  </si>
  <si>
    <t>回答数</t>
    <rPh sb="0" eb="2">
      <t>カイトウ</t>
    </rPh>
    <rPh sb="2" eb="3">
      <t>スウ</t>
    </rPh>
    <phoneticPr fontId="2"/>
  </si>
  <si>
    <t>回答番号</t>
    <rPh sb="0" eb="2">
      <t>カイトウ</t>
    </rPh>
    <rPh sb="2" eb="4">
      <t>バンゴウ</t>
    </rPh>
    <phoneticPr fontId="2"/>
  </si>
  <si>
    <t>（複数回答可）</t>
    <rPh sb="1" eb="3">
      <t>フクスウ</t>
    </rPh>
    <rPh sb="3" eb="5">
      <t>カイトウ</t>
    </rPh>
    <rPh sb="5" eb="6">
      <t>カ</t>
    </rPh>
    <phoneticPr fontId="1"/>
  </si>
  <si>
    <t>不足部署
合計</t>
    <rPh sb="0" eb="2">
      <t>フソク</t>
    </rPh>
    <rPh sb="2" eb="4">
      <t>ブショ</t>
    </rPh>
    <rPh sb="5" eb="7">
      <t>ゴウケイ</t>
    </rPh>
    <phoneticPr fontId="1"/>
  </si>
  <si>
    <t>配置部署別
人数合計</t>
    <rPh sb="0" eb="2">
      <t>ハイチ</t>
    </rPh>
    <rPh sb="2" eb="4">
      <t>ブショ</t>
    </rPh>
    <rPh sb="4" eb="5">
      <t>ベツ</t>
    </rPh>
    <rPh sb="6" eb="8">
      <t>ニンズウ</t>
    </rPh>
    <rPh sb="8" eb="10">
      <t>ゴウケイ</t>
    </rPh>
    <phoneticPr fontId="1"/>
  </si>
  <si>
    <t>実施している</t>
    <rPh sb="0" eb="2">
      <t>ジッシ</t>
    </rPh>
    <phoneticPr fontId="1"/>
  </si>
  <si>
    <t>実施していない</t>
    <rPh sb="0" eb="2">
      <t>ジッシ</t>
    </rPh>
    <phoneticPr fontId="1"/>
  </si>
  <si>
    <t>西湘病院（284）26名回答なし</t>
    <rPh sb="0" eb="2">
      <t>セイショウ</t>
    </rPh>
    <rPh sb="2" eb="4">
      <t>ビョウイン</t>
    </rPh>
    <rPh sb="11" eb="12">
      <t>メイ</t>
    </rPh>
    <rPh sb="12" eb="14">
      <t>カイトウ</t>
    </rPh>
    <phoneticPr fontId="1"/>
  </si>
  <si>
    <t>教育プログラムが構築されている</t>
    <rPh sb="0" eb="2">
      <t>キョウイク</t>
    </rPh>
    <rPh sb="8" eb="10">
      <t>コウチク</t>
    </rPh>
    <phoneticPr fontId="1"/>
  </si>
  <si>
    <t>教育を担当する人材が確保されている</t>
    <rPh sb="0" eb="2">
      <t>キョウイク</t>
    </rPh>
    <rPh sb="3" eb="5">
      <t>タントウ</t>
    </rPh>
    <rPh sb="7" eb="9">
      <t>ジンザイ</t>
    </rPh>
    <rPh sb="10" eb="12">
      <t>カクホ</t>
    </rPh>
    <phoneticPr fontId="1"/>
  </si>
  <si>
    <t>教育体制の評価、見直しが行われている</t>
    <rPh sb="0" eb="2">
      <t>キョウイク</t>
    </rPh>
    <rPh sb="2" eb="4">
      <t>タイセイ</t>
    </rPh>
    <rPh sb="5" eb="7">
      <t>ヒョウカ</t>
    </rPh>
    <rPh sb="8" eb="10">
      <t>ミナオ</t>
    </rPh>
    <rPh sb="12" eb="13">
      <t>オコナ</t>
    </rPh>
    <phoneticPr fontId="1"/>
  </si>
  <si>
    <t>特に教育体制は整備されていない</t>
    <rPh sb="0" eb="1">
      <t>トク</t>
    </rPh>
    <rPh sb="2" eb="4">
      <t>キョウイク</t>
    </rPh>
    <rPh sb="4" eb="6">
      <t>タイセイ</t>
    </rPh>
    <rPh sb="7" eb="9">
      <t>セイビ</t>
    </rPh>
    <phoneticPr fontId="1"/>
  </si>
  <si>
    <t>有無</t>
    <rPh sb="0" eb="2">
      <t>ウム</t>
    </rPh>
    <phoneticPr fontId="1"/>
  </si>
  <si>
    <t>平均</t>
    <rPh sb="0" eb="2">
      <t>ヘイキン</t>
    </rPh>
    <phoneticPr fontId="1"/>
  </si>
  <si>
    <t>研修</t>
    <rPh sb="0" eb="2">
      <t>ケンシュウ</t>
    </rPh>
    <phoneticPr fontId="1"/>
  </si>
  <si>
    <t>課題内容</t>
    <rPh sb="0" eb="2">
      <t>カダイ</t>
    </rPh>
    <rPh sb="2" eb="4">
      <t>ナイヨウ</t>
    </rPh>
    <phoneticPr fontId="2"/>
  </si>
  <si>
    <t>知識・技術の習得に時間を要する</t>
    <rPh sb="0" eb="2">
      <t>チシキ</t>
    </rPh>
    <rPh sb="3" eb="5">
      <t>ギジュツ</t>
    </rPh>
    <rPh sb="6" eb="8">
      <t>シュウトク</t>
    </rPh>
    <rPh sb="9" eb="11">
      <t>ジカン</t>
    </rPh>
    <rPh sb="12" eb="13">
      <t>ヨウ</t>
    </rPh>
    <phoneticPr fontId="1"/>
  </si>
  <si>
    <t>業務多忙により、研修時間を確保できない</t>
    <rPh sb="0" eb="2">
      <t>ギョウム</t>
    </rPh>
    <rPh sb="2" eb="4">
      <t>タボウ</t>
    </rPh>
    <rPh sb="8" eb="10">
      <t>ケンシュウ</t>
    </rPh>
    <rPh sb="10" eb="12">
      <t>ジカン</t>
    </rPh>
    <rPh sb="13" eb="15">
      <t>カクホ</t>
    </rPh>
    <phoneticPr fontId="1"/>
  </si>
  <si>
    <t>教育を担当する人材の確保が困難</t>
    <rPh sb="0" eb="2">
      <t>キョウイク</t>
    </rPh>
    <rPh sb="3" eb="5">
      <t>タントウ</t>
    </rPh>
    <rPh sb="7" eb="9">
      <t>ジンザイ</t>
    </rPh>
    <rPh sb="10" eb="12">
      <t>カクホ</t>
    </rPh>
    <rPh sb="13" eb="15">
      <t>コンナン</t>
    </rPh>
    <phoneticPr fontId="1"/>
  </si>
  <si>
    <t>教育プログラムの構築が困難</t>
    <rPh sb="0" eb="2">
      <t>キョウイク</t>
    </rPh>
    <rPh sb="8" eb="10">
      <t>コウチク</t>
    </rPh>
    <rPh sb="11" eb="13">
      <t>コンナン</t>
    </rPh>
    <phoneticPr fontId="1"/>
  </si>
  <si>
    <t>課題は特にない</t>
    <rPh sb="0" eb="2">
      <t>カダイ</t>
    </rPh>
    <rPh sb="3" eb="4">
      <t>トク</t>
    </rPh>
    <phoneticPr fontId="1"/>
  </si>
  <si>
    <t>食事介助</t>
    <rPh sb="0" eb="2">
      <t>ショクジ</t>
    </rPh>
    <rPh sb="2" eb="4">
      <t>カイジョ</t>
    </rPh>
    <phoneticPr fontId="1"/>
  </si>
  <si>
    <t>移乗の援助</t>
    <rPh sb="0" eb="2">
      <t>イジョウ</t>
    </rPh>
    <rPh sb="3" eb="5">
      <t>エンジョ</t>
    </rPh>
    <phoneticPr fontId="1"/>
  </si>
  <si>
    <t>排泄介助</t>
    <rPh sb="0" eb="2">
      <t>ハイセツ</t>
    </rPh>
    <rPh sb="2" eb="4">
      <t>カイジョ</t>
    </rPh>
    <phoneticPr fontId="1"/>
  </si>
  <si>
    <t>清潔・整容の解除</t>
    <rPh sb="0" eb="2">
      <t>セイケツ</t>
    </rPh>
    <rPh sb="3" eb="5">
      <t>セイヨウ</t>
    </rPh>
    <rPh sb="6" eb="8">
      <t>カイジョ</t>
    </rPh>
    <phoneticPr fontId="1"/>
  </si>
  <si>
    <t>病室内の環境整備</t>
    <rPh sb="0" eb="2">
      <t>ビョウシツ</t>
    </rPh>
    <rPh sb="2" eb="3">
      <t>ナイ</t>
    </rPh>
    <rPh sb="4" eb="6">
      <t>カンキョウ</t>
    </rPh>
    <rPh sb="6" eb="8">
      <t>セイビ</t>
    </rPh>
    <phoneticPr fontId="1"/>
  </si>
  <si>
    <t>倫理的配慮（情報管理含む）</t>
    <rPh sb="0" eb="3">
      <t>リンリテキ</t>
    </rPh>
    <rPh sb="3" eb="5">
      <t>ハイリョ</t>
    </rPh>
    <rPh sb="6" eb="8">
      <t>ジョウホウ</t>
    </rPh>
    <rPh sb="8" eb="10">
      <t>カンリ</t>
    </rPh>
    <rPh sb="10" eb="11">
      <t>フク</t>
    </rPh>
    <phoneticPr fontId="1"/>
  </si>
  <si>
    <t>接遇・マナー</t>
    <rPh sb="0" eb="2">
      <t>セツグウ</t>
    </rPh>
    <phoneticPr fontId="1"/>
  </si>
  <si>
    <t>チーム連携（情報・連絡・相談等）</t>
    <rPh sb="3" eb="5">
      <t>レンケイ</t>
    </rPh>
    <rPh sb="6" eb="8">
      <t>ジョウホウ</t>
    </rPh>
    <rPh sb="9" eb="11">
      <t>レンラク</t>
    </rPh>
    <rPh sb="12" eb="14">
      <t>ソウダン</t>
    </rPh>
    <rPh sb="14" eb="15">
      <t>トウ</t>
    </rPh>
    <phoneticPr fontId="1"/>
  </si>
  <si>
    <t>事務的業務</t>
    <rPh sb="0" eb="3">
      <t>ジムテキ</t>
    </rPh>
    <rPh sb="3" eb="5">
      <t>ギョウム</t>
    </rPh>
    <phoneticPr fontId="1"/>
  </si>
  <si>
    <t>その他</t>
    <rPh sb="2" eb="3">
      <t>タ</t>
    </rPh>
    <phoneticPr fontId="1"/>
  </si>
  <si>
    <t>（２つまで選択可）</t>
    <rPh sb="5" eb="7">
      <t>センタク</t>
    </rPh>
    <rPh sb="7" eb="8">
      <t>カ</t>
    </rPh>
    <phoneticPr fontId="1"/>
  </si>
  <si>
    <t>看護師職員数</t>
    <rPh sb="0" eb="2">
      <t>カンゴ</t>
    </rPh>
    <rPh sb="2" eb="3">
      <t>シ</t>
    </rPh>
    <rPh sb="3" eb="6">
      <t>ショクインスウ</t>
    </rPh>
    <phoneticPr fontId="1"/>
  </si>
  <si>
    <t>修了者がいる施設数</t>
    <rPh sb="0" eb="3">
      <t>シュウリョウシャ</t>
    </rPh>
    <rPh sb="6" eb="9">
      <t>シセツスウ</t>
    </rPh>
    <phoneticPr fontId="1"/>
  </si>
  <si>
    <t>看護師人数</t>
    <rPh sb="0" eb="2">
      <t>カンゴ</t>
    </rPh>
    <rPh sb="2" eb="3">
      <t>シ</t>
    </rPh>
    <rPh sb="3" eb="5">
      <t>ニンズウ</t>
    </rPh>
    <phoneticPr fontId="1"/>
  </si>
  <si>
    <t>施設数・人数</t>
    <rPh sb="0" eb="3">
      <t>シセツスウ</t>
    </rPh>
    <rPh sb="4" eb="6">
      <t>ニンズウ</t>
    </rPh>
    <phoneticPr fontId="1"/>
  </si>
  <si>
    <t>職員がいる
施設数</t>
    <rPh sb="0" eb="2">
      <t>ショクイン</t>
    </rPh>
    <rPh sb="6" eb="8">
      <t>シセツ</t>
    </rPh>
    <rPh sb="8" eb="9">
      <t>スウ</t>
    </rPh>
    <phoneticPr fontId="1"/>
  </si>
  <si>
    <t>回答件数</t>
    <rPh sb="0" eb="2">
      <t>カイトウ</t>
    </rPh>
    <rPh sb="2" eb="4">
      <t>ケンスウ</t>
    </rPh>
    <phoneticPr fontId="1"/>
  </si>
  <si>
    <t>R2年度確保率(i/h)</t>
    <rPh sb="2" eb="4">
      <t>ネンド</t>
    </rPh>
    <rPh sb="4" eb="6">
      <t>カクホ</t>
    </rPh>
    <rPh sb="6" eb="7">
      <t>リツ</t>
    </rPh>
    <phoneticPr fontId="1"/>
  </si>
  <si>
    <t>合計（d）</t>
    <rPh sb="0" eb="2">
      <t>ゴウケイ</t>
    </rPh>
    <phoneticPr fontId="1"/>
  </si>
  <si>
    <t>R2.3.31総数　人（ｂ）</t>
    <rPh sb="7" eb="9">
      <t>ソウスウ</t>
    </rPh>
    <rPh sb="10" eb="11">
      <t>ニン</t>
    </rPh>
    <phoneticPr fontId="1"/>
  </si>
  <si>
    <t>H31.4.1～R2.3.31の退職者数　人（ｄ）</t>
    <rPh sb="16" eb="19">
      <t>タイショクシャ</t>
    </rPh>
    <rPh sb="19" eb="20">
      <t>スウ</t>
    </rPh>
    <rPh sb="21" eb="22">
      <t>ニン</t>
    </rPh>
    <phoneticPr fontId="1"/>
  </si>
  <si>
    <t>※離職率（％）＝（H31.4.1～R2.3.31の退職者数）/R1年度平均職員数）*100</t>
    <rPh sb="1" eb="4">
      <t>リショクリツ</t>
    </rPh>
    <rPh sb="25" eb="27">
      <t>タイショク</t>
    </rPh>
    <rPh sb="27" eb="28">
      <t>シャ</t>
    </rPh>
    <rPh sb="28" eb="29">
      <t>スウ</t>
    </rPh>
    <rPh sb="33" eb="35">
      <t>ネンド</t>
    </rPh>
    <rPh sb="35" eb="37">
      <t>ヘイキン</t>
    </rPh>
    <rPh sb="37" eb="40">
      <t>ショクインスウ</t>
    </rPh>
    <phoneticPr fontId="1"/>
  </si>
  <si>
    <t>R1年度中新卒　　退職者数(g)</t>
    <rPh sb="4" eb="5">
      <t>ナカ</t>
    </rPh>
    <phoneticPr fontId="2"/>
  </si>
  <si>
    <t>H31年4月1日付
新卒
　採用数(f)</t>
    <rPh sb="5" eb="6">
      <t>ガツ</t>
    </rPh>
    <rPh sb="7" eb="8">
      <t>ニチ</t>
    </rPh>
    <rPh sb="8" eb="9">
      <t>ツ</t>
    </rPh>
    <phoneticPr fontId="2"/>
  </si>
  <si>
    <t>１．看護職員離職率</t>
    <rPh sb="2" eb="4">
      <t>カンゴ</t>
    </rPh>
    <rPh sb="4" eb="6">
      <t>ショクイン</t>
    </rPh>
    <rPh sb="6" eb="9">
      <t>リショクリツ</t>
    </rPh>
    <phoneticPr fontId="2"/>
  </si>
  <si>
    <t>H31.4.1付け採用者数</t>
    <rPh sb="7" eb="8">
      <t>ヅ</t>
    </rPh>
    <rPh sb="9" eb="11">
      <t>サイヨウ</t>
    </rPh>
    <rPh sb="11" eb="12">
      <t>シャ</t>
    </rPh>
    <rPh sb="12" eb="13">
      <t>スウ</t>
    </rPh>
    <phoneticPr fontId="1"/>
  </si>
  <si>
    <t>H31.4.2～R2.3.31までの採用者数</t>
    <rPh sb="18" eb="20">
      <t>サイヨウ</t>
    </rPh>
    <rPh sb="20" eb="21">
      <t>シャ</t>
    </rPh>
    <rPh sb="21" eb="22">
      <t>スウ</t>
    </rPh>
    <phoneticPr fontId="1"/>
  </si>
  <si>
    <t>合計（H31.4.1～R2.3.31）</t>
    <rPh sb="0" eb="2">
      <t>ゴウケイ</t>
    </rPh>
    <phoneticPr fontId="1"/>
  </si>
  <si>
    <t>（2）　病床数別 退職後の進路</t>
    <rPh sb="4" eb="7">
      <t>ビョウショウスウ</t>
    </rPh>
    <rPh sb="7" eb="8">
      <t>ベツ</t>
    </rPh>
    <rPh sb="9" eb="12">
      <t>タイショクゴ</t>
    </rPh>
    <rPh sb="13" eb="15">
      <t>シンロ</t>
    </rPh>
    <phoneticPr fontId="2"/>
  </si>
  <si>
    <t>（３）　病床数別 （２）の県内に就職が決定している976人の就職先内訳</t>
    <rPh sb="4" eb="7">
      <t>ビョウショウスウ</t>
    </rPh>
    <rPh sb="7" eb="8">
      <t>ベツ</t>
    </rPh>
    <rPh sb="13" eb="15">
      <t>ケンナイ</t>
    </rPh>
    <rPh sb="16" eb="18">
      <t>シュウショク</t>
    </rPh>
    <rPh sb="19" eb="21">
      <t>ケッテイ</t>
    </rPh>
    <rPh sb="28" eb="29">
      <t>ニン</t>
    </rPh>
    <rPh sb="30" eb="32">
      <t>シュウショク</t>
    </rPh>
    <rPh sb="32" eb="33">
      <t>サキ</t>
    </rPh>
    <rPh sb="33" eb="35">
      <t>ウチワケ</t>
    </rPh>
    <phoneticPr fontId="2"/>
  </si>
  <si>
    <t>H31.4.1在籍数(f)</t>
    <phoneticPr fontId="2"/>
  </si>
  <si>
    <t>R1年度中          退職者数(g)</t>
    <rPh sb="4" eb="5">
      <t>ナカ</t>
    </rPh>
    <phoneticPr fontId="2"/>
  </si>
  <si>
    <t>③　二次医療圏別看護補助者数</t>
    <rPh sb="8" eb="10">
      <t>カンゴ</t>
    </rPh>
    <rPh sb="10" eb="13">
      <t>ホジョシャ</t>
    </rPh>
    <rPh sb="13" eb="14">
      <t>スウ</t>
    </rPh>
    <phoneticPr fontId="2"/>
  </si>
  <si>
    <t>（3）　勤務形態別人数</t>
    <rPh sb="4" eb="6">
      <t>キンム</t>
    </rPh>
    <rPh sb="6" eb="8">
      <t>ケイタイ</t>
    </rPh>
    <rPh sb="8" eb="9">
      <t>ベツ</t>
    </rPh>
    <rPh sb="9" eb="11">
      <t>ニンズウ</t>
    </rPh>
    <phoneticPr fontId="2"/>
  </si>
  <si>
    <t>①　病床数別　看護補助者数</t>
    <rPh sb="7" eb="9">
      <t>カンゴ</t>
    </rPh>
    <rPh sb="9" eb="12">
      <t>ホジョシャ</t>
    </rPh>
    <rPh sb="12" eb="13">
      <t>スウ</t>
    </rPh>
    <phoneticPr fontId="2"/>
  </si>
  <si>
    <t>②　配置場所別　看護補助者数</t>
    <rPh sb="2" eb="4">
      <t>ハイチ</t>
    </rPh>
    <rPh sb="4" eb="6">
      <t>バショ</t>
    </rPh>
    <rPh sb="6" eb="7">
      <t>ベツ</t>
    </rPh>
    <rPh sb="8" eb="10">
      <t>カンゴ</t>
    </rPh>
    <rPh sb="10" eb="13">
      <t>ホジョシャ</t>
    </rPh>
    <rPh sb="13" eb="14">
      <t>スウ</t>
    </rPh>
    <phoneticPr fontId="2"/>
  </si>
  <si>
    <t>③　二次医療圏別　看護補助者数</t>
    <rPh sb="9" eb="11">
      <t>カンゴ</t>
    </rPh>
    <rPh sb="11" eb="14">
      <t>ホジョシャ</t>
    </rPh>
    <rPh sb="14" eb="15">
      <t>スウ</t>
    </rPh>
    <phoneticPr fontId="2"/>
  </si>
  <si>
    <t>病床数</t>
    <rPh sb="0" eb="3">
      <t>ビョウショウスウ</t>
    </rPh>
    <phoneticPr fontId="1"/>
  </si>
  <si>
    <t>配置場所</t>
    <rPh sb="0" eb="2">
      <t>ハイチ</t>
    </rPh>
    <rPh sb="2" eb="4">
      <t>バショ</t>
    </rPh>
    <phoneticPr fontId="1"/>
  </si>
  <si>
    <t>二次医療圏</t>
    <rPh sb="0" eb="2">
      <t>ニジ</t>
    </rPh>
    <rPh sb="2" eb="4">
      <t>イリョウ</t>
    </rPh>
    <rPh sb="4" eb="5">
      <t>ケン</t>
    </rPh>
    <phoneticPr fontId="1"/>
  </si>
  <si>
    <t>Ⅱ　結果</t>
    <phoneticPr fontId="1"/>
  </si>
  <si>
    <t>決定
していない</t>
    <rPh sb="0" eb="2">
      <t>ケッテイ</t>
    </rPh>
    <phoneticPr fontId="2"/>
  </si>
  <si>
    <t>その他
（不明含む）</t>
    <rPh sb="2" eb="3">
      <t>タ</t>
    </rPh>
    <rPh sb="5" eb="7">
      <t>フメイ</t>
    </rPh>
    <rPh sb="7" eb="8">
      <t>フク</t>
    </rPh>
    <phoneticPr fontId="2"/>
  </si>
  <si>
    <t>H31.4.　総数　人　(a)</t>
    <rPh sb="7" eb="9">
      <t>ソウスウ</t>
    </rPh>
    <rPh sb="10" eb="11">
      <t>ニン</t>
    </rPh>
    <phoneticPr fontId="1"/>
  </si>
  <si>
    <t>H31.4.1    総数　人　(a)</t>
    <rPh sb="11" eb="13">
      <t>ソウスウ</t>
    </rPh>
    <rPh sb="14" eb="15">
      <t>ニン</t>
    </rPh>
    <phoneticPr fontId="1"/>
  </si>
  <si>
    <t>H31.4.1   総数　人　(a)</t>
    <rPh sb="10" eb="12">
      <t>ソウスウ</t>
    </rPh>
    <rPh sb="13" eb="14">
      <t>ニン</t>
    </rPh>
    <phoneticPr fontId="1"/>
  </si>
  <si>
    <t>　</t>
    <phoneticPr fontId="1"/>
  </si>
  <si>
    <t>（１）　病床数別採用状況</t>
    <rPh sb="4" eb="7">
      <t>ビョウショウスウ</t>
    </rPh>
    <rPh sb="7" eb="8">
      <t>ベツ</t>
    </rPh>
    <rPh sb="8" eb="10">
      <t>サイヨウ</t>
    </rPh>
    <rPh sb="10" eb="12">
      <t>ジョウキョウ</t>
    </rPh>
    <phoneticPr fontId="2"/>
  </si>
  <si>
    <t>合　計</t>
    <phoneticPr fontId="1"/>
  </si>
  <si>
    <t>職種</t>
    <phoneticPr fontId="1"/>
  </si>
  <si>
    <t>看護
補助者数</t>
    <rPh sb="0" eb="2">
      <t>カンゴ</t>
    </rPh>
    <rPh sb="3" eb="5">
      <t>ホジョ</t>
    </rPh>
    <rPh sb="5" eb="6">
      <t>シャ</t>
    </rPh>
    <rPh sb="6" eb="7">
      <t>スウ</t>
    </rPh>
    <phoneticPr fontId="1"/>
  </si>
  <si>
    <t>b=240（施設）</t>
    <rPh sb="6" eb="8">
      <t>シセツ</t>
    </rPh>
    <phoneticPr fontId="1"/>
  </si>
  <si>
    <t>b=9196（人）</t>
    <rPh sb="7" eb="8">
      <t>ニン</t>
    </rPh>
    <phoneticPr fontId="1"/>
  </si>
  <si>
    <t>合計（ｆ）</t>
    <rPh sb="0" eb="2">
      <t>ゴウケイ</t>
    </rPh>
    <phoneticPr fontId="1"/>
  </si>
  <si>
    <t>全体数からの
割合（ｆ/ｂ）</t>
    <rPh sb="0" eb="2">
      <t>ゼンタイ</t>
    </rPh>
    <rPh sb="2" eb="3">
      <t>スウ</t>
    </rPh>
    <phoneticPr fontId="1"/>
  </si>
  <si>
    <t>施設数（ｃ）</t>
    <rPh sb="0" eb="3">
      <t>シセツスウ</t>
    </rPh>
    <phoneticPr fontId="1"/>
  </si>
  <si>
    <t>外国人職員数（ｄ）</t>
    <rPh sb="0" eb="2">
      <t>ガイコク</t>
    </rPh>
    <rPh sb="2" eb="3">
      <t>ジン</t>
    </rPh>
    <rPh sb="3" eb="5">
      <t>ショクイン</t>
    </rPh>
    <rPh sb="5" eb="6">
      <t>スウ</t>
    </rPh>
    <phoneticPr fontId="1"/>
  </si>
  <si>
    <t>外国人</t>
    <rPh sb="0" eb="2">
      <t>ガイコク</t>
    </rPh>
    <rPh sb="2" eb="3">
      <t>ジン</t>
    </rPh>
    <phoneticPr fontId="1"/>
  </si>
  <si>
    <t>Ⅱ　結果</t>
    <phoneticPr fontId="1"/>
  </si>
  <si>
    <t>二次医療圏別</t>
    <rPh sb="0" eb="2">
      <t>ニジ</t>
    </rPh>
    <rPh sb="2" eb="4">
      <t>イリョウ</t>
    </rPh>
    <rPh sb="4" eb="5">
      <t>ケン</t>
    </rPh>
    <rPh sb="5" eb="6">
      <t>ベツ</t>
    </rPh>
    <phoneticPr fontId="1"/>
  </si>
  <si>
    <t>横浜</t>
    <rPh sb="0" eb="2">
      <t>ヨコハマ</t>
    </rPh>
    <phoneticPr fontId="1"/>
  </si>
  <si>
    <t>川崎</t>
    <rPh sb="0" eb="2">
      <t>カワサキ</t>
    </rPh>
    <phoneticPr fontId="1"/>
  </si>
  <si>
    <t>b240（施設）</t>
    <rPh sb="5" eb="7">
      <t>シセツ</t>
    </rPh>
    <phoneticPr fontId="1"/>
  </si>
  <si>
    <t>b38778（人）</t>
    <rPh sb="7" eb="8">
      <t>ニン</t>
    </rPh>
    <phoneticPr fontId="1"/>
  </si>
  <si>
    <t>施設別
最多人数</t>
    <rPh sb="0" eb="2">
      <t>シセツ</t>
    </rPh>
    <rPh sb="2" eb="3">
      <t>ベツ</t>
    </rPh>
    <rPh sb="4" eb="6">
      <t>サイタ</t>
    </rPh>
    <rPh sb="6" eb="8">
      <t>ニンズウ</t>
    </rPh>
    <phoneticPr fontId="1"/>
  </si>
  <si>
    <t>施設別
最小人数</t>
    <rPh sb="0" eb="2">
      <t>シセツ</t>
    </rPh>
    <rPh sb="2" eb="3">
      <t>ベツ</t>
    </rPh>
    <rPh sb="4" eb="6">
      <t>サイショウ</t>
    </rPh>
    <rPh sb="6" eb="8">
      <t>ニンズウ</t>
    </rPh>
    <phoneticPr fontId="1"/>
  </si>
  <si>
    <t>東海大磯退職理由と進路についてのみデータなし</t>
    <rPh sb="0" eb="2">
      <t>トウカイ</t>
    </rPh>
    <rPh sb="2" eb="4">
      <t>オオイソ</t>
    </rPh>
    <rPh sb="4" eb="6">
      <t>タイショク</t>
    </rPh>
    <rPh sb="6" eb="8">
      <t>リユウ</t>
    </rPh>
    <rPh sb="9" eb="11">
      <t>シンロ</t>
    </rPh>
    <phoneticPr fontId="1"/>
  </si>
  <si>
    <t>※複数回答可</t>
    <rPh sb="1" eb="3">
      <t>フクスウ</t>
    </rPh>
    <rPh sb="3" eb="5">
      <t>カイトウ</t>
    </rPh>
    <rPh sb="5" eb="6">
      <t>カ</t>
    </rPh>
    <phoneticPr fontId="1"/>
  </si>
  <si>
    <t>全体施設からの
施設割合（ｃ/240）</t>
    <rPh sb="0" eb="2">
      <t>ゼンタイ</t>
    </rPh>
    <rPh sb="2" eb="4">
      <t>シセツ</t>
    </rPh>
    <rPh sb="8" eb="10">
      <t>シセツ</t>
    </rPh>
    <phoneticPr fontId="1"/>
  </si>
  <si>
    <t>教育体制・運用</t>
    <rPh sb="0" eb="2">
      <t>キョウイク</t>
    </rPh>
    <rPh sb="2" eb="4">
      <t>タイセイ</t>
    </rPh>
    <rPh sb="5" eb="7">
      <t>ウンヨウ</t>
    </rPh>
    <phoneticPr fontId="2"/>
  </si>
  <si>
    <t>構成比（%）</t>
    <rPh sb="0" eb="3">
      <t>コウセイヒ</t>
    </rPh>
    <phoneticPr fontId="1"/>
  </si>
  <si>
    <t>性別
構成比（%）</t>
    <rPh sb="0" eb="2">
      <t>セイベツ</t>
    </rPh>
    <rPh sb="3" eb="6">
      <t>コウセイヒ</t>
    </rPh>
    <phoneticPr fontId="1"/>
  </si>
  <si>
    <t>勤務年数別
構成比（%）</t>
    <rPh sb="0" eb="2">
      <t>キンム</t>
    </rPh>
    <rPh sb="2" eb="4">
      <t>ネンスウ</t>
    </rPh>
    <rPh sb="4" eb="5">
      <t>ベツ</t>
    </rPh>
    <rPh sb="6" eb="9">
      <t>コウセイヒ</t>
    </rPh>
    <phoneticPr fontId="1"/>
  </si>
  <si>
    <t>全体数からの構成比（ｄ/ｂ）</t>
    <rPh sb="0" eb="2">
      <t>ゼンタイ</t>
    </rPh>
    <rPh sb="2" eb="3">
      <t>スウ</t>
    </rPh>
    <rPh sb="6" eb="9">
      <t>コウセイヒ</t>
    </rPh>
    <phoneticPr fontId="1"/>
  </si>
  <si>
    <t>（１）看護補助者数</t>
    <rPh sb="3" eb="5">
      <t>カンゴ</t>
    </rPh>
    <rPh sb="5" eb="8">
      <t>ホジョシャ</t>
    </rPh>
    <rPh sb="8" eb="9">
      <t>スウ</t>
    </rPh>
    <phoneticPr fontId="2"/>
  </si>
  <si>
    <t>全体人数からの
外国人構成比
（ｄ/9196）</t>
    <rPh sb="2" eb="4">
      <t>ニンズウ</t>
    </rPh>
    <rPh sb="8" eb="10">
      <t>ガイコク</t>
    </rPh>
    <rPh sb="10" eb="11">
      <t>ジン</t>
    </rPh>
    <rPh sb="11" eb="14">
      <t>コウセイヒ</t>
    </rPh>
    <phoneticPr fontId="1"/>
  </si>
  <si>
    <t>A</t>
    <phoneticPr fontId="1"/>
  </si>
  <si>
    <t>B</t>
    <phoneticPr fontId="1"/>
  </si>
  <si>
    <t>不足構成比（%）</t>
    <rPh sb="0" eb="2">
      <t>フソク</t>
    </rPh>
    <rPh sb="2" eb="5">
      <t>コウセイヒ</t>
    </rPh>
    <phoneticPr fontId="1"/>
  </si>
  <si>
    <t>配置できていない人数総数</t>
    <rPh sb="0" eb="2">
      <t>ハイチ</t>
    </rPh>
    <rPh sb="8" eb="10">
      <t>ニンズウ</t>
    </rPh>
    <rPh sb="10" eb="12">
      <t>ソウスウ</t>
    </rPh>
    <phoneticPr fontId="1"/>
  </si>
  <si>
    <t>配置できていないと回答の施設総数</t>
    <rPh sb="0" eb="2">
      <t>ハイチ</t>
    </rPh>
    <rPh sb="9" eb="11">
      <t>カイトウ</t>
    </rPh>
    <rPh sb="12" eb="14">
      <t>シセツ</t>
    </rPh>
    <rPh sb="14" eb="16">
      <t>ソウスウ</t>
    </rPh>
    <phoneticPr fontId="2"/>
  </si>
  <si>
    <t>A　平均研修
回数</t>
    <rPh sb="2" eb="4">
      <t>ヘイキン</t>
    </rPh>
    <rPh sb="4" eb="6">
      <t>ケンシュウ</t>
    </rPh>
    <rPh sb="7" eb="9">
      <t>カイスウ</t>
    </rPh>
    <phoneticPr fontId="1"/>
  </si>
  <si>
    <t>男女
合計（A）</t>
    <rPh sb="0" eb="2">
      <t>ダンジョ</t>
    </rPh>
    <rPh sb="3" eb="5">
      <t>ゴウケイ</t>
    </rPh>
    <phoneticPr fontId="1"/>
  </si>
  <si>
    <t>合計（Ａ）</t>
    <rPh sb="0" eb="2">
      <t>ゴウケイ</t>
    </rPh>
    <phoneticPr fontId="2"/>
  </si>
  <si>
    <t>配置部署別
合計（Ａ）</t>
    <rPh sb="0" eb="2">
      <t>ハイチ</t>
    </rPh>
    <rPh sb="2" eb="4">
      <t>ブショ</t>
    </rPh>
    <rPh sb="4" eb="5">
      <t>ベツ</t>
    </rPh>
    <rPh sb="6" eb="8">
      <t>ゴウケイ</t>
    </rPh>
    <phoneticPr fontId="1"/>
  </si>
  <si>
    <t>※（Ａ）全体の看護補助者数は9196人だが総計が9170と26人不整合その26人の内訳は1施設の自施設職員未解答となっている為、本項目の有効回答施設としていない
　　　　（n=239）</t>
    <rPh sb="4" eb="6">
      <t>ゼンタイ</t>
    </rPh>
    <rPh sb="7" eb="9">
      <t>カンゴ</t>
    </rPh>
    <rPh sb="9" eb="12">
      <t>ホジョシャ</t>
    </rPh>
    <rPh sb="12" eb="13">
      <t>スウ</t>
    </rPh>
    <rPh sb="18" eb="19">
      <t>ニン</t>
    </rPh>
    <rPh sb="21" eb="23">
      <t>ソウケイ</t>
    </rPh>
    <rPh sb="31" eb="32">
      <t>ニン</t>
    </rPh>
    <rPh sb="32" eb="35">
      <t>フセイゴウ</t>
    </rPh>
    <rPh sb="39" eb="40">
      <t>ニン</t>
    </rPh>
    <rPh sb="41" eb="43">
      <t>ウチワケ</t>
    </rPh>
    <rPh sb="45" eb="47">
      <t>シセツ</t>
    </rPh>
    <rPh sb="48" eb="49">
      <t>ジ</t>
    </rPh>
    <rPh sb="49" eb="51">
      <t>シセツ</t>
    </rPh>
    <rPh sb="51" eb="53">
      <t>ショクイン</t>
    </rPh>
    <rPh sb="53" eb="56">
      <t>ミカイトウ</t>
    </rPh>
    <rPh sb="62" eb="63">
      <t>タメ</t>
    </rPh>
    <rPh sb="64" eb="65">
      <t>ホン</t>
    </rPh>
    <rPh sb="65" eb="67">
      <t>コウモク</t>
    </rPh>
    <rPh sb="68" eb="70">
      <t>ユウコウ</t>
    </rPh>
    <rPh sb="70" eb="72">
      <t>カイトウ</t>
    </rPh>
    <rPh sb="72" eb="74">
      <t>シセツ</t>
    </rPh>
    <phoneticPr fontId="1"/>
  </si>
  <si>
    <t>配置できて
いない施設
（ｇ）</t>
    <rPh sb="0" eb="2">
      <t>ハイチ</t>
    </rPh>
    <rPh sb="9" eb="11">
      <t>シセツ</t>
    </rPh>
    <phoneticPr fontId="1"/>
  </si>
  <si>
    <t>　※1施設回答なし</t>
    <rPh sb="3" eb="5">
      <t>シセツ</t>
    </rPh>
    <rPh sb="5" eb="7">
      <t>カイトウ</t>
    </rPh>
    <phoneticPr fontId="1"/>
  </si>
  <si>
    <t>A　研修回数</t>
    <rPh sb="2" eb="4">
      <t>ケンシュウ</t>
    </rPh>
    <rPh sb="4" eb="6">
      <t>カイスウ</t>
    </rPh>
    <phoneticPr fontId="1"/>
  </si>
  <si>
    <t>B　研修時間/(回）</t>
    <rPh sb="2" eb="4">
      <t>ケンシュウ</t>
    </rPh>
    <rPh sb="4" eb="6">
      <t>ジカン</t>
    </rPh>
    <rPh sb="8" eb="9">
      <t>カイ</t>
    </rPh>
    <phoneticPr fontId="1"/>
  </si>
  <si>
    <t>C　研修時間/（年間合計）</t>
    <rPh sb="2" eb="4">
      <t>ケンシュウ</t>
    </rPh>
    <rPh sb="4" eb="6">
      <t>ジカン</t>
    </rPh>
    <rPh sb="8" eb="10">
      <t>ネンカン</t>
    </rPh>
    <rPh sb="10" eb="12">
      <t>ゴウケイ</t>
    </rPh>
    <phoneticPr fontId="1"/>
  </si>
  <si>
    <t>出産
育児</t>
    <rPh sb="0" eb="2">
      <t>シュッサン</t>
    </rPh>
    <rPh sb="3" eb="5">
      <t>イクジ</t>
    </rPh>
    <phoneticPr fontId="2"/>
  </si>
  <si>
    <t>③ 病床数別　平均研修回数　平均研修時間/（回）　平均研修時間/(年間合計)</t>
    <rPh sb="2" eb="5">
      <t>ビョウショウスウ</t>
    </rPh>
    <rPh sb="5" eb="6">
      <t>ベツ</t>
    </rPh>
    <rPh sb="7" eb="9">
      <t>ヘイキン</t>
    </rPh>
    <rPh sb="9" eb="11">
      <t>ケンシュウ</t>
    </rPh>
    <rPh sb="11" eb="13">
      <t>カイスウ</t>
    </rPh>
    <rPh sb="14" eb="16">
      <t>ヘイキン</t>
    </rPh>
    <rPh sb="16" eb="18">
      <t>ケンシュウ</t>
    </rPh>
    <rPh sb="18" eb="20">
      <t>ジカン</t>
    </rPh>
    <rPh sb="22" eb="23">
      <t>カイ</t>
    </rPh>
    <rPh sb="25" eb="27">
      <t>ヘイキン</t>
    </rPh>
    <rPh sb="27" eb="29">
      <t>ケンシュウ</t>
    </rPh>
    <rPh sb="29" eb="31">
      <t>ジカン</t>
    </rPh>
    <rPh sb="33" eb="35">
      <t>ネンカン</t>
    </rPh>
    <rPh sb="35" eb="37">
      <t>ゴウケイ</t>
    </rPh>
    <phoneticPr fontId="1"/>
  </si>
  <si>
    <t>C　平均研修
　　時間/
（年間合計）</t>
    <rPh sb="2" eb="4">
      <t>ヘイキン</t>
    </rPh>
    <rPh sb="4" eb="6">
      <t>ケンシュウ</t>
    </rPh>
    <rPh sb="9" eb="11">
      <t>ジカン</t>
    </rPh>
    <rPh sb="14" eb="16">
      <t>ネンカン</t>
    </rPh>
    <rPh sb="16" eb="18">
      <t>ゴウケイ</t>
    </rPh>
    <phoneticPr fontId="1"/>
  </si>
  <si>
    <t>B　平均研修
　　時間/（回）</t>
    <rPh sb="2" eb="4">
      <t>ヘイキン</t>
    </rPh>
    <rPh sb="4" eb="6">
      <t>ケンシュウ</t>
    </rPh>
    <rPh sb="9" eb="11">
      <t>ジカン</t>
    </rPh>
    <rPh sb="13" eb="14">
      <t>カイ</t>
    </rPh>
    <phoneticPr fontId="1"/>
  </si>
  <si>
    <t>A</t>
    <phoneticPr fontId="1"/>
  </si>
  <si>
    <t>B</t>
    <phoneticPr fontId="1"/>
  </si>
  <si>
    <t>不足施設
構成比
（ｇ/240）</t>
    <rPh sb="0" eb="2">
      <t>フソク</t>
    </rPh>
    <rPh sb="2" eb="4">
      <t>シセツ</t>
    </rPh>
    <rPh sb="5" eb="8">
      <t>コウセイヒ</t>
    </rPh>
    <phoneticPr fontId="1"/>
  </si>
  <si>
    <t>　　　　　　 不足構成比　　Ａ（不足部署数／不足部署総数）  Ｂ（不足人数／不足人数総数）</t>
    <rPh sb="7" eb="9">
      <t>フソク</t>
    </rPh>
    <rPh sb="9" eb="12">
      <t>コウセイヒ</t>
    </rPh>
    <rPh sb="16" eb="18">
      <t>フソク</t>
    </rPh>
    <rPh sb="18" eb="20">
      <t>ブショ</t>
    </rPh>
    <rPh sb="20" eb="21">
      <t>スウ</t>
    </rPh>
    <rPh sb="22" eb="24">
      <t>フソク</t>
    </rPh>
    <rPh sb="24" eb="26">
      <t>ブショ</t>
    </rPh>
    <rPh sb="26" eb="28">
      <t>ソウスウ</t>
    </rPh>
    <rPh sb="33" eb="35">
      <t>フソク</t>
    </rPh>
    <rPh sb="35" eb="37">
      <t>ニンズウ</t>
    </rPh>
    <rPh sb="38" eb="40">
      <t>フソク</t>
    </rPh>
    <rPh sb="42" eb="44">
      <t>ソウスウ</t>
    </rPh>
    <phoneticPr fontId="1"/>
  </si>
  <si>
    <t>（２）属性（単位/人）</t>
    <rPh sb="3" eb="5">
      <t>ゾクセイ</t>
    </rPh>
    <rPh sb="6" eb="8">
      <t>タンイ</t>
    </rPh>
    <rPh sb="9" eb="10">
      <t>ヒト</t>
    </rPh>
    <phoneticPr fontId="2"/>
  </si>
  <si>
    <t xml:space="preserve"> ③　外国人職員数及び割合</t>
    <rPh sb="3" eb="5">
      <t>ガイコク</t>
    </rPh>
    <rPh sb="5" eb="6">
      <t>ジン</t>
    </rPh>
    <rPh sb="6" eb="9">
      <t>ショクインスウ</t>
    </rPh>
    <rPh sb="9" eb="10">
      <t>オヨ</t>
    </rPh>
    <rPh sb="11" eb="13">
      <t>ワリアイ</t>
    </rPh>
    <phoneticPr fontId="2"/>
  </si>
  <si>
    <t>（２）属性　外国人の職員の有無</t>
    <rPh sb="3" eb="5">
      <t>ゾクセイ</t>
    </rPh>
    <rPh sb="6" eb="8">
      <t>ガイコク</t>
    </rPh>
    <rPh sb="8" eb="9">
      <t>ジン</t>
    </rPh>
    <rPh sb="10" eb="12">
      <t>ショクイン</t>
    </rPh>
    <rPh sb="13" eb="15">
      <t>ウム</t>
    </rPh>
    <phoneticPr fontId="2"/>
  </si>
  <si>
    <t>（２）属性 勤務年数</t>
    <rPh sb="3" eb="5">
      <t>ゾクセイ</t>
    </rPh>
    <rPh sb="6" eb="8">
      <t>キンム</t>
    </rPh>
    <rPh sb="8" eb="10">
      <t>ネンスウ</t>
    </rPh>
    <phoneticPr fontId="2"/>
  </si>
  <si>
    <t>① 病床数看護補助者数</t>
    <rPh sb="5" eb="7">
      <t>カンゴ</t>
    </rPh>
    <rPh sb="7" eb="10">
      <t>ホジョシャ</t>
    </rPh>
    <rPh sb="10" eb="11">
      <t>スウ</t>
    </rPh>
    <phoneticPr fontId="2"/>
  </si>
  <si>
    <t>② 配置部署別看護補助者数</t>
    <rPh sb="2" eb="4">
      <t>ハイチ</t>
    </rPh>
    <rPh sb="4" eb="6">
      <t>ブショ</t>
    </rPh>
    <rPh sb="6" eb="7">
      <t>ベツ</t>
    </rPh>
    <rPh sb="7" eb="9">
      <t>カンゴ</t>
    </rPh>
    <rPh sb="9" eb="12">
      <t>ホジョシャ</t>
    </rPh>
    <rPh sb="12" eb="13">
      <t>スウ</t>
    </rPh>
    <phoneticPr fontId="2"/>
  </si>
  <si>
    <r>
      <t>①‐2　男女別割合　　　</t>
    </r>
    <r>
      <rPr>
        <sz val="10"/>
        <rFont val="ＭＳ Ｐゴシック"/>
        <family val="3"/>
        <charset val="128"/>
        <scheme val="minor"/>
      </rPr>
      <t>n=9091（人） ①での回答総数</t>
    </r>
    <rPh sb="4" eb="6">
      <t>ダンジョ</t>
    </rPh>
    <rPh sb="6" eb="7">
      <t>ベツ</t>
    </rPh>
    <rPh sb="7" eb="9">
      <t>ワリアイ</t>
    </rPh>
    <rPh sb="19" eb="20">
      <t>ニン</t>
    </rPh>
    <rPh sb="25" eb="27">
      <t>カイトウ</t>
    </rPh>
    <rPh sb="27" eb="29">
      <t>ソウスウ</t>
    </rPh>
    <phoneticPr fontId="1"/>
  </si>
  <si>
    <t>②　病床数別　現在の職場における勤務年数</t>
    <rPh sb="2" eb="4">
      <t>ビョウショウ</t>
    </rPh>
    <rPh sb="4" eb="5">
      <t>スウ</t>
    </rPh>
    <rPh sb="5" eb="6">
      <t>ベツ</t>
    </rPh>
    <rPh sb="7" eb="9">
      <t>ゲンザイ</t>
    </rPh>
    <rPh sb="10" eb="12">
      <t>ショクバ</t>
    </rPh>
    <rPh sb="16" eb="18">
      <t>キンム</t>
    </rPh>
    <rPh sb="18" eb="20">
      <t>ネンスウ</t>
    </rPh>
    <phoneticPr fontId="2"/>
  </si>
  <si>
    <t>③‐2　病床数別　外国人の看護補助がいると回答した施設の外国人職員数　　　　　　　　　</t>
    <rPh sb="4" eb="7">
      <t>ビョウショウスウ</t>
    </rPh>
    <rPh sb="7" eb="8">
      <t>ベツ</t>
    </rPh>
    <rPh sb="9" eb="11">
      <t>ガイコク</t>
    </rPh>
    <rPh sb="11" eb="12">
      <t>ジン</t>
    </rPh>
    <rPh sb="13" eb="15">
      <t>カンゴ</t>
    </rPh>
    <rPh sb="15" eb="17">
      <t>ホジョ</t>
    </rPh>
    <rPh sb="21" eb="23">
      <t>カイトウ</t>
    </rPh>
    <rPh sb="25" eb="27">
      <t>シセツ</t>
    </rPh>
    <rPh sb="28" eb="30">
      <t>ガイコク</t>
    </rPh>
    <rPh sb="30" eb="31">
      <t>ジン</t>
    </rPh>
    <rPh sb="31" eb="34">
      <t>ショクインスウ</t>
    </rPh>
    <phoneticPr fontId="2"/>
  </si>
  <si>
    <t>③‐3 　二次医療圏別　外国人の看護補助がいると回答した施設の外国人職員数　　　　　　　　　　　</t>
    <rPh sb="5" eb="7">
      <t>ニジ</t>
    </rPh>
    <rPh sb="7" eb="9">
      <t>イリョウ</t>
    </rPh>
    <rPh sb="9" eb="10">
      <t>ケン</t>
    </rPh>
    <rPh sb="10" eb="11">
      <t>ベツ</t>
    </rPh>
    <rPh sb="12" eb="14">
      <t>ガイコク</t>
    </rPh>
    <rPh sb="14" eb="15">
      <t>ジン</t>
    </rPh>
    <rPh sb="16" eb="18">
      <t>カンゴ</t>
    </rPh>
    <rPh sb="18" eb="20">
      <t>ホジョ</t>
    </rPh>
    <rPh sb="24" eb="26">
      <t>カイトウ</t>
    </rPh>
    <rPh sb="28" eb="30">
      <t>シセツ</t>
    </rPh>
    <rPh sb="31" eb="33">
      <t>ガイコク</t>
    </rPh>
    <rPh sb="33" eb="34">
      <t>ジン</t>
    </rPh>
    <rPh sb="34" eb="37">
      <t>ショクインスウ</t>
    </rPh>
    <phoneticPr fontId="2"/>
  </si>
  <si>
    <t>（４）配置部署別の配置状況</t>
    <rPh sb="3" eb="5">
      <t>ハイチ</t>
    </rPh>
    <rPh sb="5" eb="7">
      <t>ブショ</t>
    </rPh>
    <rPh sb="7" eb="8">
      <t>ベツ</t>
    </rPh>
    <rPh sb="9" eb="11">
      <t>ハイチ</t>
    </rPh>
    <rPh sb="11" eb="13">
      <t>ジョウキョウ</t>
    </rPh>
    <phoneticPr fontId="2"/>
  </si>
  <si>
    <t xml:space="preserve">（５）配置できていない理由 </t>
    <rPh sb="3" eb="5">
      <t>ハイチ</t>
    </rPh>
    <rPh sb="11" eb="13">
      <t>リユウ</t>
    </rPh>
    <phoneticPr fontId="2"/>
  </si>
  <si>
    <t>① 配置できていない理由　　（4）で配置できていないと回答した105施設の回答</t>
    <rPh sb="2" eb="4">
      <t>ハイチ</t>
    </rPh>
    <rPh sb="10" eb="12">
      <t>リユウ</t>
    </rPh>
    <phoneticPr fontId="2"/>
  </si>
  <si>
    <t>（７）院内研修の実施状況</t>
    <rPh sb="3" eb="5">
      <t>インナイ</t>
    </rPh>
    <rPh sb="5" eb="7">
      <t>ケンシュウ</t>
    </rPh>
    <rPh sb="8" eb="10">
      <t>ジッシ</t>
    </rPh>
    <rPh sb="10" eb="12">
      <t>ジョウキョウ</t>
    </rPh>
    <phoneticPr fontId="2"/>
  </si>
  <si>
    <t>（８）教育に関する課題</t>
    <rPh sb="3" eb="5">
      <t>キョウイク</t>
    </rPh>
    <rPh sb="6" eb="7">
      <t>カン</t>
    </rPh>
    <rPh sb="9" eb="11">
      <t>カダイ</t>
    </rPh>
    <phoneticPr fontId="2"/>
  </si>
  <si>
    <t>① 教育に関する課題</t>
    <rPh sb="2" eb="4">
      <t>キョウイク</t>
    </rPh>
    <rPh sb="5" eb="6">
      <t>カン</t>
    </rPh>
    <rPh sb="8" eb="10">
      <t>カダイ</t>
    </rPh>
    <phoneticPr fontId="2"/>
  </si>
  <si>
    <t>（６）教育体制とその運用状況</t>
    <rPh sb="3" eb="5">
      <t>キョウイク</t>
    </rPh>
    <rPh sb="5" eb="7">
      <t>タイセイ</t>
    </rPh>
    <rPh sb="10" eb="12">
      <t>ウンヨウ</t>
    </rPh>
    <rPh sb="12" eb="14">
      <t>ジョウキョウ</t>
    </rPh>
    <phoneticPr fontId="2"/>
  </si>
  <si>
    <t>① 教育体制とその運用状況</t>
    <rPh sb="2" eb="4">
      <t>キョウイク</t>
    </rPh>
    <rPh sb="4" eb="6">
      <t>タイセイ</t>
    </rPh>
    <rPh sb="9" eb="11">
      <t>ウンヨウ</t>
    </rPh>
    <rPh sb="11" eb="13">
      <t>ジョウキョウ</t>
    </rPh>
    <phoneticPr fontId="2"/>
  </si>
  <si>
    <t>① 習得に時間を要する知識・技術</t>
    <rPh sb="2" eb="4">
      <t>シュウトク</t>
    </rPh>
    <rPh sb="5" eb="7">
      <t>ジカン</t>
    </rPh>
    <rPh sb="8" eb="9">
      <t>ヨウ</t>
    </rPh>
    <rPh sb="11" eb="13">
      <t>チシキ</t>
    </rPh>
    <rPh sb="14" eb="16">
      <t>ギジュツ</t>
    </rPh>
    <phoneticPr fontId="2"/>
  </si>
  <si>
    <t>（９）習得に時間を要する知識・技術</t>
    <rPh sb="3" eb="5">
      <t>シュウトク</t>
    </rPh>
    <rPh sb="6" eb="8">
      <t>ジカン</t>
    </rPh>
    <rPh sb="9" eb="10">
      <t>ヨウ</t>
    </rPh>
    <rPh sb="12" eb="14">
      <t>チシキ</t>
    </rPh>
    <rPh sb="15" eb="17">
      <t>ギジュツ</t>
    </rPh>
    <phoneticPr fontId="2"/>
  </si>
  <si>
    <t>※ b=R2.3.31時点の就業人数</t>
    <rPh sb="11" eb="13">
      <t>ジテン</t>
    </rPh>
    <rPh sb="14" eb="16">
      <t>シュウギョウ</t>
    </rPh>
    <rPh sb="16" eb="18">
      <t>ニンズウ</t>
    </rPh>
    <phoneticPr fontId="1"/>
  </si>
  <si>
    <t>② 病床数別　看護補助者の不足配置部署と人数</t>
    <rPh sb="2" eb="5">
      <t>ビョウショウスウ</t>
    </rPh>
    <rPh sb="5" eb="6">
      <t>ベツ</t>
    </rPh>
    <rPh sb="7" eb="9">
      <t>カンゴ</t>
    </rPh>
    <rPh sb="9" eb="12">
      <t>ホジョシャ</t>
    </rPh>
    <rPh sb="13" eb="15">
      <t>フソク</t>
    </rPh>
    <rPh sb="15" eb="17">
      <t>ハイチ</t>
    </rPh>
    <rPh sb="17" eb="19">
      <t>ブショ</t>
    </rPh>
    <rPh sb="20" eb="22">
      <t>ニンズウ</t>
    </rPh>
    <phoneticPr fontId="2"/>
  </si>
  <si>
    <t>① 配置できていない施設数と総人数</t>
    <rPh sb="2" eb="4">
      <t>ハイチ</t>
    </rPh>
    <rPh sb="10" eb="12">
      <t>シセツ</t>
    </rPh>
    <rPh sb="12" eb="13">
      <t>スウ</t>
    </rPh>
    <rPh sb="14" eb="15">
      <t>ソウ</t>
    </rPh>
    <rPh sb="15" eb="17">
      <t>ニンズウ</t>
    </rPh>
    <phoneticPr fontId="1"/>
  </si>
  <si>
    <t>① 院内研修実施の有無</t>
    <rPh sb="2" eb="4">
      <t>インナイ</t>
    </rPh>
    <rPh sb="4" eb="6">
      <t>ケンシュウ</t>
    </rPh>
    <rPh sb="6" eb="8">
      <t>ジッシ</t>
    </rPh>
    <rPh sb="9" eb="11">
      <t>ウム</t>
    </rPh>
    <phoneticPr fontId="1"/>
  </si>
  <si>
    <t>② 全施設の平均</t>
    <rPh sb="2" eb="3">
      <t>ゼン</t>
    </rPh>
    <rPh sb="3" eb="5">
      <t>シセツ</t>
    </rPh>
    <rPh sb="6" eb="8">
      <t>ヘイキン</t>
    </rPh>
    <phoneticPr fontId="1"/>
  </si>
  <si>
    <t>① 修了者全体数</t>
    <rPh sb="2" eb="5">
      <t>シュウリョウシャ</t>
    </rPh>
    <rPh sb="5" eb="7">
      <t>ゼンタイ</t>
    </rPh>
    <rPh sb="7" eb="8">
      <t>スウ</t>
    </rPh>
    <phoneticPr fontId="1"/>
  </si>
  <si>
    <t>② 病床数別　看護師人数　</t>
    <rPh sb="2" eb="5">
      <t>ビョウショウスウ</t>
    </rPh>
    <rPh sb="5" eb="6">
      <t>ベツ</t>
    </rPh>
    <rPh sb="7" eb="10">
      <t>カンゴシ</t>
    </rPh>
    <rPh sb="10" eb="12">
      <t>ニンズウ</t>
    </rPh>
    <phoneticPr fontId="1"/>
  </si>
  <si>
    <t>未解答</t>
    <rPh sb="0" eb="3">
      <t>ミカイトウ</t>
    </rPh>
    <phoneticPr fontId="2"/>
  </si>
  <si>
    <t>２．外国人職員・離職率</t>
    <rPh sb="2" eb="4">
      <t>ガイコク</t>
    </rPh>
    <rPh sb="4" eb="5">
      <t>ジン</t>
    </rPh>
    <rPh sb="5" eb="7">
      <t>ショクイン</t>
    </rPh>
    <rPh sb="8" eb="11">
      <t>リショクリツ</t>
    </rPh>
    <phoneticPr fontId="2"/>
  </si>
  <si>
    <t>（1）　病床数別離職率</t>
    <rPh sb="6" eb="7">
      <t>スウ</t>
    </rPh>
    <rPh sb="10" eb="11">
      <t>リツ</t>
    </rPh>
    <phoneticPr fontId="2"/>
  </si>
  <si>
    <t>（2）　職種別離職率</t>
    <rPh sb="4" eb="7">
      <t>ショクシュベツ</t>
    </rPh>
    <rPh sb="7" eb="10">
      <t>リショクリツ</t>
    </rPh>
    <phoneticPr fontId="2"/>
  </si>
  <si>
    <t>（3）　二次医療圏別離職率</t>
    <rPh sb="4" eb="6">
      <t>ニジ</t>
    </rPh>
    <rPh sb="6" eb="8">
      <t>イリョウ</t>
    </rPh>
    <rPh sb="8" eb="9">
      <t>ケン</t>
    </rPh>
    <rPh sb="9" eb="10">
      <t>ベツ</t>
    </rPh>
    <rPh sb="10" eb="12">
      <t>リショク</t>
    </rPh>
    <rPh sb="12" eb="13">
      <t>リツ</t>
    </rPh>
    <phoneticPr fontId="2"/>
  </si>
  <si>
    <t>３．新卒新採用職員離職率</t>
    <rPh sb="7" eb="9">
      <t>ショクイン</t>
    </rPh>
    <rPh sb="9" eb="11">
      <t>リショク</t>
    </rPh>
    <rPh sb="11" eb="12">
      <t>リツ</t>
    </rPh>
    <phoneticPr fontId="2"/>
  </si>
  <si>
    <t>４．経験者採用の状況　（病床数別・職種別）</t>
    <rPh sb="2" eb="5">
      <t>ケイケンシャ</t>
    </rPh>
    <rPh sb="5" eb="7">
      <t>サイヨウ</t>
    </rPh>
    <rPh sb="8" eb="10">
      <t>ジョウキョウ</t>
    </rPh>
    <rPh sb="12" eb="15">
      <t>ビョウショウスウ</t>
    </rPh>
    <rPh sb="15" eb="16">
      <t>ベツ</t>
    </rPh>
    <rPh sb="17" eb="20">
      <t>ショクシュベツ</t>
    </rPh>
    <phoneticPr fontId="1"/>
  </si>
  <si>
    <t>５．退職理由</t>
    <rPh sb="2" eb="4">
      <t>タイショク</t>
    </rPh>
    <rPh sb="4" eb="6">
      <t>リユウ</t>
    </rPh>
    <phoneticPr fontId="2"/>
  </si>
  <si>
    <t>６．通算経験2・3・5年目離職率　（病床数別・職種別）</t>
    <rPh sb="2" eb="4">
      <t>ツウサン</t>
    </rPh>
    <rPh sb="4" eb="6">
      <t>ケイケン</t>
    </rPh>
    <rPh sb="11" eb="13">
      <t>ネンメ</t>
    </rPh>
    <rPh sb="13" eb="16">
      <t>リショクリツ</t>
    </rPh>
    <rPh sb="18" eb="21">
      <t>ビョウショウスウ</t>
    </rPh>
    <rPh sb="21" eb="22">
      <t>ベツ</t>
    </rPh>
    <rPh sb="23" eb="25">
      <t>ショクシュ</t>
    </rPh>
    <rPh sb="25" eb="26">
      <t>ベツ</t>
    </rPh>
    <phoneticPr fontId="2"/>
  </si>
  <si>
    <t>７．令和２年度採用状況　（病床数別・職種別）</t>
    <rPh sb="2" eb="4">
      <t>レイワ</t>
    </rPh>
    <rPh sb="5" eb="7">
      <t>ネンド</t>
    </rPh>
    <rPh sb="7" eb="9">
      <t>サイヨウ</t>
    </rPh>
    <rPh sb="9" eb="11">
      <t>ジョウキョウ</t>
    </rPh>
    <rPh sb="13" eb="16">
      <t>ビョウショウスウ</t>
    </rPh>
    <rPh sb="16" eb="17">
      <t>ベツ</t>
    </rPh>
    <rPh sb="18" eb="21">
      <t>ショクシュベツ</t>
    </rPh>
    <phoneticPr fontId="2"/>
  </si>
  <si>
    <t>8．看護補助者</t>
    <rPh sb="2" eb="4">
      <t>カンゴ</t>
    </rPh>
    <rPh sb="4" eb="7">
      <t>ホジョシャ</t>
    </rPh>
    <phoneticPr fontId="2"/>
  </si>
  <si>
    <t>８．看護補助者</t>
    <rPh sb="2" eb="4">
      <t>カンゴ</t>
    </rPh>
    <rPh sb="4" eb="7">
      <t>ホジョシャ</t>
    </rPh>
    <phoneticPr fontId="2"/>
  </si>
  <si>
    <t>８．看護補助者　</t>
    <rPh sb="2" eb="4">
      <t>カンゴ</t>
    </rPh>
    <rPh sb="4" eb="7">
      <t>ホジョシャ</t>
    </rPh>
    <phoneticPr fontId="2"/>
  </si>
  <si>
    <t>※1施設は未解答</t>
    <rPh sb="2" eb="4">
      <t>シセツ</t>
    </rPh>
    <rPh sb="5" eb="8">
      <t>ミカイトウ</t>
    </rPh>
    <phoneticPr fontId="1"/>
  </si>
  <si>
    <t>H31.4.1  総数　人　(a)</t>
    <rPh sb="9" eb="11">
      <t>ソウスウ</t>
    </rPh>
    <rPh sb="12" eb="13">
      <t>ニン</t>
    </rPh>
    <phoneticPr fontId="1"/>
  </si>
  <si>
    <t>自施設で
雇用の人数</t>
    <rPh sb="0" eb="1">
      <t>ジ</t>
    </rPh>
    <rPh sb="1" eb="3">
      <t>シセツ</t>
    </rPh>
    <rPh sb="5" eb="7">
      <t>コヨウ</t>
    </rPh>
    <rPh sb="8" eb="10">
      <t>ニンズウ</t>
    </rPh>
    <phoneticPr fontId="2"/>
  </si>
  <si>
    <t>委託・派遣等で
雇用の人数</t>
    <rPh sb="0" eb="2">
      <t>イタク</t>
    </rPh>
    <rPh sb="3" eb="5">
      <t>ハケン</t>
    </rPh>
    <rPh sb="5" eb="6">
      <t>トウ</t>
    </rPh>
    <rPh sb="8" eb="10">
      <t>コヨウ</t>
    </rPh>
    <rPh sb="11" eb="13">
      <t>ニンズウ</t>
    </rPh>
    <phoneticPr fontId="2"/>
  </si>
  <si>
    <t>（10）施設看護職員のうち、看護補助者の活用に関する研修の修了者の状況</t>
    <rPh sb="29" eb="31">
      <t>シュウリョウ</t>
    </rPh>
    <rPh sb="31" eb="32">
      <t>シャ</t>
    </rPh>
    <phoneticPr fontId="1"/>
  </si>
  <si>
    <t>人数</t>
    <rPh sb="0" eb="2">
      <t>ニンズウ</t>
    </rPh>
    <phoneticPr fontId="1"/>
  </si>
  <si>
    <t>勤務負担の重さ</t>
    <rPh sb="0" eb="2">
      <t>キンム</t>
    </rPh>
    <rPh sb="2" eb="4">
      <t>フタン</t>
    </rPh>
    <rPh sb="5" eb="6">
      <t>オモ</t>
    </rPh>
    <phoneticPr fontId="2"/>
  </si>
  <si>
    <t>①　年代別割合</t>
    <rPh sb="2" eb="4">
      <t>ネンダイ</t>
    </rPh>
    <rPh sb="4" eb="5">
      <t>ベツ</t>
    </rPh>
    <rPh sb="5" eb="7">
      <t>ワリアイ</t>
    </rPh>
    <phoneticPr fontId="2"/>
  </si>
  <si>
    <t>※全体の看護補助者数は9196人だが本総計（A)は
　　9170人と26人不足となっている。
　　その26人の内訳は1施設の自施設職員未解答と
　　なっている為、本項目の有効回答としていない。</t>
    <rPh sb="1" eb="3">
      <t>ゼンタイ</t>
    </rPh>
    <rPh sb="4" eb="6">
      <t>カンゴ</t>
    </rPh>
    <rPh sb="6" eb="9">
      <t>ホジョシャ</t>
    </rPh>
    <rPh sb="9" eb="10">
      <t>スウ</t>
    </rPh>
    <rPh sb="15" eb="16">
      <t>ニン</t>
    </rPh>
    <rPh sb="18" eb="19">
      <t>ホン</t>
    </rPh>
    <rPh sb="19" eb="21">
      <t>ソウケイ</t>
    </rPh>
    <rPh sb="32" eb="33">
      <t>ニン</t>
    </rPh>
    <rPh sb="36" eb="37">
      <t>ニン</t>
    </rPh>
    <rPh sb="37" eb="39">
      <t>フソク</t>
    </rPh>
    <rPh sb="53" eb="54">
      <t>ニン</t>
    </rPh>
    <rPh sb="55" eb="57">
      <t>ウチワケ</t>
    </rPh>
    <rPh sb="59" eb="61">
      <t>シセツ</t>
    </rPh>
    <rPh sb="62" eb="63">
      <t>ジ</t>
    </rPh>
    <rPh sb="63" eb="65">
      <t>シセツ</t>
    </rPh>
    <rPh sb="65" eb="66">
      <t>ショク</t>
    </rPh>
    <rPh sb="66" eb="67">
      <t>イン</t>
    </rPh>
    <rPh sb="67" eb="70">
      <t>ミカイトウ</t>
    </rPh>
    <rPh sb="79" eb="80">
      <t>タメ</t>
    </rPh>
    <rPh sb="81" eb="82">
      <t>ホン</t>
    </rPh>
    <rPh sb="82" eb="84">
      <t>コウモク</t>
    </rPh>
    <rPh sb="85" eb="87">
      <t>ユウコウ</t>
    </rPh>
    <rPh sb="87" eb="89">
      <t>カイトウ</t>
    </rPh>
    <phoneticPr fontId="1"/>
  </si>
  <si>
    <t>10年以上</t>
    <rPh sb="2" eb="3">
      <t>ネン</t>
    </rPh>
    <rPh sb="3" eb="5">
      <t>イジョウ</t>
    </rPh>
    <phoneticPr fontId="2"/>
  </si>
  <si>
    <t>３～５年</t>
    <rPh sb="3" eb="4">
      <t>ネン</t>
    </rPh>
    <phoneticPr fontId="2"/>
  </si>
  <si>
    <t>１～３年</t>
    <rPh sb="3" eb="4">
      <t>ネン</t>
    </rPh>
    <phoneticPr fontId="2"/>
  </si>
  <si>
    <t>１年未満</t>
    <rPh sb="1" eb="2">
      <t>ネン</t>
    </rPh>
    <rPh sb="2" eb="4">
      <t>ミマン</t>
    </rPh>
    <phoneticPr fontId="2"/>
  </si>
  <si>
    <t xml:space="preserve">※全体の看護補助者数は9196人だが本統計(A)が9091人と105人不足
になっている。その105人の内訳は7施設の派遣職員と1施設の自施設
職員の未回答となっている為、本項目の有効回答としていない。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</si>
</sst>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.0%"/>
    <numFmt numFmtId="177" formatCode="#,##0.0;[Red]\-#,##0.0"/>
    <numFmt numFmtId="178" formatCode="0_);[Red]\(0\)"/>
  </numFmts>
  <fonts count="3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明朝"/>
      <family val="2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6" borderId="41" applyAlignment="0">
      <alignment vertical="center"/>
    </xf>
    <xf numFmtId="0" fontId="9" fillId="0" borderId="41" applyAlignment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81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11" fontId="6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38" fontId="6" fillId="0" borderId="13" xfId="2" applyFont="1" applyBorder="1">
      <alignment vertical="center"/>
    </xf>
    <xf numFmtId="38" fontId="6" fillId="0" borderId="1" xfId="2" applyFont="1" applyBorder="1">
      <alignment vertical="center"/>
    </xf>
    <xf numFmtId="177" fontId="6" fillId="0" borderId="1" xfId="2" applyNumberFormat="1" applyFont="1" applyBorder="1">
      <alignment vertical="center"/>
    </xf>
    <xf numFmtId="176" fontId="6" fillId="0" borderId="14" xfId="3" applyNumberFormat="1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38" fontId="6" fillId="0" borderId="16" xfId="2" applyFont="1" applyBorder="1">
      <alignment vertical="center"/>
    </xf>
    <xf numFmtId="38" fontId="6" fillId="0" borderId="2" xfId="2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38" fontId="6" fillId="0" borderId="19" xfId="2" applyFont="1" applyBorder="1">
      <alignment vertical="center"/>
    </xf>
    <xf numFmtId="38" fontId="6" fillId="0" borderId="35" xfId="2" applyFont="1" applyBorder="1">
      <alignment vertical="center"/>
    </xf>
    <xf numFmtId="177" fontId="6" fillId="0" borderId="35" xfId="2" applyNumberFormat="1" applyFont="1" applyBorder="1">
      <alignment vertical="center"/>
    </xf>
    <xf numFmtId="176" fontId="6" fillId="0" borderId="20" xfId="3" applyNumberFormat="1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57" fontId="8" fillId="0" borderId="19" xfId="0" applyNumberFormat="1" applyFont="1" applyBorder="1" applyAlignment="1">
      <alignment horizontal="center" vertical="center" wrapText="1"/>
    </xf>
    <xf numFmtId="57" fontId="8" fillId="0" borderId="35" xfId="0" applyNumberFormat="1" applyFont="1" applyBorder="1" applyAlignment="1">
      <alignment horizontal="center" vertical="center" wrapText="1"/>
    </xf>
    <xf numFmtId="57" fontId="8" fillId="0" borderId="20" xfId="0" applyNumberFormat="1" applyFont="1" applyBorder="1" applyAlignment="1">
      <alignment horizontal="center" vertical="center"/>
    </xf>
    <xf numFmtId="38" fontId="6" fillId="0" borderId="46" xfId="2" applyFont="1" applyBorder="1">
      <alignment vertical="center"/>
    </xf>
    <xf numFmtId="38" fontId="6" fillId="0" borderId="7" xfId="2" applyFont="1" applyBorder="1">
      <alignment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6" fillId="0" borderId="7" xfId="0" applyFont="1" applyBorder="1">
      <alignment vertical="center"/>
    </xf>
    <xf numFmtId="176" fontId="6" fillId="0" borderId="14" xfId="0" applyNumberFormat="1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176" fontId="6" fillId="0" borderId="20" xfId="0" applyNumberFormat="1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6" fillId="0" borderId="47" xfId="0" applyFont="1" applyBorder="1">
      <alignment vertical="center"/>
    </xf>
    <xf numFmtId="38" fontId="6" fillId="0" borderId="22" xfId="2" applyFont="1" applyBorder="1">
      <alignment vertical="center"/>
    </xf>
    <xf numFmtId="38" fontId="6" fillId="0" borderId="48" xfId="2" applyFont="1" applyBorder="1">
      <alignment vertical="center"/>
    </xf>
    <xf numFmtId="176" fontId="6" fillId="0" borderId="40" xfId="0" applyNumberFormat="1" applyFont="1" applyBorder="1" applyAlignment="1">
      <alignment horizontal="right" vertical="center"/>
    </xf>
    <xf numFmtId="0" fontId="6" fillId="0" borderId="38" xfId="0" applyFont="1" applyBorder="1">
      <alignment vertical="center"/>
    </xf>
    <xf numFmtId="176" fontId="6" fillId="0" borderId="14" xfId="0" applyNumberFormat="1" applyFont="1" applyBorder="1">
      <alignment vertical="center"/>
    </xf>
    <xf numFmtId="38" fontId="6" fillId="0" borderId="47" xfId="2" applyFont="1" applyBorder="1">
      <alignment vertical="center"/>
    </xf>
    <xf numFmtId="176" fontId="6" fillId="0" borderId="20" xfId="0" applyNumberFormat="1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0" fillId="5" borderId="0" xfId="0" applyFill="1">
      <alignment vertical="center"/>
    </xf>
    <xf numFmtId="57" fontId="11" fillId="0" borderId="19" xfId="0" applyNumberFormat="1" applyFont="1" applyBorder="1" applyAlignment="1">
      <alignment horizontal="center" vertical="center" wrapText="1"/>
    </xf>
    <xf numFmtId="57" fontId="11" fillId="0" borderId="35" xfId="0" applyNumberFormat="1" applyFont="1" applyBorder="1" applyAlignment="1">
      <alignment horizontal="center" vertical="center" wrapText="1"/>
    </xf>
    <xf numFmtId="57" fontId="11" fillId="0" borderId="2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8" fontId="6" fillId="0" borderId="0" xfId="2" applyFont="1" applyBorder="1">
      <alignment vertical="center"/>
    </xf>
    <xf numFmtId="176" fontId="6" fillId="0" borderId="0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38" fontId="12" fillId="0" borderId="14" xfId="2" applyFont="1" applyBorder="1" applyAlignment="1">
      <alignment horizontal="center" vertical="center"/>
    </xf>
    <xf numFmtId="0" fontId="12" fillId="0" borderId="58" xfId="6" applyFont="1" applyBorder="1" applyAlignment="1">
      <alignment horizontal="center" vertical="center"/>
    </xf>
    <xf numFmtId="38" fontId="12" fillId="0" borderId="17" xfId="2" applyFont="1" applyBorder="1" applyAlignment="1">
      <alignment horizontal="center" vertical="center"/>
    </xf>
    <xf numFmtId="38" fontId="6" fillId="0" borderId="8" xfId="2" applyFont="1" applyBorder="1">
      <alignment vertical="center"/>
    </xf>
    <xf numFmtId="57" fontId="12" fillId="0" borderId="78" xfId="6" applyNumberFormat="1" applyFont="1" applyBorder="1" applyAlignment="1">
      <alignment horizontal="center" vertical="center" wrapText="1"/>
    </xf>
    <xf numFmtId="57" fontId="12" fillId="0" borderId="79" xfId="6" applyNumberFormat="1" applyFont="1" applyBorder="1" applyAlignment="1">
      <alignment horizontal="center" vertical="center" wrapText="1"/>
    </xf>
    <xf numFmtId="57" fontId="12" fillId="0" borderId="80" xfId="6" applyNumberFormat="1" applyFont="1" applyBorder="1" applyAlignment="1">
      <alignment horizontal="center" vertical="center" wrapText="1"/>
    </xf>
    <xf numFmtId="57" fontId="12" fillId="0" borderId="10" xfId="6" applyNumberFormat="1" applyFont="1" applyBorder="1" applyAlignment="1">
      <alignment horizontal="center" vertical="center" wrapText="1"/>
    </xf>
    <xf numFmtId="57" fontId="12" fillId="0" borderId="56" xfId="6" applyNumberFormat="1" applyFont="1" applyBorder="1" applyAlignment="1">
      <alignment horizontal="center" vertical="center" wrapText="1"/>
    </xf>
    <xf numFmtId="57" fontId="12" fillId="0" borderId="81" xfId="6" applyNumberFormat="1" applyFont="1" applyBorder="1" applyAlignment="1">
      <alignment horizontal="center" vertical="center" wrapText="1"/>
    </xf>
    <xf numFmtId="57" fontId="12" fillId="0" borderId="82" xfId="6" applyNumberFormat="1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/>
    </xf>
    <xf numFmtId="0" fontId="12" fillId="0" borderId="83" xfId="6" applyFont="1" applyBorder="1" applyAlignment="1">
      <alignment horizontal="center" vertical="center"/>
    </xf>
    <xf numFmtId="38" fontId="6" fillId="0" borderId="84" xfId="2" applyFont="1" applyBorder="1">
      <alignment vertical="center"/>
    </xf>
    <xf numFmtId="38" fontId="6" fillId="0" borderId="85" xfId="2" applyFont="1" applyBorder="1">
      <alignment vertical="center"/>
    </xf>
    <xf numFmtId="38" fontId="6" fillId="0" borderId="86" xfId="2" applyFont="1" applyBorder="1">
      <alignment vertical="center"/>
    </xf>
    <xf numFmtId="38" fontId="6" fillId="0" borderId="85" xfId="2" applyFont="1" applyBorder="1" applyAlignment="1">
      <alignment horizontal="right" vertical="center"/>
    </xf>
    <xf numFmtId="38" fontId="6" fillId="0" borderId="87" xfId="2" applyFont="1" applyBorder="1" applyAlignment="1">
      <alignment horizontal="right" vertical="center"/>
    </xf>
    <xf numFmtId="38" fontId="6" fillId="0" borderId="88" xfId="2" applyFont="1" applyBorder="1">
      <alignment vertical="center"/>
    </xf>
    <xf numFmtId="38" fontId="6" fillId="0" borderId="89" xfId="2" applyFont="1" applyBorder="1" applyAlignment="1">
      <alignment horizontal="right" vertical="center"/>
    </xf>
    <xf numFmtId="38" fontId="6" fillId="0" borderId="87" xfId="2" applyFont="1" applyBorder="1">
      <alignment vertical="center"/>
    </xf>
    <xf numFmtId="0" fontId="12" fillId="0" borderId="90" xfId="6" applyFont="1" applyBorder="1" applyAlignment="1">
      <alignment horizontal="center" vertical="center"/>
    </xf>
    <xf numFmtId="38" fontId="6" fillId="0" borderId="91" xfId="2" applyFont="1" applyBorder="1">
      <alignment vertical="center"/>
    </xf>
    <xf numFmtId="38" fontId="6" fillId="0" borderId="92" xfId="2" applyFont="1" applyBorder="1">
      <alignment vertical="center"/>
    </xf>
    <xf numFmtId="38" fontId="6" fillId="0" borderId="93" xfId="2" applyFont="1" applyBorder="1">
      <alignment vertical="center"/>
    </xf>
    <xf numFmtId="38" fontId="6" fillId="0" borderId="94" xfId="2" applyFont="1" applyBorder="1" applyAlignment="1">
      <alignment horizontal="right" vertical="center"/>
    </xf>
    <xf numFmtId="38" fontId="6" fillId="0" borderId="92" xfId="2" applyFont="1" applyBorder="1" applyAlignment="1">
      <alignment horizontal="right" vertical="center"/>
    </xf>
    <xf numFmtId="0" fontId="12" fillId="0" borderId="95" xfId="6" applyFont="1" applyBorder="1" applyAlignment="1">
      <alignment horizontal="center" vertical="center"/>
    </xf>
    <xf numFmtId="38" fontId="6" fillId="0" borderId="96" xfId="2" applyFont="1" applyBorder="1">
      <alignment vertical="center"/>
    </xf>
    <xf numFmtId="38" fontId="6" fillId="0" borderId="97" xfId="2" applyFont="1" applyBorder="1">
      <alignment vertical="center"/>
    </xf>
    <xf numFmtId="38" fontId="6" fillId="0" borderId="98" xfId="2" applyFont="1" applyBorder="1">
      <alignment vertical="center"/>
    </xf>
    <xf numFmtId="38" fontId="6" fillId="0" borderId="99" xfId="2" applyFont="1" applyBorder="1" applyAlignment="1">
      <alignment horizontal="right" vertical="center"/>
    </xf>
    <xf numFmtId="38" fontId="6" fillId="0" borderId="97" xfId="2" applyFont="1" applyBorder="1" applyAlignment="1">
      <alignment horizontal="right" vertical="center"/>
    </xf>
    <xf numFmtId="38" fontId="6" fillId="0" borderId="100" xfId="2" applyFont="1" applyBorder="1">
      <alignment vertical="center"/>
    </xf>
    <xf numFmtId="0" fontId="12" fillId="0" borderId="0" xfId="6" applyFont="1" applyBorder="1" applyAlignment="1">
      <alignment horizontal="center" vertical="center"/>
    </xf>
    <xf numFmtId="38" fontId="6" fillId="0" borderId="0" xfId="2" applyFont="1" applyBorder="1" applyAlignment="1">
      <alignment horizontal="right" vertical="center"/>
    </xf>
    <xf numFmtId="0" fontId="12" fillId="0" borderId="110" xfId="6" applyFont="1" applyBorder="1" applyAlignment="1">
      <alignment horizontal="center" vertical="center"/>
    </xf>
    <xf numFmtId="38" fontId="6" fillId="0" borderId="89" xfId="2" applyFont="1" applyBorder="1">
      <alignment vertical="center"/>
    </xf>
    <xf numFmtId="0" fontId="12" fillId="0" borderId="111" xfId="6" applyFont="1" applyBorder="1" applyAlignment="1">
      <alignment horizontal="center" vertical="center"/>
    </xf>
    <xf numFmtId="38" fontId="6" fillId="0" borderId="94" xfId="2" applyFont="1" applyBorder="1">
      <alignment vertical="center"/>
    </xf>
    <xf numFmtId="0" fontId="12" fillId="0" borderId="112" xfId="6" applyFont="1" applyBorder="1" applyAlignment="1">
      <alignment horizontal="center" vertical="center"/>
    </xf>
    <xf numFmtId="38" fontId="6" fillId="0" borderId="99" xfId="2" applyFont="1" applyBorder="1">
      <alignment vertical="center"/>
    </xf>
    <xf numFmtId="176" fontId="6" fillId="0" borderId="14" xfId="3" applyNumberFormat="1" applyFont="1" applyBorder="1" applyAlignment="1">
      <alignment horizontal="right" vertical="center"/>
    </xf>
    <xf numFmtId="176" fontId="6" fillId="0" borderId="116" xfId="3" applyNumberFormat="1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6" fillId="5" borderId="15" xfId="0" applyFont="1" applyFill="1" applyBorder="1" applyAlignment="1">
      <alignment horizontal="center" vertical="center"/>
    </xf>
    <xf numFmtId="38" fontId="6" fillId="5" borderId="13" xfId="2" applyFont="1" applyFill="1" applyBorder="1">
      <alignment vertical="center"/>
    </xf>
    <xf numFmtId="38" fontId="6" fillId="5" borderId="1" xfId="2" applyFont="1" applyFill="1" applyBorder="1">
      <alignment vertical="center"/>
    </xf>
    <xf numFmtId="177" fontId="6" fillId="5" borderId="1" xfId="2" applyNumberFormat="1" applyFont="1" applyFill="1" applyBorder="1">
      <alignment vertical="center"/>
    </xf>
    <xf numFmtId="176" fontId="6" fillId="5" borderId="14" xfId="3" applyNumberFormat="1" applyFont="1" applyFill="1" applyBorder="1">
      <alignment vertical="center"/>
    </xf>
    <xf numFmtId="176" fontId="6" fillId="5" borderId="36" xfId="3" applyNumberFormat="1" applyFont="1" applyFill="1" applyBorder="1">
      <alignment vertical="center"/>
    </xf>
    <xf numFmtId="0" fontId="6" fillId="5" borderId="0" xfId="0" applyFont="1" applyFill="1">
      <alignment vertical="center"/>
    </xf>
    <xf numFmtId="0" fontId="6" fillId="5" borderId="18" xfId="0" applyFont="1" applyFill="1" applyBorder="1" applyAlignment="1">
      <alignment horizontal="center" vertical="center"/>
    </xf>
    <xf numFmtId="38" fontId="6" fillId="5" borderId="16" xfId="2" applyFont="1" applyFill="1" applyBorder="1">
      <alignment vertical="center"/>
    </xf>
    <xf numFmtId="38" fontId="6" fillId="5" borderId="2" xfId="2" applyFont="1" applyFill="1" applyBorder="1">
      <alignment vertical="center"/>
    </xf>
    <xf numFmtId="176" fontId="6" fillId="5" borderId="17" xfId="3" applyNumberFormat="1" applyFont="1" applyFill="1" applyBorder="1">
      <alignment vertical="center"/>
    </xf>
    <xf numFmtId="38" fontId="12" fillId="5" borderId="1" xfId="2" applyFont="1" applyFill="1" applyBorder="1">
      <alignment vertical="center"/>
    </xf>
    <xf numFmtId="0" fontId="12" fillId="5" borderId="21" xfId="0" applyFont="1" applyFill="1" applyBorder="1" applyAlignment="1">
      <alignment horizontal="center" vertical="center"/>
    </xf>
    <xf numFmtId="38" fontId="12" fillId="5" borderId="19" xfId="2" applyFont="1" applyFill="1" applyBorder="1">
      <alignment vertical="center"/>
    </xf>
    <xf numFmtId="38" fontId="12" fillId="5" borderId="35" xfId="2" applyFont="1" applyFill="1" applyBorder="1">
      <alignment vertical="center"/>
    </xf>
    <xf numFmtId="177" fontId="12" fillId="5" borderId="35" xfId="2" applyNumberFormat="1" applyFont="1" applyFill="1" applyBorder="1">
      <alignment vertical="center"/>
    </xf>
    <xf numFmtId="176" fontId="12" fillId="5" borderId="20" xfId="3" applyNumberFormat="1" applyFont="1" applyFill="1" applyBorder="1">
      <alignment vertical="center"/>
    </xf>
    <xf numFmtId="0" fontId="12" fillId="5" borderId="0" xfId="0" applyFont="1" applyFill="1">
      <alignment vertical="center"/>
    </xf>
    <xf numFmtId="0" fontId="6" fillId="3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38" fontId="6" fillId="5" borderId="19" xfId="2" applyFont="1" applyFill="1" applyBorder="1">
      <alignment vertical="center"/>
    </xf>
    <xf numFmtId="38" fontId="6" fillId="5" borderId="35" xfId="2" applyFont="1" applyFill="1" applyBorder="1">
      <alignment vertical="center"/>
    </xf>
    <xf numFmtId="177" fontId="6" fillId="5" borderId="35" xfId="2" applyNumberFormat="1" applyFont="1" applyFill="1" applyBorder="1">
      <alignment vertical="center"/>
    </xf>
    <xf numFmtId="176" fontId="6" fillId="5" borderId="20" xfId="3" applyNumberFormat="1" applyFont="1" applyFill="1" applyBorder="1">
      <alignment vertical="center"/>
    </xf>
    <xf numFmtId="176" fontId="6" fillId="5" borderId="14" xfId="0" applyNumberFormat="1" applyFont="1" applyFill="1" applyBorder="1" applyAlignment="1">
      <alignment horizontal="center" vertical="center"/>
    </xf>
    <xf numFmtId="0" fontId="6" fillId="5" borderId="13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14" fillId="0" borderId="0" xfId="0" applyFont="1">
      <alignment vertical="center"/>
    </xf>
    <xf numFmtId="176" fontId="6" fillId="5" borderId="14" xfId="0" applyNumberFormat="1" applyFont="1" applyFill="1" applyBorder="1" applyAlignment="1">
      <alignment horizontal="right" vertical="center"/>
    </xf>
    <xf numFmtId="176" fontId="6" fillId="0" borderId="40" xfId="0" applyNumberFormat="1" applyFont="1" applyBorder="1" applyAlignment="1">
      <alignment horizontal="center" vertical="center"/>
    </xf>
    <xf numFmtId="0" fontId="6" fillId="5" borderId="19" xfId="0" applyFont="1" applyFill="1" applyBorder="1">
      <alignment vertical="center"/>
    </xf>
    <xf numFmtId="0" fontId="6" fillId="5" borderId="35" xfId="0" applyFont="1" applyFill="1" applyBorder="1">
      <alignment vertical="center"/>
    </xf>
    <xf numFmtId="176" fontId="6" fillId="0" borderId="117" xfId="0" applyNumberFormat="1" applyFont="1" applyBorder="1" applyAlignment="1">
      <alignment horizontal="center" vertical="center"/>
    </xf>
    <xf numFmtId="176" fontId="6" fillId="5" borderId="14" xfId="0" applyNumberFormat="1" applyFont="1" applyFill="1" applyBorder="1">
      <alignment vertical="center"/>
    </xf>
    <xf numFmtId="38" fontId="6" fillId="0" borderId="0" xfId="0" applyNumberFormat="1" applyFont="1">
      <alignment vertical="center"/>
    </xf>
    <xf numFmtId="38" fontId="6" fillId="5" borderId="46" xfId="2" applyFont="1" applyFill="1" applyBorder="1">
      <alignment vertical="center"/>
    </xf>
    <xf numFmtId="38" fontId="6" fillId="5" borderId="85" xfId="2" applyFont="1" applyFill="1" applyBorder="1" applyAlignment="1">
      <alignment horizontal="right" vertical="center"/>
    </xf>
    <xf numFmtId="38" fontId="6" fillId="5" borderId="87" xfId="2" applyFont="1" applyFill="1" applyBorder="1" applyAlignment="1">
      <alignment horizontal="right" vertical="center"/>
    </xf>
    <xf numFmtId="38" fontId="6" fillId="5" borderId="84" xfId="2" applyFont="1" applyFill="1" applyBorder="1">
      <alignment vertical="center"/>
    </xf>
    <xf numFmtId="38" fontId="6" fillId="5" borderId="85" xfId="2" applyFont="1" applyFill="1" applyBorder="1">
      <alignment vertical="center"/>
    </xf>
    <xf numFmtId="38" fontId="6" fillId="5" borderId="86" xfId="2" applyFont="1" applyFill="1" applyBorder="1">
      <alignment vertical="center"/>
    </xf>
    <xf numFmtId="38" fontId="6" fillId="5" borderId="92" xfId="2" applyFont="1" applyFill="1" applyBorder="1">
      <alignment vertical="center"/>
    </xf>
    <xf numFmtId="38" fontId="6" fillId="5" borderId="94" xfId="2" applyFont="1" applyFill="1" applyBorder="1" applyAlignment="1">
      <alignment horizontal="right" vertical="center"/>
    </xf>
    <xf numFmtId="38" fontId="6" fillId="5" borderId="91" xfId="2" applyFont="1" applyFill="1" applyBorder="1">
      <alignment vertical="center"/>
    </xf>
    <xf numFmtId="38" fontId="6" fillId="5" borderId="93" xfId="2" applyFont="1" applyFill="1" applyBorder="1">
      <alignment vertical="center"/>
    </xf>
    <xf numFmtId="38" fontId="6" fillId="5" borderId="97" xfId="2" applyFont="1" applyFill="1" applyBorder="1">
      <alignment vertical="center"/>
    </xf>
    <xf numFmtId="38" fontId="6" fillId="5" borderId="99" xfId="2" applyFont="1" applyFill="1" applyBorder="1" applyAlignment="1">
      <alignment horizontal="right" vertical="center"/>
    </xf>
    <xf numFmtId="38" fontId="6" fillId="5" borderId="96" xfId="2" applyFont="1" applyFill="1" applyBorder="1">
      <alignment vertical="center"/>
    </xf>
    <xf numFmtId="38" fontId="6" fillId="5" borderId="98" xfId="2" applyFont="1" applyFill="1" applyBorder="1">
      <alignment vertical="center"/>
    </xf>
    <xf numFmtId="0" fontId="12" fillId="0" borderId="118" xfId="6" applyFont="1" applyBorder="1" applyAlignment="1">
      <alignment horizontal="center" vertical="center"/>
    </xf>
    <xf numFmtId="38" fontId="12" fillId="0" borderId="119" xfId="2" applyFont="1" applyBorder="1" applyAlignment="1">
      <alignment horizontal="center" vertical="center"/>
    </xf>
    <xf numFmtId="38" fontId="12" fillId="0" borderId="120" xfId="2" applyFont="1" applyBorder="1" applyAlignment="1">
      <alignment vertical="center"/>
    </xf>
    <xf numFmtId="0" fontId="12" fillId="5" borderId="58" xfId="6" applyFont="1" applyFill="1" applyBorder="1" applyAlignment="1">
      <alignment horizontal="center" vertical="center"/>
    </xf>
    <xf numFmtId="38" fontId="12" fillId="5" borderId="17" xfId="2" applyFont="1" applyFill="1" applyBorder="1" applyAlignment="1">
      <alignment horizontal="center" vertical="center"/>
    </xf>
    <xf numFmtId="0" fontId="12" fillId="5" borderId="59" xfId="6" applyFont="1" applyFill="1" applyBorder="1" applyAlignment="1">
      <alignment horizontal="center" vertical="center"/>
    </xf>
    <xf numFmtId="38" fontId="12" fillId="5" borderId="60" xfId="2" applyFont="1" applyFill="1" applyBorder="1" applyAlignment="1">
      <alignment horizontal="center" vertical="center"/>
    </xf>
    <xf numFmtId="9" fontId="6" fillId="0" borderId="0" xfId="3" applyFont="1">
      <alignment vertical="center"/>
    </xf>
    <xf numFmtId="176" fontId="6" fillId="0" borderId="121" xfId="3" applyNumberFormat="1" applyFont="1" applyBorder="1">
      <alignment vertical="center"/>
    </xf>
    <xf numFmtId="176" fontId="6" fillId="0" borderId="39" xfId="3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3" applyNumberFormat="1" applyFont="1" applyBorder="1">
      <alignment vertical="center"/>
    </xf>
    <xf numFmtId="9" fontId="6" fillId="0" borderId="0" xfId="3" applyFont="1" applyBorder="1">
      <alignment vertical="center"/>
    </xf>
    <xf numFmtId="0" fontId="6" fillId="5" borderId="0" xfId="0" applyFont="1" applyFill="1" applyBorder="1">
      <alignment vertical="center"/>
    </xf>
    <xf numFmtId="0" fontId="12" fillId="5" borderId="118" xfId="6" applyFont="1" applyFill="1" applyBorder="1" applyAlignment="1">
      <alignment horizontal="center" vertical="center"/>
    </xf>
    <xf numFmtId="176" fontId="6" fillId="5" borderId="0" xfId="3" applyNumberFormat="1" applyFont="1" applyFill="1" applyBorder="1">
      <alignment vertical="center"/>
    </xf>
    <xf numFmtId="9" fontId="6" fillId="5" borderId="0" xfId="3" applyFont="1" applyFill="1" applyBorder="1">
      <alignment vertical="center"/>
    </xf>
    <xf numFmtId="38" fontId="6" fillId="0" borderId="123" xfId="2" applyFont="1" applyBorder="1">
      <alignment vertical="center"/>
    </xf>
    <xf numFmtId="38" fontId="6" fillId="0" borderId="57" xfId="2" applyFont="1" applyBorder="1">
      <alignment vertical="center"/>
    </xf>
    <xf numFmtId="38" fontId="6" fillId="0" borderId="36" xfId="2" applyFont="1" applyBorder="1">
      <alignment vertical="center"/>
    </xf>
    <xf numFmtId="38" fontId="6" fillId="0" borderId="14" xfId="2" applyFont="1" applyBorder="1">
      <alignment vertical="center"/>
    </xf>
    <xf numFmtId="57" fontId="8" fillId="0" borderId="61" xfId="0" applyNumberFormat="1" applyFont="1" applyBorder="1" applyAlignment="1">
      <alignment horizontal="center" vertical="center" wrapText="1"/>
    </xf>
    <xf numFmtId="0" fontId="6" fillId="0" borderId="49" xfId="0" applyFont="1" applyBorder="1">
      <alignment vertical="center"/>
    </xf>
    <xf numFmtId="0" fontId="6" fillId="0" borderId="125" xfId="0" applyFont="1" applyBorder="1">
      <alignment vertical="center"/>
    </xf>
    <xf numFmtId="38" fontId="6" fillId="5" borderId="37" xfId="2" applyFont="1" applyFill="1" applyBorder="1">
      <alignment vertical="center"/>
    </xf>
    <xf numFmtId="38" fontId="6" fillId="5" borderId="38" xfId="2" applyFont="1" applyFill="1" applyBorder="1">
      <alignment vertical="center"/>
    </xf>
    <xf numFmtId="0" fontId="6" fillId="5" borderId="37" xfId="0" applyFont="1" applyFill="1" applyBorder="1">
      <alignment vertical="center"/>
    </xf>
    <xf numFmtId="0" fontId="6" fillId="0" borderId="24" xfId="0" applyFont="1" applyBorder="1" applyAlignment="1">
      <alignment horizontal="center" vertical="center" wrapText="1"/>
    </xf>
    <xf numFmtId="38" fontId="6" fillId="5" borderId="39" xfId="2" applyFont="1" applyFill="1" applyBorder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38" fontId="12" fillId="0" borderId="128" xfId="2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6" fontId="6" fillId="0" borderId="118" xfId="3" applyNumberFormat="1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38" fontId="6" fillId="5" borderId="14" xfId="2" applyFont="1" applyFill="1" applyBorder="1">
      <alignment vertical="center"/>
    </xf>
    <xf numFmtId="38" fontId="6" fillId="5" borderId="7" xfId="2" applyFont="1" applyFill="1" applyBorder="1">
      <alignment vertical="center"/>
    </xf>
    <xf numFmtId="0" fontId="6" fillId="5" borderId="49" xfId="0" applyFont="1" applyFill="1" applyBorder="1">
      <alignment vertical="center"/>
    </xf>
    <xf numFmtId="38" fontId="6" fillId="5" borderId="57" xfId="2" applyFont="1" applyFill="1" applyBorder="1">
      <alignment vertical="center"/>
    </xf>
    <xf numFmtId="38" fontId="6" fillId="5" borderId="20" xfId="2" applyFont="1" applyFill="1" applyBorder="1">
      <alignment vertical="center"/>
    </xf>
    <xf numFmtId="176" fontId="6" fillId="0" borderId="125" xfId="3" applyNumberFormat="1" applyFont="1" applyBorder="1">
      <alignment vertical="center"/>
    </xf>
    <xf numFmtId="0" fontId="6" fillId="5" borderId="0" xfId="0" applyFont="1" applyFill="1" applyAlignment="1">
      <alignment horizontal="left" vertical="center"/>
    </xf>
    <xf numFmtId="0" fontId="6" fillId="5" borderId="24" xfId="0" applyFont="1" applyFill="1" applyBorder="1" applyAlignment="1">
      <alignment horizontal="center" vertical="center"/>
    </xf>
    <xf numFmtId="177" fontId="6" fillId="5" borderId="39" xfId="2" applyNumberFormat="1" applyFont="1" applyFill="1" applyBorder="1">
      <alignment vertical="center"/>
    </xf>
    <xf numFmtId="176" fontId="6" fillId="5" borderId="40" xfId="3" applyNumberFormat="1" applyFont="1" applyFill="1" applyBorder="1">
      <alignment vertical="center"/>
    </xf>
    <xf numFmtId="0" fontId="6" fillId="5" borderId="47" xfId="0" applyFont="1" applyFill="1" applyBorder="1">
      <alignment vertical="center"/>
    </xf>
    <xf numFmtId="0" fontId="6" fillId="5" borderId="38" xfId="0" applyFont="1" applyFill="1" applyBorder="1">
      <alignment vertical="center"/>
    </xf>
    <xf numFmtId="176" fontId="6" fillId="5" borderId="40" xfId="0" applyNumberFormat="1" applyFont="1" applyFill="1" applyBorder="1" applyAlignment="1">
      <alignment horizontal="right" vertical="center"/>
    </xf>
    <xf numFmtId="176" fontId="6" fillId="5" borderId="40" xfId="0" applyNumberFormat="1" applyFont="1" applyFill="1" applyBorder="1">
      <alignment vertical="center"/>
    </xf>
    <xf numFmtId="176" fontId="6" fillId="5" borderId="40" xfId="0" applyNumberFormat="1" applyFont="1" applyFill="1" applyBorder="1" applyAlignment="1">
      <alignment horizontal="center" vertical="center"/>
    </xf>
    <xf numFmtId="38" fontId="6" fillId="5" borderId="22" xfId="2" applyFont="1" applyFill="1" applyBorder="1">
      <alignment vertical="center"/>
    </xf>
    <xf numFmtId="38" fontId="16" fillId="0" borderId="0" xfId="2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38" fontId="6" fillId="5" borderId="37" xfId="0" applyNumberFormat="1" applyFont="1" applyFill="1" applyBorder="1">
      <alignment vertical="center"/>
    </xf>
    <xf numFmtId="38" fontId="6" fillId="5" borderId="38" xfId="0" applyNumberFormat="1" applyFont="1" applyFill="1" applyBorder="1">
      <alignment vertical="center"/>
    </xf>
    <xf numFmtId="38" fontId="6" fillId="5" borderId="8" xfId="2" applyFont="1" applyFill="1" applyBorder="1">
      <alignment vertical="center"/>
    </xf>
    <xf numFmtId="0" fontId="17" fillId="0" borderId="0" xfId="0" applyFo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8" fontId="6" fillId="5" borderId="0" xfId="2" applyFont="1" applyFill="1" applyBorder="1">
      <alignment vertical="center"/>
    </xf>
    <xf numFmtId="0" fontId="15" fillId="5" borderId="0" xfId="0" applyFont="1" applyFill="1" applyBorder="1">
      <alignment vertical="center"/>
    </xf>
    <xf numFmtId="0" fontId="12" fillId="5" borderId="0" xfId="6" applyFont="1" applyFill="1" applyBorder="1" applyAlignment="1">
      <alignment horizontal="center" vertical="center"/>
    </xf>
    <xf numFmtId="38" fontId="12" fillId="5" borderId="0" xfId="2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right" vertical="center"/>
    </xf>
    <xf numFmtId="9" fontId="15" fillId="5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38" fontId="6" fillId="5" borderId="36" xfId="2" applyFont="1" applyFill="1" applyBorder="1">
      <alignment vertical="center"/>
    </xf>
    <xf numFmtId="0" fontId="6" fillId="5" borderId="46" xfId="0" applyFont="1" applyFill="1" applyBorder="1">
      <alignment vertical="center"/>
    </xf>
    <xf numFmtId="9" fontId="10" fillId="0" borderId="0" xfId="3" applyFont="1" applyBorder="1">
      <alignment vertical="center"/>
    </xf>
    <xf numFmtId="0" fontId="10" fillId="5" borderId="0" xfId="0" applyFont="1" applyFill="1">
      <alignment vertical="center"/>
    </xf>
    <xf numFmtId="0" fontId="6" fillId="5" borderId="39" xfId="0" applyFont="1" applyFill="1" applyBorder="1">
      <alignment vertical="center"/>
    </xf>
    <xf numFmtId="0" fontId="8" fillId="5" borderId="57" xfId="0" applyFont="1" applyFill="1" applyBorder="1" applyAlignment="1">
      <alignment horizontal="center" vertical="center"/>
    </xf>
    <xf numFmtId="38" fontId="6" fillId="5" borderId="51" xfId="2" applyFont="1" applyFill="1" applyBorder="1">
      <alignment vertical="center"/>
    </xf>
    <xf numFmtId="0" fontId="6" fillId="5" borderId="51" xfId="0" applyFont="1" applyFill="1" applyBorder="1">
      <alignment vertical="center"/>
    </xf>
    <xf numFmtId="0" fontId="8" fillId="5" borderId="58" xfId="0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vertical="center"/>
    </xf>
    <xf numFmtId="0" fontId="6" fillId="0" borderId="39" xfId="0" applyFont="1" applyBorder="1">
      <alignment vertical="center"/>
    </xf>
    <xf numFmtId="0" fontId="6" fillId="5" borderId="7" xfId="0" applyFont="1" applyFill="1" applyBorder="1">
      <alignment vertical="center"/>
    </xf>
    <xf numFmtId="38" fontId="6" fillId="5" borderId="92" xfId="2" applyFont="1" applyFill="1" applyBorder="1" applyAlignment="1">
      <alignment horizontal="right" vertical="center"/>
    </xf>
    <xf numFmtId="38" fontId="6" fillId="5" borderId="103" xfId="2" applyFont="1" applyFill="1" applyBorder="1">
      <alignment vertical="center"/>
    </xf>
    <xf numFmtId="38" fontId="6" fillId="5" borderId="106" xfId="2" applyFont="1" applyFill="1" applyBorder="1">
      <alignment vertical="center"/>
    </xf>
    <xf numFmtId="38" fontId="6" fillId="5" borderId="105" xfId="2" applyFont="1" applyFill="1" applyBorder="1">
      <alignment vertical="center"/>
    </xf>
    <xf numFmtId="0" fontId="12" fillId="5" borderId="90" xfId="6" applyFont="1" applyFill="1" applyBorder="1" applyAlignment="1">
      <alignment horizontal="center" vertical="center"/>
    </xf>
    <xf numFmtId="38" fontId="6" fillId="5" borderId="87" xfId="2" applyFont="1" applyFill="1" applyBorder="1">
      <alignment vertical="center"/>
    </xf>
    <xf numFmtId="0" fontId="12" fillId="5" borderId="101" xfId="6" applyFont="1" applyFill="1" applyBorder="1" applyAlignment="1">
      <alignment horizontal="center" vertical="center"/>
    </xf>
    <xf numFmtId="38" fontId="6" fillId="5" borderId="102" xfId="2" applyFont="1" applyFill="1" applyBorder="1">
      <alignment vertical="center"/>
    </xf>
    <xf numFmtId="38" fontId="6" fillId="5" borderId="104" xfId="2" applyFont="1" applyFill="1" applyBorder="1">
      <alignment vertical="center"/>
    </xf>
    <xf numFmtId="38" fontId="6" fillId="5" borderId="106" xfId="2" applyFont="1" applyFill="1" applyBorder="1" applyAlignment="1">
      <alignment horizontal="right" vertical="center"/>
    </xf>
    <xf numFmtId="0" fontId="12" fillId="5" borderId="113" xfId="6" applyFont="1" applyFill="1" applyBorder="1" applyAlignment="1">
      <alignment horizontal="center" vertical="center"/>
    </xf>
    <xf numFmtId="38" fontId="10" fillId="0" borderId="0" xfId="2" applyFont="1" applyBorder="1">
      <alignment vertical="center"/>
    </xf>
    <xf numFmtId="38" fontId="10" fillId="0" borderId="0" xfId="2" applyFont="1" applyBorder="1" applyAlignment="1">
      <alignment horizontal="right" vertical="center"/>
    </xf>
    <xf numFmtId="38" fontId="12" fillId="0" borderId="0" xfId="2" applyFont="1" applyBorder="1" applyAlignment="1">
      <alignment vertical="center"/>
    </xf>
    <xf numFmtId="0" fontId="12" fillId="0" borderId="57" xfId="6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176" fontId="10" fillId="0" borderId="0" xfId="3" applyNumberFormat="1" applyFont="1" applyBorder="1">
      <alignment vertical="center"/>
    </xf>
    <xf numFmtId="9" fontId="12" fillId="0" borderId="122" xfId="3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12" fillId="5" borderId="19" xfId="6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57" xfId="6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38" fontId="12" fillId="0" borderId="3" xfId="2" applyFont="1" applyBorder="1" applyAlignment="1">
      <alignment horizontal="left" vertical="center"/>
    </xf>
    <xf numFmtId="38" fontId="12" fillId="0" borderId="127" xfId="2" applyFont="1" applyBorder="1" applyAlignment="1">
      <alignment horizontal="left" vertical="center"/>
    </xf>
    <xf numFmtId="38" fontId="12" fillId="0" borderId="8" xfId="2" applyFont="1" applyBorder="1" applyAlignment="1">
      <alignment horizontal="left" vertical="center"/>
    </xf>
    <xf numFmtId="0" fontId="6" fillId="5" borderId="4" xfId="0" applyFont="1" applyFill="1" applyBorder="1">
      <alignment vertical="center"/>
    </xf>
    <xf numFmtId="57" fontId="8" fillId="0" borderId="55" xfId="0" applyNumberFormat="1" applyFont="1" applyBorder="1" applyAlignment="1">
      <alignment horizontal="center" vertical="center" wrapText="1"/>
    </xf>
    <xf numFmtId="38" fontId="12" fillId="5" borderId="122" xfId="2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20" fillId="0" borderId="0" xfId="0" applyFont="1">
      <alignment vertical="center"/>
    </xf>
    <xf numFmtId="9" fontId="13" fillId="0" borderId="0" xfId="3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9" fontId="12" fillId="0" borderId="0" xfId="3" applyFont="1" applyBorder="1">
      <alignment vertical="center"/>
    </xf>
    <xf numFmtId="0" fontId="6" fillId="5" borderId="132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9" fontId="12" fillId="0" borderId="0" xfId="3" applyFont="1" applyBorder="1" applyAlignment="1">
      <alignment vertical="center"/>
    </xf>
    <xf numFmtId="38" fontId="12" fillId="0" borderId="51" xfId="2" applyFont="1" applyBorder="1" applyAlignment="1">
      <alignment vertical="center"/>
    </xf>
    <xf numFmtId="38" fontId="12" fillId="0" borderId="2" xfId="2" applyFont="1" applyBorder="1" applyAlignment="1">
      <alignment vertical="center"/>
    </xf>
    <xf numFmtId="38" fontId="12" fillId="5" borderId="2" xfId="2" applyFont="1" applyFill="1" applyBorder="1" applyAlignment="1">
      <alignment vertical="center"/>
    </xf>
    <xf numFmtId="38" fontId="12" fillId="5" borderId="35" xfId="2" applyFont="1" applyFill="1" applyBorder="1" applyAlignment="1">
      <alignment vertical="center"/>
    </xf>
    <xf numFmtId="38" fontId="12" fillId="0" borderId="39" xfId="2" applyFont="1" applyBorder="1" applyAlignment="1">
      <alignment vertical="center"/>
    </xf>
    <xf numFmtId="38" fontId="12" fillId="0" borderId="2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9" fontId="6" fillId="5" borderId="0" xfId="3" applyFont="1" applyFill="1" applyBorder="1" applyAlignment="1">
      <alignment horizontal="right" vertical="center" wrapText="1"/>
    </xf>
    <xf numFmtId="0" fontId="6" fillId="0" borderId="0" xfId="3" applyNumberFormat="1" applyFont="1" applyBorder="1">
      <alignment vertical="center"/>
    </xf>
    <xf numFmtId="9" fontId="20" fillId="0" borderId="0" xfId="3" applyFont="1" applyBorder="1">
      <alignment vertical="center"/>
    </xf>
    <xf numFmtId="0" fontId="18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right" vertical="center"/>
    </xf>
    <xf numFmtId="0" fontId="12" fillId="5" borderId="0" xfId="2" applyNumberFormat="1" applyFont="1" applyFill="1" applyBorder="1" applyAlignment="1">
      <alignment horizontal="center" vertical="center"/>
    </xf>
    <xf numFmtId="0" fontId="8" fillId="5" borderId="6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  <xf numFmtId="0" fontId="8" fillId="5" borderId="8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8" fontId="6" fillId="5" borderId="47" xfId="2" applyFont="1" applyFill="1" applyBorder="1">
      <alignment vertical="center"/>
    </xf>
    <xf numFmtId="0" fontId="6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5" borderId="0" xfId="0" applyFont="1" applyFill="1" applyBorder="1">
      <alignment vertical="center"/>
    </xf>
    <xf numFmtId="0" fontId="19" fillId="5" borderId="0" xfId="0" applyFont="1" applyFill="1" applyBorder="1">
      <alignment vertical="center"/>
    </xf>
    <xf numFmtId="38" fontId="18" fillId="5" borderId="0" xfId="2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3" fillId="5" borderId="0" xfId="0" applyFont="1" applyFill="1">
      <alignment vertical="center"/>
    </xf>
    <xf numFmtId="0" fontId="12" fillId="5" borderId="15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13" fillId="5" borderId="0" xfId="0" applyFont="1" applyFill="1" applyBorder="1" applyAlignment="1">
      <alignment horizontal="right" vertical="center"/>
    </xf>
    <xf numFmtId="9" fontId="13" fillId="5" borderId="0" xfId="3" applyFont="1" applyFill="1" applyBorder="1">
      <alignment vertical="center"/>
    </xf>
    <xf numFmtId="0" fontId="12" fillId="5" borderId="18" xfId="0" applyFont="1" applyFill="1" applyBorder="1" applyAlignment="1">
      <alignment horizontal="right" vertical="center"/>
    </xf>
    <xf numFmtId="0" fontId="13" fillId="5" borderId="0" xfId="0" applyFont="1" applyFill="1" applyAlignment="1">
      <alignment horizontal="right" vertical="center"/>
    </xf>
    <xf numFmtId="0" fontId="12" fillId="5" borderId="24" xfId="0" applyFont="1" applyFill="1" applyBorder="1" applyAlignment="1">
      <alignment horizontal="right" vertical="center"/>
    </xf>
    <xf numFmtId="0" fontId="6" fillId="0" borderId="6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6" fillId="0" borderId="0" xfId="3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2" fillId="5" borderId="126" xfId="6" applyFont="1" applyFill="1" applyBorder="1" applyAlignment="1">
      <alignment horizontal="center" vertical="center"/>
    </xf>
    <xf numFmtId="9" fontId="6" fillId="5" borderId="0" xfId="3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5" borderId="0" xfId="7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176" fontId="10" fillId="0" borderId="0" xfId="3" applyNumberFormat="1" applyFont="1" applyBorder="1" applyAlignment="1">
      <alignment horizontal="left" vertical="center"/>
    </xf>
    <xf numFmtId="176" fontId="10" fillId="0" borderId="145" xfId="3" applyNumberFormat="1" applyFont="1" applyBorder="1" applyAlignment="1">
      <alignment vertical="center"/>
    </xf>
    <xf numFmtId="9" fontId="12" fillId="0" borderId="0" xfId="3" applyFont="1">
      <alignment vertical="center"/>
    </xf>
    <xf numFmtId="9" fontId="10" fillId="0" borderId="0" xfId="3" applyFont="1" applyAlignment="1">
      <alignment horizontal="center" vertical="center"/>
    </xf>
    <xf numFmtId="0" fontId="6" fillId="5" borderId="93" xfId="0" applyFont="1" applyFill="1" applyBorder="1" applyAlignment="1">
      <alignment horizontal="right" vertical="center"/>
    </xf>
    <xf numFmtId="10" fontId="6" fillId="0" borderId="14" xfId="3" applyNumberFormat="1" applyFont="1" applyBorder="1" applyAlignment="1">
      <alignment horizontal="right" vertical="center"/>
    </xf>
    <xf numFmtId="0" fontId="6" fillId="0" borderId="8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20" fillId="5" borderId="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176" fontId="6" fillId="0" borderId="151" xfId="3" applyNumberFormat="1" applyFont="1" applyBorder="1">
      <alignment vertical="center"/>
    </xf>
    <xf numFmtId="0" fontId="8" fillId="0" borderId="147" xfId="0" applyFont="1" applyBorder="1" applyAlignment="1">
      <alignment horizontal="center" vertical="center" wrapText="1"/>
    </xf>
    <xf numFmtId="38" fontId="6" fillId="5" borderId="148" xfId="2" applyFont="1" applyFill="1" applyBorder="1">
      <alignment vertical="center"/>
    </xf>
    <xf numFmtId="38" fontId="6" fillId="5" borderId="153" xfId="2" applyFont="1" applyFill="1" applyBorder="1">
      <alignment vertical="center"/>
    </xf>
    <xf numFmtId="38" fontId="6" fillId="5" borderId="152" xfId="2" applyFont="1" applyFill="1" applyBorder="1">
      <alignment vertical="center"/>
    </xf>
    <xf numFmtId="9" fontId="6" fillId="0" borderId="151" xfId="3" applyFont="1" applyBorder="1">
      <alignment vertical="center"/>
    </xf>
    <xf numFmtId="9" fontId="6" fillId="5" borderId="6" xfId="3" applyFont="1" applyFill="1" applyBorder="1">
      <alignment vertical="center"/>
    </xf>
    <xf numFmtId="9" fontId="6" fillId="5" borderId="40" xfId="3" applyFont="1" applyFill="1" applyBorder="1">
      <alignment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157" xfId="0" applyFont="1" applyBorder="1" applyAlignment="1">
      <alignment horizontal="center" vertical="center" wrapText="1"/>
    </xf>
    <xf numFmtId="0" fontId="12" fillId="5" borderId="154" xfId="6" applyFont="1" applyFill="1" applyBorder="1" applyAlignment="1">
      <alignment horizontal="center" vertical="center"/>
    </xf>
    <xf numFmtId="0" fontId="12" fillId="5" borderId="137" xfId="6" applyFont="1" applyFill="1" applyBorder="1" applyAlignment="1">
      <alignment horizontal="center" vertical="center"/>
    </xf>
    <xf numFmtId="9" fontId="6" fillId="5" borderId="4" xfId="3" applyFont="1" applyFill="1" applyBorder="1">
      <alignment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54" xfId="0" applyFont="1" applyFill="1" applyBorder="1" applyAlignment="1">
      <alignment horizontal="center" vertical="center" wrapText="1"/>
    </xf>
    <xf numFmtId="38" fontId="6" fillId="5" borderId="7" xfId="0" applyNumberFormat="1" applyFont="1" applyFill="1" applyBorder="1" applyAlignment="1">
      <alignment horizontal="center" vertical="center"/>
    </xf>
    <xf numFmtId="38" fontId="6" fillId="5" borderId="9" xfId="0" applyNumberFormat="1" applyFont="1" applyFill="1" applyBorder="1" applyAlignment="1">
      <alignment horizontal="center" vertical="center"/>
    </xf>
    <xf numFmtId="38" fontId="6" fillId="5" borderId="38" xfId="0" applyNumberFormat="1" applyFont="1" applyFill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147" xfId="0" applyFont="1" applyBorder="1" applyAlignment="1">
      <alignment horizontal="center" vertical="center"/>
    </xf>
    <xf numFmtId="38" fontId="6" fillId="5" borderId="152" xfId="2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9" fontId="6" fillId="0" borderId="162" xfId="3" applyFont="1" applyBorder="1" applyAlignment="1">
      <alignment horizontal="right" vertical="center"/>
    </xf>
    <xf numFmtId="38" fontId="12" fillId="0" borderId="165" xfId="2" applyFont="1" applyBorder="1" applyAlignment="1">
      <alignment horizontal="center" vertical="center"/>
    </xf>
    <xf numFmtId="38" fontId="12" fillId="0" borderId="139" xfId="2" applyFont="1" applyBorder="1" applyAlignment="1">
      <alignment horizontal="center" vertical="center"/>
    </xf>
    <xf numFmtId="38" fontId="12" fillId="5" borderId="139" xfId="2" applyFont="1" applyFill="1" applyBorder="1" applyAlignment="1">
      <alignment horizontal="center" vertical="center"/>
    </xf>
    <xf numFmtId="0" fontId="12" fillId="0" borderId="160" xfId="6" applyFont="1" applyBorder="1" applyAlignment="1">
      <alignment horizontal="center" vertical="center"/>
    </xf>
    <xf numFmtId="0" fontId="12" fillId="0" borderId="154" xfId="6" applyFont="1" applyBorder="1" applyAlignment="1">
      <alignment horizontal="center" vertical="center"/>
    </xf>
    <xf numFmtId="0" fontId="12" fillId="5" borderId="22" xfId="6" applyFont="1" applyFill="1" applyBorder="1" applyAlignment="1">
      <alignment horizontal="center" vertical="center"/>
    </xf>
    <xf numFmtId="38" fontId="6" fillId="0" borderId="118" xfId="2" applyFont="1" applyBorder="1">
      <alignment vertical="center"/>
    </xf>
    <xf numFmtId="38" fontId="6" fillId="5" borderId="121" xfId="2" applyFont="1" applyFill="1" applyBorder="1">
      <alignment vertical="center"/>
    </xf>
    <xf numFmtId="38" fontId="6" fillId="0" borderId="51" xfId="2" applyFont="1" applyBorder="1">
      <alignment vertical="center"/>
    </xf>
    <xf numFmtId="38" fontId="6" fillId="0" borderId="5" xfId="2" applyFont="1" applyBorder="1">
      <alignment vertical="center"/>
    </xf>
    <xf numFmtId="57" fontId="8" fillId="0" borderId="56" xfId="0" applyNumberFormat="1" applyFont="1" applyBorder="1" applyAlignment="1">
      <alignment horizontal="center" vertical="center" wrapText="1"/>
    </xf>
    <xf numFmtId="38" fontId="6" fillId="0" borderId="52" xfId="2" applyFont="1" applyBorder="1">
      <alignment vertical="center"/>
    </xf>
    <xf numFmtId="38" fontId="6" fillId="0" borderId="3" xfId="2" applyFont="1" applyBorder="1">
      <alignment vertical="center"/>
    </xf>
    <xf numFmtId="38" fontId="6" fillId="5" borderId="3" xfId="2" applyFont="1" applyFill="1" applyBorder="1">
      <alignment vertical="center"/>
    </xf>
    <xf numFmtId="38" fontId="6" fillId="0" borderId="6" xfId="2" applyFont="1" applyBorder="1">
      <alignment vertical="center"/>
    </xf>
    <xf numFmtId="0" fontId="6" fillId="5" borderId="116" xfId="0" applyFont="1" applyFill="1" applyBorder="1">
      <alignment vertical="center"/>
    </xf>
    <xf numFmtId="57" fontId="8" fillId="0" borderId="147" xfId="0" applyNumberFormat="1" applyFont="1" applyBorder="1" applyAlignment="1">
      <alignment horizontal="center" vertical="center" wrapText="1"/>
    </xf>
    <xf numFmtId="38" fontId="6" fillId="5" borderId="151" xfId="0" applyNumberFormat="1" applyFont="1" applyFill="1" applyBorder="1">
      <alignment vertical="center"/>
    </xf>
    <xf numFmtId="0" fontId="6" fillId="5" borderId="52" xfId="0" applyFont="1" applyFill="1" applyBorder="1">
      <alignment vertical="center"/>
    </xf>
    <xf numFmtId="0" fontId="6" fillId="5" borderId="61" xfId="0" applyFont="1" applyFill="1" applyBorder="1">
      <alignment vertical="center"/>
    </xf>
    <xf numFmtId="38" fontId="6" fillId="5" borderId="149" xfId="0" applyNumberFormat="1" applyFont="1" applyFill="1" applyBorder="1">
      <alignment vertical="center"/>
    </xf>
    <xf numFmtId="57" fontId="8" fillId="0" borderId="54" xfId="0" applyNumberFormat="1" applyFont="1" applyBorder="1" applyAlignment="1">
      <alignment horizontal="center" vertical="center" wrapText="1"/>
    </xf>
    <xf numFmtId="38" fontId="6" fillId="5" borderId="49" xfId="2" applyFont="1" applyFill="1" applyBorder="1">
      <alignment vertical="center"/>
    </xf>
    <xf numFmtId="38" fontId="6" fillId="0" borderId="49" xfId="2" applyFont="1" applyBorder="1">
      <alignment vertical="center"/>
    </xf>
    <xf numFmtId="38" fontId="6" fillId="0" borderId="148" xfId="2" applyFont="1" applyBorder="1">
      <alignment vertical="center"/>
    </xf>
    <xf numFmtId="38" fontId="6" fillId="5" borderId="52" xfId="2" applyFont="1" applyFill="1" applyBorder="1">
      <alignment vertical="center"/>
    </xf>
    <xf numFmtId="38" fontId="6" fillId="5" borderId="131" xfId="2" applyFont="1" applyFill="1" applyBorder="1">
      <alignment vertical="center"/>
    </xf>
    <xf numFmtId="38" fontId="6" fillId="0" borderId="9" xfId="2" applyFont="1" applyBorder="1">
      <alignment vertical="center"/>
    </xf>
    <xf numFmtId="38" fontId="6" fillId="0" borderId="168" xfId="2" applyFont="1" applyBorder="1">
      <alignment vertical="center"/>
    </xf>
    <xf numFmtId="0" fontId="6" fillId="0" borderId="121" xfId="0" applyFont="1" applyBorder="1" applyAlignment="1">
      <alignment horizontal="center" vertical="center" wrapText="1"/>
    </xf>
    <xf numFmtId="38" fontId="6" fillId="5" borderId="116" xfId="2" applyFont="1" applyFill="1" applyBorder="1">
      <alignment vertical="center"/>
    </xf>
    <xf numFmtId="0" fontId="6" fillId="0" borderId="169" xfId="0" applyFont="1" applyBorder="1" applyAlignment="1">
      <alignment horizontal="center" vertical="center"/>
    </xf>
    <xf numFmtId="57" fontId="8" fillId="0" borderId="153" xfId="0" applyNumberFormat="1" applyFont="1" applyBorder="1" applyAlignment="1">
      <alignment horizontal="center" vertical="center" wrapText="1"/>
    </xf>
    <xf numFmtId="0" fontId="6" fillId="5" borderId="148" xfId="0" applyFont="1" applyFill="1" applyBorder="1">
      <alignment vertical="center"/>
    </xf>
    <xf numFmtId="0" fontId="6" fillId="0" borderId="148" xfId="0" applyFont="1" applyBorder="1">
      <alignment vertical="center"/>
    </xf>
    <xf numFmtId="0" fontId="6" fillId="5" borderId="125" xfId="0" applyFont="1" applyFill="1" applyBorder="1">
      <alignment vertical="center"/>
    </xf>
    <xf numFmtId="0" fontId="6" fillId="0" borderId="167" xfId="0" applyFont="1" applyBorder="1" applyAlignment="1">
      <alignment horizontal="center" vertical="center"/>
    </xf>
    <xf numFmtId="38" fontId="6" fillId="0" borderId="148" xfId="0" applyNumberFormat="1" applyFont="1" applyBorder="1">
      <alignment vertical="center"/>
    </xf>
    <xf numFmtId="38" fontId="6" fillId="0" borderId="153" xfId="0" applyNumberFormat="1" applyFont="1" applyBorder="1">
      <alignment vertical="center"/>
    </xf>
    <xf numFmtId="0" fontId="6" fillId="5" borderId="124" xfId="0" applyFont="1" applyFill="1" applyBorder="1">
      <alignment vertical="center"/>
    </xf>
    <xf numFmtId="0" fontId="6" fillId="0" borderId="170" xfId="0" applyFont="1" applyBorder="1">
      <alignment vertical="center"/>
    </xf>
    <xf numFmtId="0" fontId="6" fillId="5" borderId="153" xfId="0" applyFont="1" applyFill="1" applyBorder="1">
      <alignment vertical="center"/>
    </xf>
    <xf numFmtId="9" fontId="6" fillId="5" borderId="14" xfId="3" applyNumberFormat="1" applyFont="1" applyFill="1" applyBorder="1" applyAlignment="1">
      <alignment horizontal="right" vertical="center" wrapText="1"/>
    </xf>
    <xf numFmtId="176" fontId="6" fillId="5" borderId="23" xfId="3" applyNumberFormat="1" applyFont="1" applyFill="1" applyBorder="1">
      <alignment vertical="center"/>
    </xf>
    <xf numFmtId="38" fontId="6" fillId="5" borderId="148" xfId="0" applyNumberFormat="1" applyFont="1" applyFill="1" applyBorder="1">
      <alignment vertical="center"/>
    </xf>
    <xf numFmtId="38" fontId="6" fillId="5" borderId="171" xfId="0" applyNumberFormat="1" applyFont="1" applyFill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8" borderId="53" xfId="0" applyFont="1" applyFill="1" applyBorder="1" applyAlignment="1">
      <alignment horizontal="center" vertical="center"/>
    </xf>
    <xf numFmtId="0" fontId="6" fillId="8" borderId="173" xfId="0" applyFont="1" applyFill="1" applyBorder="1" applyAlignment="1">
      <alignment horizontal="center" vertical="center" wrapText="1"/>
    </xf>
    <xf numFmtId="176" fontId="6" fillId="0" borderId="177" xfId="3" applyNumberFormat="1" applyFont="1" applyBorder="1">
      <alignment vertical="center"/>
    </xf>
    <xf numFmtId="0" fontId="6" fillId="9" borderId="133" xfId="0" applyFont="1" applyFill="1" applyBorder="1" applyAlignment="1">
      <alignment horizontal="center" vertical="center"/>
    </xf>
    <xf numFmtId="0" fontId="6" fillId="9" borderId="172" xfId="0" applyFont="1" applyFill="1" applyBorder="1" applyAlignment="1">
      <alignment horizontal="center" vertical="center"/>
    </xf>
    <xf numFmtId="0" fontId="6" fillId="0" borderId="166" xfId="0" applyFont="1" applyBorder="1" applyAlignment="1">
      <alignment horizontal="center" vertical="center"/>
    </xf>
    <xf numFmtId="9" fontId="12" fillId="0" borderId="151" xfId="3" applyFont="1" applyBorder="1" applyAlignment="1">
      <alignment vertical="center"/>
    </xf>
    <xf numFmtId="0" fontId="6" fillId="5" borderId="178" xfId="0" applyFont="1" applyFill="1" applyBorder="1" applyAlignment="1">
      <alignment horizontal="right" vertical="center"/>
    </xf>
    <xf numFmtId="0" fontId="6" fillId="5" borderId="128" xfId="0" applyFont="1" applyFill="1" applyBorder="1" applyAlignment="1">
      <alignment horizontal="right" vertical="center"/>
    </xf>
    <xf numFmtId="176" fontId="6" fillId="0" borderId="146" xfId="3" applyNumberFormat="1" applyFont="1" applyBorder="1" applyAlignment="1">
      <alignment horizontal="right" vertical="center"/>
    </xf>
    <xf numFmtId="176" fontId="6" fillId="0" borderId="30" xfId="3" applyNumberFormat="1" applyFont="1" applyBorder="1" applyAlignment="1">
      <alignment horizontal="right" vertical="center"/>
    </xf>
    <xf numFmtId="176" fontId="6" fillId="0" borderId="31" xfId="3" applyNumberFormat="1" applyFont="1" applyBorder="1" applyAlignment="1">
      <alignment horizontal="right" vertical="center"/>
    </xf>
    <xf numFmtId="0" fontId="6" fillId="5" borderId="179" xfId="0" applyFont="1" applyFill="1" applyBorder="1" applyAlignment="1">
      <alignment horizontal="right" vertical="center"/>
    </xf>
    <xf numFmtId="0" fontId="6" fillId="2" borderId="135" xfId="0" applyFont="1" applyFill="1" applyBorder="1" applyAlignment="1">
      <alignment horizontal="right" vertical="center"/>
    </xf>
    <xf numFmtId="0" fontId="6" fillId="9" borderId="127" xfId="0" applyFont="1" applyFill="1" applyBorder="1" applyAlignment="1">
      <alignment horizontal="right" vertical="center"/>
    </xf>
    <xf numFmtId="0" fontId="6" fillId="2" borderId="158" xfId="0" applyFont="1" applyFill="1" applyBorder="1" applyAlignment="1">
      <alignment horizontal="right" vertical="center"/>
    </xf>
    <xf numFmtId="0" fontId="8" fillId="0" borderId="64" xfId="0" applyFont="1" applyBorder="1" applyAlignment="1">
      <alignment horizontal="center" vertical="center"/>
    </xf>
    <xf numFmtId="38" fontId="12" fillId="0" borderId="140" xfId="2" applyFont="1" applyBorder="1" applyAlignment="1">
      <alignment horizontal="center" vertical="center"/>
    </xf>
    <xf numFmtId="38" fontId="12" fillId="0" borderId="127" xfId="2" applyFont="1" applyBorder="1" applyAlignment="1">
      <alignment horizontal="center" vertical="center"/>
    </xf>
    <xf numFmtId="38" fontId="12" fillId="5" borderId="127" xfId="2" applyFont="1" applyFill="1" applyBorder="1" applyAlignment="1">
      <alignment horizontal="center" vertical="center"/>
    </xf>
    <xf numFmtId="38" fontId="12" fillId="5" borderId="124" xfId="2" applyFont="1" applyFill="1" applyBorder="1" applyAlignment="1">
      <alignment horizontal="center" vertical="center"/>
    </xf>
    <xf numFmtId="38" fontId="6" fillId="0" borderId="122" xfId="0" applyNumberFormat="1" applyFont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136" xfId="0" applyFont="1" applyFill="1" applyBorder="1" applyAlignment="1">
      <alignment horizontal="center" vertical="center"/>
    </xf>
    <xf numFmtId="0" fontId="6" fillId="0" borderId="0" xfId="0" quotePrefix="1" applyFont="1">
      <alignment vertical="center"/>
    </xf>
    <xf numFmtId="178" fontId="6" fillId="0" borderId="0" xfId="0" applyNumberFormat="1" applyFont="1">
      <alignment vertical="center"/>
    </xf>
    <xf numFmtId="178" fontId="12" fillId="0" borderId="0" xfId="0" applyNumberFormat="1" applyFont="1" applyAlignment="1">
      <alignment horizontal="left" vertical="center"/>
    </xf>
    <xf numFmtId="38" fontId="6" fillId="5" borderId="129" xfId="0" applyNumberFormat="1" applyFont="1" applyFill="1" applyBorder="1">
      <alignment vertical="center"/>
    </xf>
    <xf numFmtId="38" fontId="6" fillId="5" borderId="155" xfId="0" applyNumberFormat="1" applyFont="1" applyFill="1" applyBorder="1">
      <alignment vertical="center"/>
    </xf>
    <xf numFmtId="38" fontId="6" fillId="5" borderId="156" xfId="0" applyNumberFormat="1" applyFont="1" applyFill="1" applyBorder="1">
      <alignment vertical="center"/>
    </xf>
    <xf numFmtId="38" fontId="6" fillId="5" borderId="120" xfId="0" applyNumberFormat="1" applyFont="1" applyFill="1" applyBorder="1">
      <alignment vertical="center"/>
    </xf>
    <xf numFmtId="38" fontId="6" fillId="5" borderId="58" xfId="0" applyNumberFormat="1" applyFont="1" applyFill="1" applyBorder="1">
      <alignment vertical="center"/>
    </xf>
    <xf numFmtId="38" fontId="6" fillId="5" borderId="3" xfId="0" applyNumberFormat="1" applyFont="1" applyFill="1" applyBorder="1">
      <alignment vertical="center"/>
    </xf>
    <xf numFmtId="38" fontId="6" fillId="5" borderId="2" xfId="0" applyNumberFormat="1" applyFont="1" applyFill="1" applyBorder="1">
      <alignment vertical="center"/>
    </xf>
    <xf numFmtId="38" fontId="6" fillId="5" borderId="8" xfId="0" applyNumberFormat="1" applyFont="1" applyFill="1" applyBorder="1">
      <alignment vertical="center"/>
    </xf>
    <xf numFmtId="38" fontId="6" fillId="5" borderId="127" xfId="0" applyNumberFormat="1" applyFont="1" applyFill="1" applyBorder="1">
      <alignment vertical="center"/>
    </xf>
    <xf numFmtId="38" fontId="6" fillId="5" borderId="57" xfId="0" applyNumberFormat="1" applyFont="1" applyFill="1" applyBorder="1">
      <alignment vertical="center"/>
    </xf>
    <xf numFmtId="38" fontId="6" fillId="5" borderId="4" xfId="0" applyNumberFormat="1" applyFont="1" applyFill="1" applyBorder="1">
      <alignment vertical="center"/>
    </xf>
    <xf numFmtId="38" fontId="6" fillId="5" borderId="1" xfId="0" applyNumberFormat="1" applyFont="1" applyFill="1" applyBorder="1">
      <alignment vertical="center"/>
    </xf>
    <xf numFmtId="38" fontId="6" fillId="5" borderId="7" xfId="0" applyNumberFormat="1" applyFont="1" applyFill="1" applyBorder="1">
      <alignment vertical="center"/>
    </xf>
    <xf numFmtId="38" fontId="6" fillId="5" borderId="49" xfId="0" applyNumberFormat="1" applyFont="1" applyFill="1" applyBorder="1">
      <alignment vertical="center"/>
    </xf>
    <xf numFmtId="38" fontId="6" fillId="0" borderId="46" xfId="0" applyNumberFormat="1" applyFont="1" applyBorder="1" applyAlignment="1">
      <alignment horizontal="right" vertical="center" wrapText="1"/>
    </xf>
    <xf numFmtId="38" fontId="6" fillId="0" borderId="62" xfId="3" applyNumberFormat="1" applyFont="1" applyBorder="1">
      <alignment vertical="center"/>
    </xf>
    <xf numFmtId="38" fontId="6" fillId="0" borderId="134" xfId="0" applyNumberFormat="1" applyFont="1" applyBorder="1" applyAlignment="1">
      <alignment horizontal="right" vertical="center"/>
    </xf>
    <xf numFmtId="38" fontId="6" fillId="0" borderId="132" xfId="0" applyNumberFormat="1" applyFont="1" applyBorder="1" applyAlignment="1">
      <alignment horizontal="right" vertical="center"/>
    </xf>
    <xf numFmtId="38" fontId="6" fillId="0" borderId="135" xfId="0" applyNumberFormat="1" applyFont="1" applyBorder="1" applyAlignment="1">
      <alignment horizontal="right" vertical="center"/>
    </xf>
    <xf numFmtId="38" fontId="6" fillId="0" borderId="93" xfId="0" applyNumberFormat="1" applyFont="1" applyBorder="1" applyAlignment="1">
      <alignment horizontal="right" vertical="center"/>
    </xf>
    <xf numFmtId="38" fontId="6" fillId="0" borderId="141" xfId="0" applyNumberFormat="1" applyFont="1" applyBorder="1" applyAlignment="1">
      <alignment horizontal="right" vertical="center"/>
    </xf>
    <xf numFmtId="38" fontId="6" fillId="0" borderId="139" xfId="0" applyNumberFormat="1" applyFont="1" applyBorder="1" applyAlignment="1">
      <alignment horizontal="right" vertical="center"/>
    </xf>
    <xf numFmtId="38" fontId="6" fillId="5" borderId="144" xfId="0" applyNumberFormat="1" applyFont="1" applyFill="1" applyBorder="1" applyAlignment="1">
      <alignment vertical="center"/>
    </xf>
    <xf numFmtId="38" fontId="6" fillId="5" borderId="125" xfId="0" applyNumberFormat="1" applyFont="1" applyFill="1" applyBorder="1" applyAlignment="1">
      <alignment vertical="center"/>
    </xf>
    <xf numFmtId="38" fontId="12" fillId="0" borderId="38" xfId="2" applyNumberFormat="1" applyFont="1" applyBorder="1" applyAlignment="1">
      <alignment vertical="center"/>
    </xf>
    <xf numFmtId="38" fontId="12" fillId="0" borderId="125" xfId="2" applyNumberFormat="1" applyFont="1" applyBorder="1" applyAlignment="1">
      <alignment vertical="center"/>
    </xf>
    <xf numFmtId="9" fontId="6" fillId="5" borderId="159" xfId="3" applyFont="1" applyFill="1" applyBorder="1" applyAlignment="1">
      <alignment horizontal="right" vertical="center"/>
    </xf>
    <xf numFmtId="176" fontId="6" fillId="5" borderId="17" xfId="3" applyNumberFormat="1" applyFont="1" applyFill="1" applyBorder="1" applyAlignment="1">
      <alignment horizontal="right" vertical="center"/>
    </xf>
    <xf numFmtId="9" fontId="6" fillId="5" borderId="158" xfId="3" applyFont="1" applyFill="1" applyBorder="1" applyAlignment="1">
      <alignment horizontal="right" vertical="center"/>
    </xf>
    <xf numFmtId="9" fontId="6" fillId="5" borderId="163" xfId="3" applyFont="1" applyFill="1" applyBorder="1" applyAlignment="1">
      <alignment horizontal="right" vertical="center"/>
    </xf>
    <xf numFmtId="176" fontId="6" fillId="5" borderId="20" xfId="3" applyNumberFormat="1" applyFont="1" applyFill="1" applyBorder="1" applyAlignment="1">
      <alignment horizontal="right" vertical="center"/>
    </xf>
    <xf numFmtId="9" fontId="6" fillId="5" borderId="164" xfId="0" applyNumberFormat="1" applyFont="1" applyFill="1" applyBorder="1" applyAlignment="1">
      <alignment horizontal="right" vertical="center"/>
    </xf>
    <xf numFmtId="176" fontId="6" fillId="5" borderId="23" xfId="0" applyNumberFormat="1" applyFont="1" applyFill="1" applyBorder="1" applyAlignment="1">
      <alignment horizontal="right" vertical="center"/>
    </xf>
    <xf numFmtId="10" fontId="6" fillId="5" borderId="17" xfId="3" applyNumberFormat="1" applyFont="1" applyFill="1" applyBorder="1" applyAlignment="1">
      <alignment horizontal="right" vertical="center"/>
    </xf>
    <xf numFmtId="10" fontId="6" fillId="5" borderId="60" xfId="3" applyNumberFormat="1" applyFont="1" applyFill="1" applyBorder="1" applyAlignment="1">
      <alignment horizontal="right" vertical="center"/>
    </xf>
    <xf numFmtId="176" fontId="6" fillId="5" borderId="60" xfId="3" applyNumberFormat="1" applyFont="1" applyFill="1" applyBorder="1" applyAlignment="1">
      <alignment horizontal="right" vertical="center"/>
    </xf>
    <xf numFmtId="0" fontId="6" fillId="5" borderId="149" xfId="0" applyFont="1" applyFill="1" applyBorder="1">
      <alignment vertical="center"/>
    </xf>
    <xf numFmtId="38" fontId="6" fillId="5" borderId="61" xfId="0" applyNumberFormat="1" applyFont="1" applyFill="1" applyBorder="1">
      <alignment vertical="center"/>
    </xf>
    <xf numFmtId="38" fontId="6" fillId="5" borderId="35" xfId="0" applyNumberFormat="1" applyFont="1" applyFill="1" applyBorder="1">
      <alignment vertical="center"/>
    </xf>
    <xf numFmtId="38" fontId="6" fillId="5" borderId="47" xfId="0" applyNumberFormat="1" applyFont="1" applyFill="1" applyBorder="1">
      <alignment vertical="center"/>
    </xf>
    <xf numFmtId="38" fontId="12" fillId="5" borderId="120" xfId="2" applyNumberFormat="1" applyFont="1" applyFill="1" applyBorder="1" applyAlignment="1">
      <alignment vertical="center"/>
    </xf>
    <xf numFmtId="38" fontId="12" fillId="5" borderId="128" xfId="2" applyNumberFormat="1" applyFont="1" applyFill="1" applyBorder="1" applyAlignment="1">
      <alignment vertical="center"/>
    </xf>
    <xf numFmtId="0" fontId="12" fillId="0" borderId="121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118" xfId="0" applyFont="1" applyBorder="1" applyAlignment="1">
      <alignment horizontal="right" vertical="center"/>
    </xf>
    <xf numFmtId="9" fontId="12" fillId="0" borderId="40" xfId="3" applyFont="1" applyBorder="1" applyAlignment="1">
      <alignment horizontal="right" vertical="center"/>
    </xf>
    <xf numFmtId="38" fontId="6" fillId="5" borderId="174" xfId="0" applyNumberFormat="1" applyFont="1" applyFill="1" applyBorder="1" applyAlignment="1">
      <alignment horizontal="right" vertical="center"/>
    </xf>
    <xf numFmtId="38" fontId="6" fillId="5" borderId="175" xfId="0" applyNumberFormat="1" applyFont="1" applyFill="1" applyBorder="1" applyAlignment="1">
      <alignment horizontal="right" vertical="center"/>
    </xf>
    <xf numFmtId="38" fontId="6" fillId="5" borderId="176" xfId="0" applyNumberFormat="1" applyFont="1" applyFill="1" applyBorder="1" applyAlignment="1">
      <alignment horizontal="right" vertical="center"/>
    </xf>
    <xf numFmtId="38" fontId="6" fillId="5" borderId="134" xfId="0" applyNumberFormat="1" applyFont="1" applyFill="1" applyBorder="1" applyAlignment="1">
      <alignment horizontal="right" vertical="center"/>
    </xf>
    <xf numFmtId="38" fontId="6" fillId="5" borderId="127" xfId="0" applyNumberFormat="1" applyFont="1" applyFill="1" applyBorder="1" applyAlignment="1">
      <alignment horizontal="right" vertical="center"/>
    </xf>
    <xf numFmtId="38" fontId="6" fillId="5" borderId="135" xfId="0" applyNumberFormat="1" applyFont="1" applyFill="1" applyBorder="1" applyAlignment="1">
      <alignment horizontal="right" vertical="center"/>
    </xf>
    <xf numFmtId="38" fontId="6" fillId="5" borderId="138" xfId="0" applyNumberFormat="1" applyFont="1" applyFill="1" applyBorder="1" applyAlignment="1">
      <alignment horizontal="right" vertical="center"/>
    </xf>
    <xf numFmtId="38" fontId="6" fillId="5" borderId="50" xfId="0" applyNumberFormat="1" applyFont="1" applyFill="1" applyBorder="1" applyAlignment="1">
      <alignment horizontal="right" vertical="center"/>
    </xf>
    <xf numFmtId="177" fontId="6" fillId="5" borderId="127" xfId="0" applyNumberFormat="1" applyFont="1" applyFill="1" applyBorder="1" applyAlignment="1">
      <alignment horizontal="right" vertical="center"/>
    </xf>
    <xf numFmtId="38" fontId="6" fillId="5" borderId="178" xfId="0" applyNumberFormat="1" applyFont="1" applyFill="1" applyBorder="1" applyAlignment="1">
      <alignment horizontal="right" vertical="center"/>
    </xf>
    <xf numFmtId="38" fontId="6" fillId="5" borderId="128" xfId="0" applyNumberFormat="1" applyFont="1" applyFill="1" applyBorder="1" applyAlignment="1">
      <alignment horizontal="right" vertical="center"/>
    </xf>
    <xf numFmtId="177" fontId="6" fillId="5" borderId="178" xfId="0" applyNumberFormat="1" applyFont="1" applyFill="1" applyBorder="1" applyAlignment="1">
      <alignment horizontal="right" vertical="center"/>
    </xf>
    <xf numFmtId="177" fontId="6" fillId="5" borderId="128" xfId="0" applyNumberFormat="1" applyFont="1" applyFill="1" applyBorder="1" applyAlignment="1">
      <alignment horizontal="right" vertical="center"/>
    </xf>
    <xf numFmtId="177" fontId="6" fillId="0" borderId="23" xfId="0" applyNumberFormat="1" applyFont="1" applyBorder="1">
      <alignment vertical="center"/>
    </xf>
    <xf numFmtId="38" fontId="6" fillId="0" borderId="57" xfId="0" applyNumberFormat="1" applyFont="1" applyBorder="1" applyAlignment="1">
      <alignment horizontal="right" vertical="center" wrapText="1"/>
    </xf>
    <xf numFmtId="38" fontId="6" fillId="0" borderId="123" xfId="0" applyNumberFormat="1" applyFont="1" applyBorder="1" applyAlignment="1">
      <alignment horizontal="right" vertical="center"/>
    </xf>
    <xf numFmtId="38" fontId="6" fillId="0" borderId="52" xfId="0" applyNumberFormat="1" applyFont="1" applyBorder="1" applyAlignment="1">
      <alignment horizontal="right" vertical="center"/>
    </xf>
    <xf numFmtId="38" fontId="6" fillId="5" borderId="57" xfId="0" applyNumberFormat="1" applyFont="1" applyFill="1" applyBorder="1" applyAlignment="1">
      <alignment horizontal="right" vertical="center"/>
    </xf>
    <xf numFmtId="38" fontId="6" fillId="5" borderId="4" xfId="0" applyNumberFormat="1" applyFont="1" applyFill="1" applyBorder="1" applyAlignment="1">
      <alignment horizontal="right" vertical="center"/>
    </xf>
    <xf numFmtId="38" fontId="6" fillId="5" borderId="58" xfId="0" applyNumberFormat="1" applyFont="1" applyFill="1" applyBorder="1" applyAlignment="1">
      <alignment horizontal="right" vertical="center"/>
    </xf>
    <xf numFmtId="38" fontId="6" fillId="5" borderId="3" xfId="0" applyNumberFormat="1" applyFont="1" applyFill="1" applyBorder="1" applyAlignment="1">
      <alignment horizontal="right" vertical="center"/>
    </xf>
    <xf numFmtId="38" fontId="6" fillId="5" borderId="126" xfId="0" applyNumberFormat="1" applyFont="1" applyFill="1" applyBorder="1" applyAlignment="1">
      <alignment horizontal="right" vertical="center"/>
    </xf>
    <xf numFmtId="38" fontId="6" fillId="5" borderId="6" xfId="0" applyNumberFormat="1" applyFont="1" applyFill="1" applyBorder="1" applyAlignment="1">
      <alignment horizontal="right" vertical="center"/>
    </xf>
    <xf numFmtId="38" fontId="6" fillId="5" borderId="37" xfId="0" applyNumberFormat="1" applyFont="1" applyFill="1" applyBorder="1" applyAlignment="1">
      <alignment horizontal="right" vertical="center"/>
    </xf>
    <xf numFmtId="38" fontId="6" fillId="5" borderId="116" xfId="0" applyNumberFormat="1" applyFont="1" applyFill="1" applyBorder="1" applyAlignment="1">
      <alignment horizontal="right" vertical="center"/>
    </xf>
    <xf numFmtId="0" fontId="6" fillId="0" borderId="53" xfId="0" applyFont="1" applyBorder="1" applyAlignment="1">
      <alignment horizontal="center" vertical="center"/>
    </xf>
    <xf numFmtId="38" fontId="12" fillId="5" borderId="50" xfId="2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38" fontId="6" fillId="5" borderId="40" xfId="2" applyFont="1" applyFill="1" applyBorder="1">
      <alignment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9" fontId="6" fillId="5" borderId="0" xfId="3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176" fontId="6" fillId="0" borderId="0" xfId="3" applyNumberFormat="1" applyFont="1" applyBorder="1" applyAlignment="1">
      <alignment horizontal="left" vertical="center"/>
    </xf>
    <xf numFmtId="38" fontId="12" fillId="0" borderId="49" xfId="2" applyFont="1" applyBorder="1" applyAlignment="1">
      <alignment horizontal="center" vertical="center"/>
    </xf>
    <xf numFmtId="38" fontId="6" fillId="0" borderId="45" xfId="0" applyNumberFormat="1" applyFont="1" applyBorder="1">
      <alignment vertical="center"/>
    </xf>
    <xf numFmtId="0" fontId="6" fillId="9" borderId="56" xfId="0" applyFont="1" applyFill="1" applyBorder="1" applyAlignment="1">
      <alignment horizontal="center" vertical="center" wrapText="1"/>
    </xf>
    <xf numFmtId="38" fontId="6" fillId="0" borderId="52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38" fontId="6" fillId="0" borderId="3" xfId="0" applyNumberFormat="1" applyFont="1" applyBorder="1">
      <alignment vertical="center"/>
    </xf>
    <xf numFmtId="177" fontId="6" fillId="5" borderId="155" xfId="0" applyNumberFormat="1" applyFont="1" applyFill="1" applyBorder="1">
      <alignment vertical="center"/>
    </xf>
    <xf numFmtId="9" fontId="6" fillId="7" borderId="180" xfId="3" applyFont="1" applyFill="1" applyBorder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right" vertical="center"/>
    </xf>
    <xf numFmtId="0" fontId="8" fillId="5" borderId="172" xfId="0" applyFont="1" applyFill="1" applyBorder="1" applyAlignment="1">
      <alignment horizontal="center" vertical="center"/>
    </xf>
    <xf numFmtId="38" fontId="6" fillId="0" borderId="140" xfId="0" applyNumberFormat="1" applyFont="1" applyBorder="1" applyAlignment="1">
      <alignment horizontal="right" vertical="center"/>
    </xf>
    <xf numFmtId="38" fontId="6" fillId="0" borderId="127" xfId="0" applyNumberFormat="1" applyFont="1" applyBorder="1" applyAlignment="1">
      <alignment horizontal="right" vertical="center"/>
    </xf>
    <xf numFmtId="38" fontId="6" fillId="0" borderId="124" xfId="0" applyNumberFormat="1" applyFont="1" applyBorder="1" applyAlignment="1">
      <alignment horizontal="right" vertical="center"/>
    </xf>
    <xf numFmtId="0" fontId="8" fillId="5" borderId="183" xfId="0" applyFont="1" applyFill="1" applyBorder="1" applyAlignment="1">
      <alignment horizontal="center" vertical="center" wrapText="1"/>
    </xf>
    <xf numFmtId="0" fontId="6" fillId="5" borderId="127" xfId="0" applyFont="1" applyFill="1" applyBorder="1" applyAlignment="1">
      <alignment horizontal="right" vertical="center"/>
    </xf>
    <xf numFmtId="0" fontId="6" fillId="5" borderId="8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84" xfId="0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right" vertical="center"/>
    </xf>
    <xf numFmtId="0" fontId="12" fillId="0" borderId="143" xfId="0" applyFont="1" applyBorder="1" applyAlignment="1">
      <alignment horizontal="right" vertical="center"/>
    </xf>
    <xf numFmtId="0" fontId="6" fillId="5" borderId="64" xfId="0" applyFont="1" applyFill="1" applyBorder="1" applyAlignment="1">
      <alignment horizontal="center" vertical="center" wrapText="1"/>
    </xf>
    <xf numFmtId="0" fontId="6" fillId="0" borderId="140" xfId="0" applyFont="1" applyBorder="1" applyAlignment="1">
      <alignment horizontal="right" vertical="center"/>
    </xf>
    <xf numFmtId="0" fontId="6" fillId="0" borderId="127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185" xfId="0" applyFont="1" applyBorder="1" applyAlignment="1">
      <alignment horizontal="center" vertical="center"/>
    </xf>
    <xf numFmtId="38" fontId="12" fillId="0" borderId="186" xfId="2" applyFont="1" applyBorder="1" applyAlignment="1">
      <alignment horizontal="center" vertical="center"/>
    </xf>
    <xf numFmtId="38" fontId="12" fillId="0" borderId="187" xfId="2" applyFont="1" applyBorder="1" applyAlignment="1">
      <alignment horizontal="center" vertical="center"/>
    </xf>
    <xf numFmtId="38" fontId="12" fillId="5" borderId="187" xfId="2" applyFont="1" applyFill="1" applyBorder="1" applyAlignment="1">
      <alignment horizontal="center" vertical="center"/>
    </xf>
    <xf numFmtId="38" fontId="12" fillId="5" borderId="31" xfId="2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5" borderId="0" xfId="0" applyFont="1" applyFill="1" applyBorder="1">
      <alignment vertical="center"/>
    </xf>
    <xf numFmtId="0" fontId="22" fillId="0" borderId="0" xfId="0" applyFont="1">
      <alignment vertical="center"/>
    </xf>
    <xf numFmtId="0" fontId="9" fillId="0" borderId="0" xfId="0" applyFont="1">
      <alignment vertical="center"/>
    </xf>
    <xf numFmtId="0" fontId="6" fillId="0" borderId="12" xfId="0" applyFont="1" applyBorder="1" applyAlignment="1">
      <alignment horizontal="center" vertical="center" wrapText="1"/>
    </xf>
    <xf numFmtId="9" fontId="12" fillId="0" borderId="142" xfId="3" applyNumberFormat="1" applyFont="1" applyBorder="1">
      <alignment vertical="center"/>
    </xf>
    <xf numFmtId="176" fontId="12" fillId="0" borderId="86" xfId="3" applyNumberFormat="1" applyFont="1" applyBorder="1">
      <alignment vertical="center"/>
    </xf>
    <xf numFmtId="9" fontId="6" fillId="5" borderId="17" xfId="3" applyNumberFormat="1" applyFont="1" applyFill="1" applyBorder="1">
      <alignment vertical="center"/>
    </xf>
    <xf numFmtId="9" fontId="12" fillId="0" borderId="122" xfId="3" applyNumberFormat="1" applyFont="1" applyBorder="1" applyAlignment="1">
      <alignment vertical="center"/>
    </xf>
    <xf numFmtId="176" fontId="12" fillId="0" borderId="60" xfId="3" applyNumberFormat="1" applyFont="1" applyBorder="1" applyAlignment="1">
      <alignment horizontal="right" vertical="center"/>
    </xf>
    <xf numFmtId="176" fontId="12" fillId="0" borderId="86" xfId="3" applyNumberFormat="1" applyFont="1" applyBorder="1" applyAlignment="1">
      <alignment horizontal="right" vertical="center"/>
    </xf>
    <xf numFmtId="176" fontId="6" fillId="5" borderId="148" xfId="3" applyNumberFormat="1" applyFont="1" applyFill="1" applyBorder="1">
      <alignment vertical="center"/>
    </xf>
    <xf numFmtId="176" fontId="6" fillId="5" borderId="149" xfId="3" applyNumberFormat="1" applyFont="1" applyFill="1" applyBorder="1">
      <alignment vertical="center"/>
    </xf>
    <xf numFmtId="176" fontId="6" fillId="5" borderId="184" xfId="3" applyNumberFormat="1" applyFont="1" applyFill="1" applyBorder="1">
      <alignment vertical="center"/>
    </xf>
    <xf numFmtId="176" fontId="6" fillId="5" borderId="18" xfId="3" applyNumberFormat="1" applyFont="1" applyFill="1" applyBorder="1">
      <alignment vertical="center"/>
    </xf>
    <xf numFmtId="176" fontId="6" fillId="5" borderId="21" xfId="3" applyNumberFormat="1" applyFont="1" applyFill="1" applyBorder="1">
      <alignment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47" xfId="0" applyFont="1" applyBorder="1" applyAlignment="1">
      <alignment horizontal="center" vertical="center" wrapText="1"/>
    </xf>
    <xf numFmtId="9" fontId="6" fillId="5" borderId="122" xfId="3" applyFont="1" applyFill="1" applyBorder="1" applyAlignment="1">
      <alignment horizontal="center" vertical="center"/>
    </xf>
    <xf numFmtId="176" fontId="6" fillId="5" borderId="182" xfId="3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79" xfId="0" applyFont="1" applyBorder="1" applyAlignment="1">
      <alignment horizontal="center" vertical="center" wrapText="1"/>
    </xf>
    <xf numFmtId="38" fontId="6" fillId="5" borderId="89" xfId="0" applyNumberFormat="1" applyFont="1" applyFill="1" applyBorder="1">
      <alignment vertical="center"/>
    </xf>
    <xf numFmtId="38" fontId="6" fillId="5" borderId="92" xfId="0" applyNumberFormat="1" applyFont="1" applyFill="1" applyBorder="1">
      <alignment vertical="center"/>
    </xf>
    <xf numFmtId="38" fontId="12" fillId="5" borderId="161" xfId="2" applyNumberFormat="1" applyFont="1" applyFill="1" applyBorder="1" applyAlignment="1">
      <alignment vertical="center"/>
    </xf>
    <xf numFmtId="176" fontId="6" fillId="0" borderId="188" xfId="3" applyNumberFormat="1" applyFont="1" applyBorder="1">
      <alignment vertical="center"/>
    </xf>
    <xf numFmtId="0" fontId="6" fillId="5" borderId="190" xfId="0" applyFont="1" applyFill="1" applyBorder="1">
      <alignment vertical="center"/>
    </xf>
    <xf numFmtId="0" fontId="6" fillId="5" borderId="193" xfId="0" applyFont="1" applyFill="1" applyBorder="1" applyAlignment="1">
      <alignment horizontal="center" vertical="center"/>
    </xf>
    <xf numFmtId="38" fontId="6" fillId="5" borderId="46" xfId="0" applyNumberFormat="1" applyFont="1" applyFill="1" applyBorder="1">
      <alignment vertical="center"/>
    </xf>
    <xf numFmtId="38" fontId="6" fillId="0" borderId="13" xfId="0" applyNumberFormat="1" applyFont="1" applyBorder="1">
      <alignment vertical="center"/>
    </xf>
    <xf numFmtId="38" fontId="6" fillId="0" borderId="49" xfId="0" applyNumberFormat="1" applyFont="1" applyBorder="1">
      <alignment vertical="center"/>
    </xf>
    <xf numFmtId="38" fontId="6" fillId="5" borderId="13" xfId="0" applyNumberFormat="1" applyFont="1" applyFill="1" applyBorder="1">
      <alignment vertical="center"/>
    </xf>
    <xf numFmtId="38" fontId="6" fillId="0" borderId="19" xfId="0" applyNumberFormat="1" applyFont="1" applyBorder="1">
      <alignment vertical="center"/>
    </xf>
    <xf numFmtId="38" fontId="6" fillId="0" borderId="124" xfId="0" applyNumberFormat="1" applyFont="1" applyBorder="1">
      <alignment vertical="center"/>
    </xf>
    <xf numFmtId="38" fontId="6" fillId="0" borderId="37" xfId="0" applyNumberFormat="1" applyFont="1" applyBorder="1">
      <alignment vertical="center"/>
    </xf>
    <xf numFmtId="38" fontId="6" fillId="0" borderId="125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145" xfId="0" applyFont="1" applyBorder="1" applyAlignment="1">
      <alignment vertical="center"/>
    </xf>
    <xf numFmtId="38" fontId="6" fillId="0" borderId="0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38" fontId="12" fillId="5" borderId="119" xfId="2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5" borderId="196" xfId="0" applyNumberFormat="1" applyFont="1" applyFill="1" applyBorder="1">
      <alignment vertical="center"/>
    </xf>
    <xf numFmtId="38" fontId="6" fillId="5" borderId="152" xfId="0" applyNumberFormat="1" applyFont="1" applyFill="1" applyBorder="1">
      <alignment vertical="center"/>
    </xf>
    <xf numFmtId="38" fontId="6" fillId="5" borderId="0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176" fontId="27" fillId="0" borderId="116" xfId="3" applyNumberFormat="1" applyFont="1" applyBorder="1">
      <alignment vertical="center"/>
    </xf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0" fontId="30" fillId="0" borderId="19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38" fontId="28" fillId="0" borderId="13" xfId="2" applyFont="1" applyBorder="1">
      <alignment vertical="center"/>
    </xf>
    <xf numFmtId="38" fontId="28" fillId="0" borderId="1" xfId="2" applyFont="1" applyBorder="1">
      <alignment vertical="center"/>
    </xf>
    <xf numFmtId="176" fontId="28" fillId="0" borderId="14" xfId="3" applyNumberFormat="1" applyFont="1" applyBorder="1">
      <alignment vertical="center"/>
    </xf>
    <xf numFmtId="38" fontId="28" fillId="0" borderId="7" xfId="2" applyFont="1" applyBorder="1">
      <alignment vertical="center"/>
    </xf>
    <xf numFmtId="176" fontId="28" fillId="0" borderId="4" xfId="3" applyNumberFormat="1" applyFont="1" applyBorder="1">
      <alignment vertical="center"/>
    </xf>
    <xf numFmtId="176" fontId="28" fillId="0" borderId="14" xfId="3" applyNumberFormat="1" applyFont="1" applyBorder="1" applyAlignment="1">
      <alignment horizontal="right" vertical="center"/>
    </xf>
    <xf numFmtId="0" fontId="30" fillId="0" borderId="18" xfId="0" applyFont="1" applyBorder="1" applyAlignment="1">
      <alignment horizontal="center" vertical="center"/>
    </xf>
    <xf numFmtId="38" fontId="28" fillId="0" borderId="8" xfId="2" applyFont="1" applyBorder="1">
      <alignment vertical="center"/>
    </xf>
    <xf numFmtId="38" fontId="28" fillId="0" borderId="2" xfId="2" applyFont="1" applyBorder="1">
      <alignment vertical="center"/>
    </xf>
    <xf numFmtId="38" fontId="28" fillId="0" borderId="16" xfId="2" applyFont="1" applyBorder="1">
      <alignment vertical="center"/>
    </xf>
    <xf numFmtId="0" fontId="30" fillId="5" borderId="18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horizontal="center" vertical="center"/>
    </xf>
    <xf numFmtId="38" fontId="28" fillId="5" borderId="13" xfId="2" applyFont="1" applyFill="1" applyBorder="1">
      <alignment vertical="center"/>
    </xf>
    <xf numFmtId="38" fontId="28" fillId="5" borderId="1" xfId="2" applyFont="1" applyFill="1" applyBorder="1">
      <alignment vertical="center"/>
    </xf>
    <xf numFmtId="176" fontId="28" fillId="5" borderId="14" xfId="3" applyNumberFormat="1" applyFont="1" applyFill="1" applyBorder="1">
      <alignment vertical="center"/>
    </xf>
    <xf numFmtId="38" fontId="28" fillId="5" borderId="8" xfId="2" applyFont="1" applyFill="1" applyBorder="1">
      <alignment vertical="center"/>
    </xf>
    <xf numFmtId="38" fontId="28" fillId="5" borderId="2" xfId="2" applyFont="1" applyFill="1" applyBorder="1">
      <alignment vertical="center"/>
    </xf>
    <xf numFmtId="176" fontId="28" fillId="5" borderId="4" xfId="3" applyNumberFormat="1" applyFont="1" applyFill="1" applyBorder="1">
      <alignment vertical="center"/>
    </xf>
    <xf numFmtId="38" fontId="28" fillId="5" borderId="16" xfId="2" applyFont="1" applyFill="1" applyBorder="1">
      <alignment vertical="center"/>
    </xf>
    <xf numFmtId="176" fontId="28" fillId="5" borderId="14" xfId="0" applyNumberFormat="1" applyFont="1" applyFill="1" applyBorder="1" applyAlignment="1">
      <alignment horizontal="center" vertical="center"/>
    </xf>
    <xf numFmtId="176" fontId="28" fillId="5" borderId="14" xfId="3" applyNumberFormat="1" applyFont="1" applyFill="1" applyBorder="1" applyAlignment="1">
      <alignment horizontal="right" vertical="center"/>
    </xf>
    <xf numFmtId="0" fontId="30" fillId="5" borderId="21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horizontal="center" vertical="center"/>
    </xf>
    <xf numFmtId="38" fontId="28" fillId="5" borderId="19" xfId="2" applyFont="1" applyFill="1" applyBorder="1">
      <alignment vertical="center"/>
    </xf>
    <xf numFmtId="38" fontId="28" fillId="5" borderId="35" xfId="2" applyFont="1" applyFill="1" applyBorder="1">
      <alignment vertical="center"/>
    </xf>
    <xf numFmtId="176" fontId="28" fillId="5" borderId="20" xfId="3" applyNumberFormat="1" applyFont="1" applyFill="1" applyBorder="1">
      <alignment vertical="center"/>
    </xf>
    <xf numFmtId="38" fontId="28" fillId="5" borderId="47" xfId="2" applyFont="1" applyFill="1" applyBorder="1">
      <alignment vertical="center"/>
    </xf>
    <xf numFmtId="176" fontId="28" fillId="5" borderId="61" xfId="3" applyNumberFormat="1" applyFont="1" applyFill="1" applyBorder="1">
      <alignment vertical="center"/>
    </xf>
    <xf numFmtId="0" fontId="30" fillId="0" borderId="24" xfId="0" applyFont="1" applyBorder="1" applyAlignment="1">
      <alignment horizontal="center" vertical="center"/>
    </xf>
    <xf numFmtId="0" fontId="28" fillId="5" borderId="25" xfId="0" applyFont="1" applyFill="1" applyBorder="1" applyAlignment="1">
      <alignment horizontal="center" vertical="center"/>
    </xf>
    <xf numFmtId="38" fontId="28" fillId="0" borderId="37" xfId="2" applyFont="1" applyBorder="1">
      <alignment vertical="center"/>
    </xf>
    <xf numFmtId="38" fontId="28" fillId="0" borderId="39" xfId="2" applyFont="1" applyBorder="1">
      <alignment vertical="center"/>
    </xf>
    <xf numFmtId="176" fontId="28" fillId="0" borderId="40" xfId="3" applyNumberFormat="1" applyFont="1" applyBorder="1">
      <alignment vertical="center"/>
    </xf>
    <xf numFmtId="38" fontId="28" fillId="0" borderId="38" xfId="2" applyFont="1" applyBorder="1">
      <alignment vertical="center"/>
    </xf>
    <xf numFmtId="176" fontId="28" fillId="0" borderId="116" xfId="3" applyNumberFormat="1" applyFont="1" applyBorder="1">
      <alignment vertical="center"/>
    </xf>
    <xf numFmtId="176" fontId="28" fillId="0" borderId="40" xfId="3" applyNumberFormat="1" applyFont="1" applyBorder="1" applyAlignment="1">
      <alignment horizontal="right" vertical="center"/>
    </xf>
    <xf numFmtId="0" fontId="27" fillId="0" borderId="53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27" fillId="0" borderId="147" xfId="0" applyFont="1" applyBorder="1" applyAlignment="1">
      <alignment horizontal="center" vertical="center"/>
    </xf>
    <xf numFmtId="0" fontId="29" fillId="0" borderId="57" xfId="6" applyFont="1" applyBorder="1" applyAlignment="1">
      <alignment horizontal="center" vertical="center"/>
    </xf>
    <xf numFmtId="38" fontId="29" fillId="0" borderId="14" xfId="2" applyFont="1" applyBorder="1" applyAlignment="1">
      <alignment horizontal="center" vertical="center"/>
    </xf>
    <xf numFmtId="38" fontId="27" fillId="5" borderId="57" xfId="0" applyNumberFormat="1" applyFont="1" applyFill="1" applyBorder="1">
      <alignment vertical="center"/>
    </xf>
    <xf numFmtId="38" fontId="27" fillId="5" borderId="4" xfId="0" applyNumberFormat="1" applyFont="1" applyFill="1" applyBorder="1">
      <alignment vertical="center"/>
    </xf>
    <xf numFmtId="38" fontId="27" fillId="5" borderId="1" xfId="0" applyNumberFormat="1" applyFont="1" applyFill="1" applyBorder="1">
      <alignment vertical="center"/>
    </xf>
    <xf numFmtId="38" fontId="27" fillId="5" borderId="89" xfId="0" applyNumberFormat="1" applyFont="1" applyFill="1" applyBorder="1">
      <alignment vertical="center"/>
    </xf>
    <xf numFmtId="38" fontId="27" fillId="5" borderId="148" xfId="0" applyNumberFormat="1" applyFont="1" applyFill="1" applyBorder="1">
      <alignment vertical="center"/>
    </xf>
    <xf numFmtId="0" fontId="29" fillId="0" borderId="58" xfId="6" applyFont="1" applyBorder="1" applyAlignment="1">
      <alignment horizontal="center" vertical="center"/>
    </xf>
    <xf numFmtId="38" fontId="29" fillId="0" borderId="17" xfId="2" applyFont="1" applyBorder="1" applyAlignment="1">
      <alignment horizontal="center" vertical="center"/>
    </xf>
    <xf numFmtId="38" fontId="27" fillId="5" borderId="58" xfId="0" applyNumberFormat="1" applyFont="1" applyFill="1" applyBorder="1">
      <alignment vertical="center"/>
    </xf>
    <xf numFmtId="38" fontId="27" fillId="5" borderId="3" xfId="0" applyNumberFormat="1" applyFont="1" applyFill="1" applyBorder="1">
      <alignment vertical="center"/>
    </xf>
    <xf numFmtId="38" fontId="27" fillId="5" borderId="2" xfId="0" applyNumberFormat="1" applyFont="1" applyFill="1" applyBorder="1">
      <alignment vertical="center"/>
    </xf>
    <xf numFmtId="38" fontId="27" fillId="5" borderId="92" xfId="0" applyNumberFormat="1" applyFont="1" applyFill="1" applyBorder="1">
      <alignment vertical="center"/>
    </xf>
    <xf numFmtId="38" fontId="27" fillId="5" borderId="149" xfId="0" applyNumberFormat="1" applyFont="1" applyFill="1" applyBorder="1">
      <alignment vertical="center"/>
    </xf>
    <xf numFmtId="0" fontId="29" fillId="5" borderId="58" xfId="6" applyFont="1" applyFill="1" applyBorder="1" applyAlignment="1">
      <alignment horizontal="center" vertical="center"/>
    </xf>
    <xf numFmtId="38" fontId="29" fillId="5" borderId="17" xfId="2" applyFont="1" applyFill="1" applyBorder="1" applyAlignment="1">
      <alignment horizontal="center" vertical="center"/>
    </xf>
    <xf numFmtId="0" fontId="29" fillId="5" borderId="59" xfId="6" applyFont="1" applyFill="1" applyBorder="1" applyAlignment="1">
      <alignment horizontal="center" vertical="center"/>
    </xf>
    <xf numFmtId="38" fontId="29" fillId="5" borderId="60" xfId="2" applyFont="1" applyFill="1" applyBorder="1" applyAlignment="1">
      <alignment horizontal="center" vertical="center"/>
    </xf>
    <xf numFmtId="0" fontId="29" fillId="0" borderId="118" xfId="6" applyFont="1" applyBorder="1" applyAlignment="1">
      <alignment horizontal="center" vertical="center"/>
    </xf>
    <xf numFmtId="38" fontId="29" fillId="0" borderId="119" xfId="2" applyFont="1" applyBorder="1" applyAlignment="1">
      <alignment horizontal="center" vertical="center"/>
    </xf>
    <xf numFmtId="38" fontId="29" fillId="0" borderId="120" xfId="2" applyFont="1" applyBorder="1" applyAlignment="1">
      <alignment vertical="center"/>
    </xf>
    <xf numFmtId="38" fontId="29" fillId="0" borderId="128" xfId="2" applyFont="1" applyBorder="1" applyAlignment="1">
      <alignment vertical="center"/>
    </xf>
    <xf numFmtId="38" fontId="27" fillId="5" borderId="189" xfId="2" applyFont="1" applyFill="1" applyBorder="1" applyAlignment="1">
      <alignment vertical="center"/>
    </xf>
    <xf numFmtId="38" fontId="27" fillId="5" borderId="150" xfId="2" applyFont="1" applyFill="1" applyBorder="1" applyAlignment="1">
      <alignment vertical="center"/>
    </xf>
    <xf numFmtId="0" fontId="27" fillId="0" borderId="37" xfId="0" applyFont="1" applyBorder="1" applyAlignment="1">
      <alignment horizontal="center" vertical="center"/>
    </xf>
    <xf numFmtId="0" fontId="27" fillId="5" borderId="190" xfId="0" applyFont="1" applyFill="1" applyBorder="1">
      <alignment vertical="center"/>
    </xf>
    <xf numFmtId="176" fontId="27" fillId="0" borderId="121" xfId="3" applyNumberFormat="1" applyFont="1" applyBorder="1">
      <alignment vertical="center"/>
    </xf>
    <xf numFmtId="176" fontId="27" fillId="0" borderId="39" xfId="3" applyNumberFormat="1" applyFont="1" applyBorder="1">
      <alignment vertical="center"/>
    </xf>
    <xf numFmtId="9" fontId="27" fillId="0" borderId="116" xfId="3" applyFont="1" applyBorder="1">
      <alignment vertical="center"/>
    </xf>
    <xf numFmtId="176" fontId="27" fillId="0" borderId="188" xfId="3" applyNumberFormat="1" applyFont="1" applyBorder="1">
      <alignment vertical="center"/>
    </xf>
    <xf numFmtId="176" fontId="27" fillId="0" borderId="151" xfId="3" applyNumberFormat="1" applyFont="1" applyBorder="1">
      <alignment vertical="center"/>
    </xf>
    <xf numFmtId="9" fontId="27" fillId="0" borderId="0" xfId="3" applyFo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wrapText="1"/>
    </xf>
    <xf numFmtId="0" fontId="27" fillId="0" borderId="147" xfId="0" applyFont="1" applyBorder="1" applyAlignment="1">
      <alignment horizontal="center" vertical="center" wrapText="1"/>
    </xf>
    <xf numFmtId="38" fontId="27" fillId="0" borderId="152" xfId="2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 wrapText="1"/>
    </xf>
    <xf numFmtId="38" fontId="27" fillId="5" borderId="7" xfId="0" applyNumberFormat="1" applyFont="1" applyFill="1" applyBorder="1">
      <alignment vertical="center"/>
    </xf>
    <xf numFmtId="38" fontId="27" fillId="5" borderId="49" xfId="0" applyNumberFormat="1" applyFont="1" applyFill="1" applyBorder="1">
      <alignment vertical="center"/>
    </xf>
    <xf numFmtId="38" fontId="27" fillId="5" borderId="148" xfId="2" applyFont="1" applyFill="1" applyBorder="1">
      <alignment vertical="center"/>
    </xf>
    <xf numFmtId="38" fontId="27" fillId="5" borderId="8" xfId="0" applyNumberFormat="1" applyFont="1" applyFill="1" applyBorder="1">
      <alignment vertical="center"/>
    </xf>
    <xf numFmtId="38" fontId="27" fillId="5" borderId="127" xfId="0" applyNumberFormat="1" applyFont="1" applyFill="1" applyBorder="1">
      <alignment vertical="center"/>
    </xf>
    <xf numFmtId="38" fontId="27" fillId="5" borderId="61" xfId="0" applyNumberFormat="1" applyFont="1" applyFill="1" applyBorder="1">
      <alignment vertical="center"/>
    </xf>
    <xf numFmtId="38" fontId="27" fillId="5" borderId="35" xfId="0" applyNumberFormat="1" applyFont="1" applyFill="1" applyBorder="1">
      <alignment vertical="center"/>
    </xf>
    <xf numFmtId="38" fontId="27" fillId="5" borderId="47" xfId="0" applyNumberFormat="1" applyFont="1" applyFill="1" applyBorder="1">
      <alignment vertical="center"/>
    </xf>
    <xf numFmtId="38" fontId="27" fillId="5" borderId="153" xfId="2" applyFont="1" applyFill="1" applyBorder="1">
      <alignment vertical="center"/>
    </xf>
    <xf numFmtId="0" fontId="29" fillId="5" borderId="118" xfId="6" applyFont="1" applyFill="1" applyBorder="1" applyAlignment="1">
      <alignment horizontal="center" vertical="center"/>
    </xf>
    <xf numFmtId="38" fontId="29" fillId="5" borderId="119" xfId="2" applyFont="1" applyFill="1" applyBorder="1" applyAlignment="1">
      <alignment horizontal="center" vertical="center"/>
    </xf>
    <xf numFmtId="38" fontId="29" fillId="5" borderId="120" xfId="2" applyNumberFormat="1" applyFont="1" applyFill="1" applyBorder="1" applyAlignment="1">
      <alignment vertical="center"/>
    </xf>
    <xf numFmtId="38" fontId="29" fillId="5" borderId="128" xfId="2" applyNumberFormat="1" applyFont="1" applyFill="1" applyBorder="1" applyAlignment="1">
      <alignment vertical="center"/>
    </xf>
    <xf numFmtId="38" fontId="29" fillId="5" borderId="161" xfId="2" applyNumberFormat="1" applyFont="1" applyFill="1" applyBorder="1" applyAlignment="1">
      <alignment vertical="center"/>
    </xf>
    <xf numFmtId="38" fontId="27" fillId="5" borderId="152" xfId="2" applyFont="1" applyFill="1" applyBorder="1">
      <alignment vertical="center"/>
    </xf>
    <xf numFmtId="176" fontId="27" fillId="0" borderId="125" xfId="3" applyNumberFormat="1" applyFont="1" applyBorder="1">
      <alignment vertical="center"/>
    </xf>
    <xf numFmtId="9" fontId="27" fillId="0" borderId="151" xfId="3" applyFont="1" applyBorder="1">
      <alignment vertical="center"/>
    </xf>
    <xf numFmtId="0" fontId="10" fillId="0" borderId="181" xfId="0" applyFont="1" applyBorder="1" applyAlignment="1">
      <alignment vertical="top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2" fillId="0" borderId="65" xfId="6" applyFont="1" applyBorder="1" applyAlignment="1">
      <alignment horizontal="center" vertical="center"/>
    </xf>
    <xf numFmtId="0" fontId="12" fillId="0" borderId="69" xfId="6" applyFont="1" applyBorder="1" applyAlignment="1">
      <alignment horizontal="center" vertical="center"/>
    </xf>
    <xf numFmtId="0" fontId="12" fillId="0" borderId="77" xfId="6" applyFont="1" applyBorder="1" applyAlignment="1">
      <alignment horizontal="center" vertical="center"/>
    </xf>
    <xf numFmtId="0" fontId="12" fillId="0" borderId="66" xfId="6" applyFont="1" applyBorder="1" applyAlignment="1">
      <alignment horizontal="center" vertical="center"/>
    </xf>
    <xf numFmtId="0" fontId="12" fillId="0" borderId="67" xfId="6" applyFont="1" applyBorder="1" applyAlignment="1">
      <alignment horizontal="center" vertical="center"/>
    </xf>
    <xf numFmtId="0" fontId="12" fillId="0" borderId="68" xfId="6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57" fontId="12" fillId="0" borderId="70" xfId="6" applyNumberFormat="1" applyFont="1" applyBorder="1" applyAlignment="1">
      <alignment horizontal="center" vertical="center" wrapText="1"/>
    </xf>
    <xf numFmtId="57" fontId="12" fillId="0" borderId="71" xfId="6" applyNumberFormat="1" applyFont="1" applyBorder="1" applyAlignment="1">
      <alignment horizontal="center" vertical="center" wrapText="1"/>
    </xf>
    <xf numFmtId="57" fontId="12" fillId="0" borderId="72" xfId="6" applyNumberFormat="1" applyFont="1" applyBorder="1" applyAlignment="1">
      <alignment horizontal="center" vertical="center" wrapText="1"/>
    </xf>
    <xf numFmtId="57" fontId="12" fillId="0" borderId="73" xfId="6" applyNumberFormat="1" applyFont="1" applyBorder="1" applyAlignment="1">
      <alignment horizontal="center" vertical="center" wrapText="1"/>
    </xf>
    <xf numFmtId="57" fontId="12" fillId="0" borderId="74" xfId="6" applyNumberFormat="1" applyFont="1" applyBorder="1" applyAlignment="1">
      <alignment horizontal="center" vertical="center" wrapText="1"/>
    </xf>
    <xf numFmtId="0" fontId="12" fillId="0" borderId="75" xfId="6" applyFont="1" applyBorder="1" applyAlignment="1">
      <alignment horizontal="center" vertical="center"/>
    </xf>
    <xf numFmtId="0" fontId="12" fillId="0" borderId="109" xfId="6" applyFont="1" applyBorder="1" applyAlignment="1">
      <alignment horizontal="center" vertical="center"/>
    </xf>
    <xf numFmtId="57" fontId="12" fillId="0" borderId="107" xfId="6" applyNumberFormat="1" applyFont="1" applyBorder="1" applyAlignment="1">
      <alignment horizontal="center" vertical="center" wrapText="1"/>
    </xf>
    <xf numFmtId="57" fontId="12" fillId="0" borderId="63" xfId="6" applyNumberFormat="1" applyFont="1" applyBorder="1" applyAlignment="1">
      <alignment horizontal="center" vertical="center" wrapText="1"/>
    </xf>
    <xf numFmtId="57" fontId="12" fillId="0" borderId="108" xfId="6" applyNumberFormat="1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114" xfId="0" applyFont="1" applyBorder="1" applyAlignment="1">
      <alignment horizontal="center" vertical="center"/>
    </xf>
    <xf numFmtId="0" fontId="30" fillId="0" borderId="115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10" fillId="0" borderId="18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2" fillId="0" borderId="121" xfId="6" applyFont="1" applyBorder="1" applyAlignment="1">
      <alignment horizontal="center" vertical="center"/>
    </xf>
    <xf numFmtId="0" fontId="12" fillId="0" borderId="125" xfId="6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38" fontId="12" fillId="0" borderId="52" xfId="2" applyFont="1" applyBorder="1" applyAlignment="1">
      <alignment horizontal="left" vertical="center"/>
    </xf>
    <xf numFmtId="38" fontId="12" fillId="0" borderId="140" xfId="2" applyFont="1" applyBorder="1" applyAlignment="1">
      <alignment horizontal="left" vertical="center"/>
    </xf>
    <xf numFmtId="38" fontId="12" fillId="0" borderId="131" xfId="2" applyFont="1" applyBorder="1" applyAlignment="1">
      <alignment horizontal="left" vertical="center"/>
    </xf>
    <xf numFmtId="38" fontId="12" fillId="0" borderId="3" xfId="2" applyFont="1" applyBorder="1" applyAlignment="1">
      <alignment horizontal="left" vertical="center"/>
    </xf>
    <xf numFmtId="38" fontId="12" fillId="0" borderId="127" xfId="2" applyFont="1" applyBorder="1" applyAlignment="1">
      <alignment horizontal="left" vertical="center"/>
    </xf>
    <xf numFmtId="38" fontId="12" fillId="0" borderId="8" xfId="2" applyFont="1" applyBorder="1" applyAlignment="1">
      <alignment horizontal="left" vertical="center"/>
    </xf>
    <xf numFmtId="38" fontId="12" fillId="5" borderId="3" xfId="2" applyFont="1" applyFill="1" applyBorder="1" applyAlignment="1">
      <alignment horizontal="left" vertical="center"/>
    </xf>
    <xf numFmtId="38" fontId="12" fillId="5" borderId="127" xfId="2" applyFont="1" applyFill="1" applyBorder="1" applyAlignment="1">
      <alignment horizontal="left" vertical="center"/>
    </xf>
    <xf numFmtId="38" fontId="12" fillId="5" borderId="8" xfId="2" applyFont="1" applyFill="1" applyBorder="1" applyAlignment="1">
      <alignment horizontal="left" vertical="center"/>
    </xf>
    <xf numFmtId="38" fontId="12" fillId="5" borderId="61" xfId="2" applyFont="1" applyFill="1" applyBorder="1" applyAlignment="1">
      <alignment horizontal="left" vertical="center"/>
    </xf>
    <xf numFmtId="38" fontId="12" fillId="5" borderId="124" xfId="2" applyFont="1" applyFill="1" applyBorder="1" applyAlignment="1">
      <alignment horizontal="left" vertical="center"/>
    </xf>
    <xf numFmtId="38" fontId="12" fillId="5" borderId="47" xfId="2" applyFont="1" applyFill="1" applyBorder="1" applyAlignment="1">
      <alignment horizontal="left" vertical="center"/>
    </xf>
    <xf numFmtId="0" fontId="12" fillId="5" borderId="156" xfId="6" applyFont="1" applyFill="1" applyBorder="1" applyAlignment="1">
      <alignment horizontal="center" vertical="center"/>
    </xf>
    <xf numFmtId="0" fontId="12" fillId="5" borderId="42" xfId="6" applyFont="1" applyFill="1" applyBorder="1" applyAlignment="1">
      <alignment horizontal="center" vertical="center"/>
    </xf>
    <xf numFmtId="38" fontId="12" fillId="5" borderId="119" xfId="2" applyFont="1" applyFill="1" applyBorder="1" applyAlignment="1">
      <alignment horizontal="center" vertical="center"/>
    </xf>
    <xf numFmtId="38" fontId="12" fillId="5" borderId="117" xfId="2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12" fillId="5" borderId="182" xfId="2" applyFont="1" applyFill="1" applyBorder="1" applyAlignment="1">
      <alignment horizontal="center" vertical="center"/>
    </xf>
    <xf numFmtId="38" fontId="12" fillId="5" borderId="15" xfId="2" applyFont="1" applyFill="1" applyBorder="1" applyAlignment="1">
      <alignment horizontal="center" vertical="center"/>
    </xf>
    <xf numFmtId="176" fontId="6" fillId="5" borderId="194" xfId="3" applyNumberFormat="1" applyFont="1" applyFill="1" applyBorder="1" applyAlignment="1">
      <alignment horizontal="center" vertical="center"/>
    </xf>
    <xf numFmtId="176" fontId="6" fillId="5" borderId="195" xfId="3" applyNumberFormat="1" applyFont="1" applyFill="1" applyBorder="1" applyAlignment="1">
      <alignment horizontal="center" vertical="center"/>
    </xf>
    <xf numFmtId="0" fontId="12" fillId="0" borderId="38" xfId="6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5" borderId="123" xfId="0" applyFont="1" applyFill="1" applyBorder="1" applyAlignment="1">
      <alignment horizontal="left" vertical="center"/>
    </xf>
    <xf numFmtId="0" fontId="6" fillId="5" borderId="132" xfId="0" applyFont="1" applyFill="1" applyBorder="1" applyAlignment="1">
      <alignment horizontal="left" vertical="center"/>
    </xf>
    <xf numFmtId="0" fontId="6" fillId="5" borderId="58" xfId="0" applyFont="1" applyFill="1" applyBorder="1" applyAlignment="1">
      <alignment horizontal="left" vertical="center"/>
    </xf>
    <xf numFmtId="0" fontId="6" fillId="5" borderId="93" xfId="0" applyFont="1" applyFill="1" applyBorder="1" applyAlignment="1">
      <alignment horizontal="left" vertical="center"/>
    </xf>
    <xf numFmtId="0" fontId="6" fillId="5" borderId="29" xfId="0" applyFont="1" applyFill="1" applyBorder="1" applyAlignment="1">
      <alignment horizontal="left" vertical="center"/>
    </xf>
    <xf numFmtId="0" fontId="6" fillId="5" borderId="32" xfId="0" applyFont="1" applyFill="1" applyBorder="1" applyAlignment="1">
      <alignment horizontal="left" vertical="center"/>
    </xf>
    <xf numFmtId="0" fontId="6" fillId="0" borderId="121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59" xfId="0" applyFont="1" applyBorder="1" applyAlignment="1">
      <alignment horizontal="left" vertical="center"/>
    </xf>
    <xf numFmtId="0" fontId="6" fillId="0" borderId="98" xfId="0" applyFont="1" applyBorder="1" applyAlignment="1">
      <alignment horizontal="left" vertical="center"/>
    </xf>
    <xf numFmtId="0" fontId="6" fillId="0" borderId="123" xfId="0" applyFont="1" applyBorder="1" applyAlignment="1">
      <alignment horizontal="left" vertical="center"/>
    </xf>
    <xf numFmtId="0" fontId="6" fillId="0" borderId="132" xfId="0" applyFont="1" applyBorder="1" applyAlignment="1">
      <alignment horizontal="left" vertical="center"/>
    </xf>
    <xf numFmtId="0" fontId="6" fillId="5" borderId="29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 wrapText="1"/>
    </xf>
    <xf numFmtId="0" fontId="6" fillId="0" borderId="86" xfId="0" applyFont="1" applyBorder="1" applyAlignment="1">
      <alignment horizontal="left" vertical="center" wrapText="1"/>
    </xf>
    <xf numFmtId="38" fontId="6" fillId="5" borderId="191" xfId="0" applyNumberFormat="1" applyFont="1" applyFill="1" applyBorder="1" applyAlignment="1">
      <alignment horizontal="center" vertical="center"/>
    </xf>
    <xf numFmtId="38" fontId="6" fillId="5" borderId="192" xfId="0" applyNumberFormat="1" applyFont="1" applyFill="1" applyBorder="1" applyAlignment="1">
      <alignment horizontal="center" vertical="center"/>
    </xf>
  </cellXfs>
  <cellStyles count="8">
    <cellStyle name="スタイル 1" xfId="4"/>
    <cellStyle name="スタイル 2" xfId="5"/>
    <cellStyle name="パーセント" xfId="3" builtinId="5"/>
    <cellStyle name="桁区切り" xfId="2" builtinId="6"/>
    <cellStyle name="通貨" xfId="7" builtinId="7"/>
    <cellStyle name="標準" xfId="0" builtinId="0"/>
    <cellStyle name="標準 2" xfId="1"/>
    <cellStyle name="標準 2 2" xfId="6"/>
  </cellStyles>
  <dxfs count="1">
    <dxf>
      <fill>
        <patternFill>
          <bgColor theme="2"/>
        </patternFill>
      </fill>
    </dxf>
  </dxfs>
  <tableStyles count="1" defaultTableStyle="TableStyleMedium2" defaultPivotStyle="PivotStyleLight16">
    <tableStyle name="テーブル スタイル 1" pivot="0" count="1">
      <tableStyleElement type="totalRow" dxfId="0"/>
    </tableStyle>
  </tableStyles>
  <colors>
    <mruColors>
      <color rgb="FFFFCCFF"/>
      <color rgb="FFFFCCCC"/>
      <color rgb="FF00CC99"/>
      <color rgb="FFFFCC99"/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 b="1">
                <a:solidFill>
                  <a:sysClr val="windowText" lastClr="000000"/>
                </a:solidFill>
              </a:rPr>
              <a:t>（１） 退職理由（％）　　</a:t>
            </a:r>
            <a:r>
              <a:rPr lang="en-US" altLang="ja-JP" sz="2400" b="0">
                <a:solidFill>
                  <a:sysClr val="windowText" lastClr="000000"/>
                </a:solidFill>
              </a:rPr>
              <a:t>n=5614</a:t>
            </a:r>
            <a:endParaRPr lang="ja-JP" altLang="en-US" sz="24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3442991815372192"/>
          <c:y val="5.1444966053827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'5退職理由(1)'!$C$5:$P$5</c:f>
              <c:strCache>
                <c:ptCount val="14"/>
                <c:pt idx="0">
                  <c:v>定年退職</c:v>
                </c:pt>
                <c:pt idx="1">
                  <c:v>結婚</c:v>
                </c:pt>
                <c:pt idx="2">
                  <c:v>出産
育児</c:v>
                </c:pt>
                <c:pt idx="3">
                  <c:v>進学</c:v>
                </c:pt>
                <c:pt idx="4">
                  <c:v>本人の
心身の不良</c:v>
                </c:pt>
                <c:pt idx="5">
                  <c:v>家族の
健康・介護</c:v>
                </c:pt>
                <c:pt idx="6">
                  <c:v>転居</c:v>
                </c:pt>
                <c:pt idx="7">
                  <c:v>教育体制</c:v>
                </c:pt>
                <c:pt idx="8">
                  <c:v>勤務負担の重さ</c:v>
                </c:pt>
                <c:pt idx="9">
                  <c:v>給与
福利厚生</c:v>
                </c:pt>
                <c:pt idx="10">
                  <c:v>職場の
人間関係</c:v>
                </c:pt>
                <c:pt idx="11">
                  <c:v>看護職以外に転職</c:v>
                </c:pt>
                <c:pt idx="12">
                  <c:v>その他
（不明含む）</c:v>
                </c:pt>
                <c:pt idx="13">
                  <c:v>未解答</c:v>
                </c:pt>
              </c:strCache>
            </c:strRef>
          </c:cat>
          <c:val>
            <c:numRef>
              <c:f>'5退職理由(1)'!$C$13:$P$13</c:f>
              <c:numCache>
                <c:formatCode>0.0%</c:formatCode>
                <c:ptCount val="14"/>
                <c:pt idx="0">
                  <c:v>3.1350195938724616E-2</c:v>
                </c:pt>
                <c:pt idx="1">
                  <c:v>6.2344139650872821E-2</c:v>
                </c:pt>
                <c:pt idx="2">
                  <c:v>5.1478446740292123E-2</c:v>
                </c:pt>
                <c:pt idx="3">
                  <c:v>2.1375133594584966E-2</c:v>
                </c:pt>
                <c:pt idx="4">
                  <c:v>0.11097256857855362</c:v>
                </c:pt>
                <c:pt idx="5">
                  <c:v>6.1987887424296402E-2</c:v>
                </c:pt>
                <c:pt idx="6">
                  <c:v>0.10242251514071964</c:v>
                </c:pt>
                <c:pt idx="7">
                  <c:v>1.0687566797292483E-2</c:v>
                </c:pt>
                <c:pt idx="8">
                  <c:v>3.3309583184894909E-2</c:v>
                </c:pt>
                <c:pt idx="9">
                  <c:v>3.0459565372283576E-2</c:v>
                </c:pt>
                <c:pt idx="10">
                  <c:v>4.6490915568222303E-2</c:v>
                </c:pt>
                <c:pt idx="11">
                  <c:v>2.5293908086925544E-2</c:v>
                </c:pt>
                <c:pt idx="12">
                  <c:v>0.40488065550409691</c:v>
                </c:pt>
                <c:pt idx="13">
                  <c:v>6.9469184182401143E-3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66491072"/>
        <c:axId val="4664883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'5退職理由(1)'!$C$5:$P$5</c15:sqref>
                        </c15:formulaRef>
                      </c:ext>
                    </c:extLst>
                    <c:strCache>
                      <c:ptCount val="14"/>
                      <c:pt idx="0">
                        <c:v>定年退職</c:v>
                      </c:pt>
                      <c:pt idx="1">
                        <c:v>結婚</c:v>
                      </c:pt>
                      <c:pt idx="2">
                        <c:v>出産
育児</c:v>
                      </c:pt>
                      <c:pt idx="3">
                        <c:v>進学</c:v>
                      </c:pt>
                      <c:pt idx="4">
                        <c:v>本人の
心身の不良</c:v>
                      </c:pt>
                      <c:pt idx="5">
                        <c:v>家族の
健康・介護</c:v>
                      </c:pt>
                      <c:pt idx="6">
                        <c:v>転居</c:v>
                      </c:pt>
                      <c:pt idx="7">
                        <c:v>教育体制</c:v>
                      </c:pt>
                      <c:pt idx="8">
                        <c:v>勤務負担の重さ</c:v>
                      </c:pt>
                      <c:pt idx="9">
                        <c:v>給与
福利厚生</c:v>
                      </c:pt>
                      <c:pt idx="10">
                        <c:v>職場の
人間関係</c:v>
                      </c:pt>
                      <c:pt idx="11">
                        <c:v>看護職以外に転職</c:v>
                      </c:pt>
                      <c:pt idx="12">
                        <c:v>その他
（不明含む）</c:v>
                      </c:pt>
                      <c:pt idx="13">
                        <c:v>未解答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'5退職理由(1)'!$C$6:$P$6</c15:sqref>
                        </c15:formulaRef>
                      </c:ext>
                    </c:extLst>
                    <c:numCache>
                      <c:formatCode>#,##0_);[Red]\(#,##0\)</c:formatCode>
                      <c:ptCount val="14"/>
                      <c:pt idx="0">
                        <c:v>4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9</c:v>
                      </c:pt>
                      <c:pt idx="5">
                        <c:v>6</c:v>
                      </c:pt>
                      <c:pt idx="6">
                        <c:v>8</c:v>
                      </c:pt>
                      <c:pt idx="7">
                        <c:v>0</c:v>
                      </c:pt>
                      <c:pt idx="8">
                        <c:v>3</c:v>
                      </c:pt>
                      <c:pt idx="9">
                        <c:v>2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33</c:v>
                      </c:pt>
                      <c:pt idx="13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'5退職理由(1)'!$C$5:$P$5</c15:sqref>
                        </c15:formulaRef>
                      </c:ext>
                    </c:extLst>
                    <c:strCache>
                      <c:ptCount val="14"/>
                      <c:pt idx="0">
                        <c:v>定年退職</c:v>
                      </c:pt>
                      <c:pt idx="1">
                        <c:v>結婚</c:v>
                      </c:pt>
                      <c:pt idx="2">
                        <c:v>出産
育児</c:v>
                      </c:pt>
                      <c:pt idx="3">
                        <c:v>進学</c:v>
                      </c:pt>
                      <c:pt idx="4">
                        <c:v>本人の
心身の不良</c:v>
                      </c:pt>
                      <c:pt idx="5">
                        <c:v>家族の
健康・介護</c:v>
                      </c:pt>
                      <c:pt idx="6">
                        <c:v>転居</c:v>
                      </c:pt>
                      <c:pt idx="7">
                        <c:v>教育体制</c:v>
                      </c:pt>
                      <c:pt idx="8">
                        <c:v>勤務負担の重さ</c:v>
                      </c:pt>
                      <c:pt idx="9">
                        <c:v>給与
福利厚生</c:v>
                      </c:pt>
                      <c:pt idx="10">
                        <c:v>職場の
人間関係</c:v>
                      </c:pt>
                      <c:pt idx="11">
                        <c:v>看護職以外に転職</c:v>
                      </c:pt>
                      <c:pt idx="12">
                        <c:v>その他
（不明含む）</c:v>
                      </c:pt>
                      <c:pt idx="13">
                        <c:v>未解答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'5退職理由(1)'!$C$7:$P$7</c15:sqref>
                        </c15:formulaRef>
                      </c:ext>
                    </c:extLst>
                    <c:numCache>
                      <c:formatCode>#,##0_);[Red]\(#,##0\)</c:formatCode>
                      <c:ptCount val="14"/>
                      <c:pt idx="0">
                        <c:v>13</c:v>
                      </c:pt>
                      <c:pt idx="1">
                        <c:v>6</c:v>
                      </c:pt>
                      <c:pt idx="2">
                        <c:v>17</c:v>
                      </c:pt>
                      <c:pt idx="3">
                        <c:v>7</c:v>
                      </c:pt>
                      <c:pt idx="4">
                        <c:v>43</c:v>
                      </c:pt>
                      <c:pt idx="5">
                        <c:v>32</c:v>
                      </c:pt>
                      <c:pt idx="6">
                        <c:v>35</c:v>
                      </c:pt>
                      <c:pt idx="7">
                        <c:v>6</c:v>
                      </c:pt>
                      <c:pt idx="8">
                        <c:v>37</c:v>
                      </c:pt>
                      <c:pt idx="9">
                        <c:v>19</c:v>
                      </c:pt>
                      <c:pt idx="10">
                        <c:v>43</c:v>
                      </c:pt>
                      <c:pt idx="11">
                        <c:v>3</c:v>
                      </c:pt>
                      <c:pt idx="12">
                        <c:v>102</c:v>
                      </c:pt>
                      <c:pt idx="13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'5退職理由(1)'!$C$5:$P$5</c15:sqref>
                        </c15:formulaRef>
                      </c:ext>
                    </c:extLst>
                    <c:strCache>
                      <c:ptCount val="14"/>
                      <c:pt idx="0">
                        <c:v>定年退職</c:v>
                      </c:pt>
                      <c:pt idx="1">
                        <c:v>結婚</c:v>
                      </c:pt>
                      <c:pt idx="2">
                        <c:v>出産
育児</c:v>
                      </c:pt>
                      <c:pt idx="3">
                        <c:v>進学</c:v>
                      </c:pt>
                      <c:pt idx="4">
                        <c:v>本人の
心身の不良</c:v>
                      </c:pt>
                      <c:pt idx="5">
                        <c:v>家族の
健康・介護</c:v>
                      </c:pt>
                      <c:pt idx="6">
                        <c:v>転居</c:v>
                      </c:pt>
                      <c:pt idx="7">
                        <c:v>教育体制</c:v>
                      </c:pt>
                      <c:pt idx="8">
                        <c:v>勤務負担の重さ</c:v>
                      </c:pt>
                      <c:pt idx="9">
                        <c:v>給与
福利厚生</c:v>
                      </c:pt>
                      <c:pt idx="10">
                        <c:v>職場の
人間関係</c:v>
                      </c:pt>
                      <c:pt idx="11">
                        <c:v>看護職以外に転職</c:v>
                      </c:pt>
                      <c:pt idx="12">
                        <c:v>その他
（不明含む）</c:v>
                      </c:pt>
                      <c:pt idx="13">
                        <c:v>未解答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'5退職理由(1)'!$C$8:$P$8</c15:sqref>
                        </c15:formulaRef>
                      </c:ext>
                    </c:extLst>
                    <c:numCache>
                      <c:formatCode>#,##0_);[Red]\(#,##0\)</c:formatCode>
                      <c:ptCount val="14"/>
                      <c:pt idx="0">
                        <c:v>32</c:v>
                      </c:pt>
                      <c:pt idx="1">
                        <c:v>34</c:v>
                      </c:pt>
                      <c:pt idx="2">
                        <c:v>52</c:v>
                      </c:pt>
                      <c:pt idx="3">
                        <c:v>13</c:v>
                      </c:pt>
                      <c:pt idx="4">
                        <c:v>122</c:v>
                      </c:pt>
                      <c:pt idx="5">
                        <c:v>61</c:v>
                      </c:pt>
                      <c:pt idx="6">
                        <c:v>122</c:v>
                      </c:pt>
                      <c:pt idx="7">
                        <c:v>16</c:v>
                      </c:pt>
                      <c:pt idx="8">
                        <c:v>56</c:v>
                      </c:pt>
                      <c:pt idx="9">
                        <c:v>51</c:v>
                      </c:pt>
                      <c:pt idx="10">
                        <c:v>67</c:v>
                      </c:pt>
                      <c:pt idx="11">
                        <c:v>18</c:v>
                      </c:pt>
                      <c:pt idx="12">
                        <c:v>429</c:v>
                      </c:pt>
                      <c:pt idx="13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'5退職理由(1)'!$C$5:$P$5</c15:sqref>
                        </c15:formulaRef>
                      </c:ext>
                    </c:extLst>
                    <c:strCache>
                      <c:ptCount val="14"/>
                      <c:pt idx="0">
                        <c:v>定年退職</c:v>
                      </c:pt>
                      <c:pt idx="1">
                        <c:v>結婚</c:v>
                      </c:pt>
                      <c:pt idx="2">
                        <c:v>出産
育児</c:v>
                      </c:pt>
                      <c:pt idx="3">
                        <c:v>進学</c:v>
                      </c:pt>
                      <c:pt idx="4">
                        <c:v>本人の
心身の不良</c:v>
                      </c:pt>
                      <c:pt idx="5">
                        <c:v>家族の
健康・介護</c:v>
                      </c:pt>
                      <c:pt idx="6">
                        <c:v>転居</c:v>
                      </c:pt>
                      <c:pt idx="7">
                        <c:v>教育体制</c:v>
                      </c:pt>
                      <c:pt idx="8">
                        <c:v>勤務負担の重さ</c:v>
                      </c:pt>
                      <c:pt idx="9">
                        <c:v>給与
福利厚生</c:v>
                      </c:pt>
                      <c:pt idx="10">
                        <c:v>職場の
人間関係</c:v>
                      </c:pt>
                      <c:pt idx="11">
                        <c:v>看護職以外に転職</c:v>
                      </c:pt>
                      <c:pt idx="12">
                        <c:v>その他
（不明含む）</c:v>
                      </c:pt>
                      <c:pt idx="13">
                        <c:v>未解答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'5退職理由(1)'!$C$9:$P$9</c15:sqref>
                        </c15:formulaRef>
                      </c:ext>
                    </c:extLst>
                    <c:numCache>
                      <c:formatCode>#,##0_);[Red]\(#,##0\)</c:formatCode>
                      <c:ptCount val="14"/>
                      <c:pt idx="0">
                        <c:v>23</c:v>
                      </c:pt>
                      <c:pt idx="1">
                        <c:v>33</c:v>
                      </c:pt>
                      <c:pt idx="2">
                        <c:v>28</c:v>
                      </c:pt>
                      <c:pt idx="3">
                        <c:v>14</c:v>
                      </c:pt>
                      <c:pt idx="4">
                        <c:v>113</c:v>
                      </c:pt>
                      <c:pt idx="5">
                        <c:v>66</c:v>
                      </c:pt>
                      <c:pt idx="6">
                        <c:v>69</c:v>
                      </c:pt>
                      <c:pt idx="7">
                        <c:v>19</c:v>
                      </c:pt>
                      <c:pt idx="8">
                        <c:v>24</c:v>
                      </c:pt>
                      <c:pt idx="9">
                        <c:v>41</c:v>
                      </c:pt>
                      <c:pt idx="10">
                        <c:v>46</c:v>
                      </c:pt>
                      <c:pt idx="11">
                        <c:v>11</c:v>
                      </c:pt>
                      <c:pt idx="12">
                        <c:v>340</c:v>
                      </c:pt>
                      <c:pt idx="13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'5退職理由(1)'!$C$5:$P$5</c15:sqref>
                        </c15:formulaRef>
                      </c:ext>
                    </c:extLst>
                    <c:strCache>
                      <c:ptCount val="14"/>
                      <c:pt idx="0">
                        <c:v>定年退職</c:v>
                      </c:pt>
                      <c:pt idx="1">
                        <c:v>結婚</c:v>
                      </c:pt>
                      <c:pt idx="2">
                        <c:v>出産
育児</c:v>
                      </c:pt>
                      <c:pt idx="3">
                        <c:v>進学</c:v>
                      </c:pt>
                      <c:pt idx="4">
                        <c:v>本人の
心身の不良</c:v>
                      </c:pt>
                      <c:pt idx="5">
                        <c:v>家族の
健康・介護</c:v>
                      </c:pt>
                      <c:pt idx="6">
                        <c:v>転居</c:v>
                      </c:pt>
                      <c:pt idx="7">
                        <c:v>教育体制</c:v>
                      </c:pt>
                      <c:pt idx="8">
                        <c:v>勤務負担の重さ</c:v>
                      </c:pt>
                      <c:pt idx="9">
                        <c:v>給与
福利厚生</c:v>
                      </c:pt>
                      <c:pt idx="10">
                        <c:v>職場の
人間関係</c:v>
                      </c:pt>
                      <c:pt idx="11">
                        <c:v>看護職以外に転職</c:v>
                      </c:pt>
                      <c:pt idx="12">
                        <c:v>その他
（不明含む）</c:v>
                      </c:pt>
                      <c:pt idx="13">
                        <c:v>未解答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'5退職理由(1)'!$C$10:$P$10</c15:sqref>
                        </c15:formulaRef>
                      </c:ext>
                    </c:extLst>
                    <c:numCache>
                      <c:formatCode>#,##0_);[Red]\(#,##0\)</c:formatCode>
                      <c:ptCount val="14"/>
                      <c:pt idx="0">
                        <c:v>69</c:v>
                      </c:pt>
                      <c:pt idx="1">
                        <c:v>119</c:v>
                      </c:pt>
                      <c:pt idx="2">
                        <c:v>88</c:v>
                      </c:pt>
                      <c:pt idx="3">
                        <c:v>34</c:v>
                      </c:pt>
                      <c:pt idx="4">
                        <c:v>160</c:v>
                      </c:pt>
                      <c:pt idx="5">
                        <c:v>83</c:v>
                      </c:pt>
                      <c:pt idx="6">
                        <c:v>178</c:v>
                      </c:pt>
                      <c:pt idx="7">
                        <c:v>8</c:v>
                      </c:pt>
                      <c:pt idx="8">
                        <c:v>59</c:v>
                      </c:pt>
                      <c:pt idx="9">
                        <c:v>45</c:v>
                      </c:pt>
                      <c:pt idx="10">
                        <c:v>59</c:v>
                      </c:pt>
                      <c:pt idx="11">
                        <c:v>35</c:v>
                      </c:pt>
                      <c:pt idx="12">
                        <c:v>690</c:v>
                      </c:pt>
                      <c:pt idx="13">
                        <c:v>39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'5退職理由(1)'!$C$5:$P$5</c15:sqref>
                        </c15:formulaRef>
                      </c:ext>
                    </c:extLst>
                    <c:strCache>
                      <c:ptCount val="14"/>
                      <c:pt idx="0">
                        <c:v>定年退職</c:v>
                      </c:pt>
                      <c:pt idx="1">
                        <c:v>結婚</c:v>
                      </c:pt>
                      <c:pt idx="2">
                        <c:v>出産
育児</c:v>
                      </c:pt>
                      <c:pt idx="3">
                        <c:v>進学</c:v>
                      </c:pt>
                      <c:pt idx="4">
                        <c:v>本人の
心身の不良</c:v>
                      </c:pt>
                      <c:pt idx="5">
                        <c:v>家族の
健康・介護</c:v>
                      </c:pt>
                      <c:pt idx="6">
                        <c:v>転居</c:v>
                      </c:pt>
                      <c:pt idx="7">
                        <c:v>教育体制</c:v>
                      </c:pt>
                      <c:pt idx="8">
                        <c:v>勤務負担の重さ</c:v>
                      </c:pt>
                      <c:pt idx="9">
                        <c:v>給与
福利厚生</c:v>
                      </c:pt>
                      <c:pt idx="10">
                        <c:v>職場の
人間関係</c:v>
                      </c:pt>
                      <c:pt idx="11">
                        <c:v>看護職以外に転職</c:v>
                      </c:pt>
                      <c:pt idx="12">
                        <c:v>その他
（不明含む）</c:v>
                      </c:pt>
                      <c:pt idx="13">
                        <c:v>未解答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'5退職理由(1)'!$C$11:$P$11</c15:sqref>
                        </c15:formulaRef>
                      </c:ext>
                    </c:extLst>
                    <c:numCache>
                      <c:formatCode>#,##0_);[Red]\(#,##0\)</c:formatCode>
                      <c:ptCount val="14"/>
                      <c:pt idx="0">
                        <c:v>35</c:v>
                      </c:pt>
                      <c:pt idx="1">
                        <c:v>157</c:v>
                      </c:pt>
                      <c:pt idx="2">
                        <c:v>102</c:v>
                      </c:pt>
                      <c:pt idx="3">
                        <c:v>51</c:v>
                      </c:pt>
                      <c:pt idx="4">
                        <c:v>176</c:v>
                      </c:pt>
                      <c:pt idx="5">
                        <c:v>100</c:v>
                      </c:pt>
                      <c:pt idx="6">
                        <c:v>163</c:v>
                      </c:pt>
                      <c:pt idx="7">
                        <c:v>11</c:v>
                      </c:pt>
                      <c:pt idx="8">
                        <c:v>8</c:v>
                      </c:pt>
                      <c:pt idx="9">
                        <c:v>13</c:v>
                      </c:pt>
                      <c:pt idx="10">
                        <c:v>45</c:v>
                      </c:pt>
                      <c:pt idx="11">
                        <c:v>74</c:v>
                      </c:pt>
                      <c:pt idx="12">
                        <c:v>679</c:v>
                      </c:pt>
                      <c:pt idx="13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'5退職理由(1)'!$C$5:$P$5</c15:sqref>
                        </c15:formulaRef>
                      </c:ext>
                    </c:extLst>
                    <c:strCache>
                      <c:ptCount val="14"/>
                      <c:pt idx="0">
                        <c:v>定年退職</c:v>
                      </c:pt>
                      <c:pt idx="1">
                        <c:v>結婚</c:v>
                      </c:pt>
                      <c:pt idx="2">
                        <c:v>出産
育児</c:v>
                      </c:pt>
                      <c:pt idx="3">
                        <c:v>進学</c:v>
                      </c:pt>
                      <c:pt idx="4">
                        <c:v>本人の
心身の不良</c:v>
                      </c:pt>
                      <c:pt idx="5">
                        <c:v>家族の
健康・介護</c:v>
                      </c:pt>
                      <c:pt idx="6">
                        <c:v>転居</c:v>
                      </c:pt>
                      <c:pt idx="7">
                        <c:v>教育体制</c:v>
                      </c:pt>
                      <c:pt idx="8">
                        <c:v>勤務負担の重さ</c:v>
                      </c:pt>
                      <c:pt idx="9">
                        <c:v>給与
福利厚生</c:v>
                      </c:pt>
                      <c:pt idx="10">
                        <c:v>職場の
人間関係</c:v>
                      </c:pt>
                      <c:pt idx="11">
                        <c:v>看護職以外に転職</c:v>
                      </c:pt>
                      <c:pt idx="12">
                        <c:v>その他
（不明含む）</c:v>
                      </c:pt>
                      <c:pt idx="13">
                        <c:v>未解答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'5退職理由(1)'!$C$12:$P$12</c15:sqref>
                        </c15:formulaRef>
                      </c:ext>
                    </c:extLst>
                    <c:numCache>
                      <c:formatCode>#,##0_);[Red]\(#,##0\)</c:formatCode>
                      <c:ptCount val="14"/>
                      <c:pt idx="0">
                        <c:v>176</c:v>
                      </c:pt>
                      <c:pt idx="1">
                        <c:v>350</c:v>
                      </c:pt>
                      <c:pt idx="2">
                        <c:v>289</c:v>
                      </c:pt>
                      <c:pt idx="3">
                        <c:v>120</c:v>
                      </c:pt>
                      <c:pt idx="4">
                        <c:v>623</c:v>
                      </c:pt>
                      <c:pt idx="5">
                        <c:v>348</c:v>
                      </c:pt>
                      <c:pt idx="6">
                        <c:v>575</c:v>
                      </c:pt>
                      <c:pt idx="7">
                        <c:v>60</c:v>
                      </c:pt>
                      <c:pt idx="8">
                        <c:v>187</c:v>
                      </c:pt>
                      <c:pt idx="9">
                        <c:v>171</c:v>
                      </c:pt>
                      <c:pt idx="10">
                        <c:v>261</c:v>
                      </c:pt>
                      <c:pt idx="11">
                        <c:v>142</c:v>
                      </c:pt>
                      <c:pt idx="12">
                        <c:v>2273</c:v>
                      </c:pt>
                      <c:pt idx="13">
                        <c:v>39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6649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488328"/>
        <c:crosses val="autoZero"/>
        <c:auto val="1"/>
        <c:lblAlgn val="ctr"/>
        <c:lblOffset val="100"/>
        <c:noMultiLvlLbl val="0"/>
      </c:catAx>
      <c:valAx>
        <c:axId val="466488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49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>
                <a:solidFill>
                  <a:sysClr val="windowText" lastClr="000000"/>
                </a:solidFill>
              </a:rPr>
              <a:t>（２）① 年代別　看護補助者数　</a:t>
            </a:r>
            <a:r>
              <a:rPr lang="en-US" altLang="ja-JP" sz="1000" b="1">
                <a:solidFill>
                  <a:sysClr val="windowText" lastClr="000000"/>
                </a:solidFill>
              </a:rPr>
              <a:t>n=9091</a:t>
            </a:r>
            <a:r>
              <a:rPr lang="ja-JP" altLang="en-US" sz="1000" b="1">
                <a:solidFill>
                  <a:sysClr val="windowText" lastClr="000000"/>
                </a:solidFill>
              </a:rPr>
              <a:t>（人）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65628837679693"/>
          <c:y val="0.14929536621221581"/>
          <c:w val="0.59856245033590982"/>
          <c:h val="0.7995503319438011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22539500108358015"/>
                  <c:y val="5.4950945302960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'8看護補助者属性(2‐①)'!$B$6:$H$6</c:f>
              <c:strCache>
                <c:ptCount val="7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</c:strCache>
            </c:strRef>
          </c:cat>
          <c:val>
            <c:numRef>
              <c:f>'8看護補助者属性(2‐①)'!$B$8:$H$8</c:f>
              <c:numCache>
                <c:formatCode>0.0%</c:formatCode>
                <c:ptCount val="7"/>
                <c:pt idx="0">
                  <c:v>8.9999999999999993E-3</c:v>
                </c:pt>
                <c:pt idx="1">
                  <c:v>0.105</c:v>
                </c:pt>
                <c:pt idx="2">
                  <c:v>0.14499999999999999</c:v>
                </c:pt>
                <c:pt idx="3">
                  <c:v>0.25600000000000001</c:v>
                </c:pt>
                <c:pt idx="4">
                  <c:v>0.28999999999999998</c:v>
                </c:pt>
                <c:pt idx="5">
                  <c:v>0.159</c:v>
                </c:pt>
                <c:pt idx="6">
                  <c:v>3.6999999999999998E-2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'8看護補助者属性(2‐①)'!$B$6:$H$6</c15:sqref>
                        </c15:formulaRef>
                      </c:ext>
                    </c:extLst>
                    <c:strCache>
                      <c:ptCount val="7"/>
                      <c:pt idx="0">
                        <c:v>10代</c:v>
                      </c:pt>
                      <c:pt idx="1">
                        <c:v>20代</c:v>
                      </c:pt>
                      <c:pt idx="2">
                        <c:v>30代</c:v>
                      </c:pt>
                      <c:pt idx="3">
                        <c:v>40代</c:v>
                      </c:pt>
                      <c:pt idx="4">
                        <c:v>50代</c:v>
                      </c:pt>
                      <c:pt idx="5">
                        <c:v>60代</c:v>
                      </c:pt>
                      <c:pt idx="6">
                        <c:v>70代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'8看護補助者属性(2‐①)'!$B$7:$H$7</c15:sqref>
                        </c15:formulaRef>
                      </c:ext>
                    </c:extLst>
                    <c:numCache>
                      <c:formatCode>#,##0_);[Red]\(#,##0\)</c:formatCode>
                      <c:ptCount val="7"/>
                      <c:pt idx="0">
                        <c:v>82</c:v>
                      </c:pt>
                      <c:pt idx="1">
                        <c:v>952</c:v>
                      </c:pt>
                      <c:pt idx="2">
                        <c:v>1315</c:v>
                      </c:pt>
                      <c:pt idx="3">
                        <c:v>2328</c:v>
                      </c:pt>
                      <c:pt idx="4">
                        <c:v>2633</c:v>
                      </c:pt>
                      <c:pt idx="5">
                        <c:v>1444</c:v>
                      </c:pt>
                      <c:pt idx="6">
                        <c:v>337</c:v>
                      </c:pt>
                    </c:numCache>
                  </c:numRef>
                </c:val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>
                <a:solidFill>
                  <a:sysClr val="windowText" lastClr="000000"/>
                </a:solidFill>
              </a:rPr>
              <a:t>（２）② 勤務年数別　看護補助者割合</a:t>
            </a:r>
            <a:r>
              <a:rPr lang="ja-JP" altLang="en-US" b="1">
                <a:solidFill>
                  <a:sysClr val="windowText" lastClr="000000"/>
                </a:solidFill>
              </a:rPr>
              <a:t>　　　</a:t>
            </a:r>
            <a:r>
              <a:rPr lang="ja-JP" altLang="en-US" sz="1000" b="1">
                <a:solidFill>
                  <a:sysClr val="windowText" lastClr="000000"/>
                </a:solidFill>
              </a:rPr>
              <a:t>ｎ</a:t>
            </a:r>
            <a:r>
              <a:rPr lang="en-US" altLang="ja-JP" sz="1000" b="1">
                <a:solidFill>
                  <a:sysClr val="windowText" lastClr="000000"/>
                </a:solidFill>
              </a:rPr>
              <a:t>=9170</a:t>
            </a:r>
            <a:r>
              <a:rPr lang="ja-JP" altLang="en-US" sz="1000" b="1">
                <a:solidFill>
                  <a:sysClr val="windowText" lastClr="000000"/>
                </a:solidFill>
              </a:rPr>
              <a:t>人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114732364164584"/>
          <c:y val="0.1540257576149017"/>
          <c:w val="0.47088251230675221"/>
          <c:h val="0.73010815193609546"/>
        </c:manualLayout>
      </c:layout>
      <c:pieChart>
        <c:varyColors val="1"/>
        <c:ser>
          <c:idx val="7"/>
          <c:order val="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5"/>
              <c:layout>
                <c:manualLayout>
                  <c:x val="8.9724526621672279E-3"/>
                  <c:y val="1.684106650055186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'8看護補助者属性(2-②)'!$C$6:$H$6</c:f>
              <c:strCache>
                <c:ptCount val="6"/>
                <c:pt idx="0">
                  <c:v>１年未満</c:v>
                </c:pt>
                <c:pt idx="1">
                  <c:v>１～３年</c:v>
                </c:pt>
                <c:pt idx="2">
                  <c:v>３～５年</c:v>
                </c:pt>
                <c:pt idx="3">
                  <c:v>５～10年</c:v>
                </c:pt>
                <c:pt idx="4">
                  <c:v>10年以上</c:v>
                </c:pt>
                <c:pt idx="5">
                  <c:v>不明</c:v>
                </c:pt>
              </c:strCache>
            </c:strRef>
          </c:cat>
          <c:val>
            <c:numRef>
              <c:f>'8看護補助者属性(2-②)'!$C$14:$H$14</c:f>
              <c:numCache>
                <c:formatCode>0.0%</c:formatCode>
                <c:ptCount val="6"/>
                <c:pt idx="0">
                  <c:v>0.15027262813522355</c:v>
                </c:pt>
                <c:pt idx="1">
                  <c:v>0.21864776444929115</c:v>
                </c:pt>
                <c:pt idx="2">
                  <c:v>0.15408942202835332</c:v>
                </c:pt>
                <c:pt idx="3">
                  <c:v>0.22464558342420937</c:v>
                </c:pt>
                <c:pt idx="4">
                  <c:v>0.24329334787350054</c:v>
                </c:pt>
                <c:pt idx="5">
                  <c:v>9.0512540894220287E-3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'8看護補助者属性(2-②)'!$C$6:$H$6</c15:sqref>
                        </c15:formulaRef>
                      </c:ext>
                    </c:extLst>
                    <c:strCache>
                      <c:ptCount val="6"/>
                      <c:pt idx="0">
                        <c:v>１年未満</c:v>
                      </c:pt>
                      <c:pt idx="1">
                        <c:v>１～３年</c:v>
                      </c:pt>
                      <c:pt idx="2">
                        <c:v>３～５年</c:v>
                      </c:pt>
                      <c:pt idx="3">
                        <c:v>５～10年</c:v>
                      </c:pt>
                      <c:pt idx="4">
                        <c:v>10年以上</c:v>
                      </c:pt>
                      <c:pt idx="5">
                        <c:v>不明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'8看護補助者属性(2-②)'!$C$7:$H$7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15</c:v>
                      </c:pt>
                      <c:pt idx="1">
                        <c:v>36</c:v>
                      </c:pt>
                      <c:pt idx="2">
                        <c:v>22</c:v>
                      </c:pt>
                      <c:pt idx="3">
                        <c:v>31</c:v>
                      </c:pt>
                      <c:pt idx="4">
                        <c:v>22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'8看護補助者属性(2-②)'!$C$6:$H$6</c15:sqref>
                        </c15:formulaRef>
                      </c:ext>
                    </c:extLst>
                    <c:strCache>
                      <c:ptCount val="6"/>
                      <c:pt idx="0">
                        <c:v>１年未満</c:v>
                      </c:pt>
                      <c:pt idx="1">
                        <c:v>１～３年</c:v>
                      </c:pt>
                      <c:pt idx="2">
                        <c:v>３～５年</c:v>
                      </c:pt>
                      <c:pt idx="3">
                        <c:v>５～10年</c:v>
                      </c:pt>
                      <c:pt idx="4">
                        <c:v>10年以上</c:v>
                      </c:pt>
                      <c:pt idx="5">
                        <c:v>不明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'8看護補助者属性(2-②)'!$C$8:$H$8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142</c:v>
                      </c:pt>
                      <c:pt idx="1">
                        <c:v>213</c:v>
                      </c:pt>
                      <c:pt idx="2">
                        <c:v>133</c:v>
                      </c:pt>
                      <c:pt idx="3">
                        <c:v>183</c:v>
                      </c:pt>
                      <c:pt idx="4">
                        <c:v>174</c:v>
                      </c:pt>
                      <c:pt idx="5">
                        <c:v>9</c:v>
                      </c:pt>
                    </c:numCache>
                  </c:numRef>
                </c:val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'8看護補助者属性(2-②)'!$C$6:$H$6</c15:sqref>
                        </c15:formulaRef>
                      </c:ext>
                    </c:extLst>
                    <c:strCache>
                      <c:ptCount val="6"/>
                      <c:pt idx="0">
                        <c:v>１年未満</c:v>
                      </c:pt>
                      <c:pt idx="1">
                        <c:v>１～３年</c:v>
                      </c:pt>
                      <c:pt idx="2">
                        <c:v>３～５年</c:v>
                      </c:pt>
                      <c:pt idx="3">
                        <c:v>５～10年</c:v>
                      </c:pt>
                      <c:pt idx="4">
                        <c:v>10年以上</c:v>
                      </c:pt>
                      <c:pt idx="5">
                        <c:v>不明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'8看護補助者属性(2-②)'!$C$9:$H$9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329</c:v>
                      </c:pt>
                      <c:pt idx="1">
                        <c:v>517</c:v>
                      </c:pt>
                      <c:pt idx="2">
                        <c:v>374</c:v>
                      </c:pt>
                      <c:pt idx="3">
                        <c:v>538</c:v>
                      </c:pt>
                      <c:pt idx="4">
                        <c:v>584</c:v>
                      </c:pt>
                      <c:pt idx="5">
                        <c:v>33</c:v>
                      </c:pt>
                    </c:numCache>
                  </c:numRef>
                </c:val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'8看護補助者属性(2-②)'!$C$6:$H$6</c15:sqref>
                        </c15:formulaRef>
                      </c:ext>
                    </c:extLst>
                    <c:strCache>
                      <c:ptCount val="6"/>
                      <c:pt idx="0">
                        <c:v>１年未満</c:v>
                      </c:pt>
                      <c:pt idx="1">
                        <c:v>１～３年</c:v>
                      </c:pt>
                      <c:pt idx="2">
                        <c:v>３～５年</c:v>
                      </c:pt>
                      <c:pt idx="3">
                        <c:v>５～10年</c:v>
                      </c:pt>
                      <c:pt idx="4">
                        <c:v>10年以上</c:v>
                      </c:pt>
                      <c:pt idx="5">
                        <c:v>不明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'8看護補助者属性(2-②)'!$C$10:$H$10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248</c:v>
                      </c:pt>
                      <c:pt idx="1">
                        <c:v>430</c:v>
                      </c:pt>
                      <c:pt idx="2">
                        <c:v>269</c:v>
                      </c:pt>
                      <c:pt idx="3">
                        <c:v>376</c:v>
                      </c:pt>
                      <c:pt idx="4">
                        <c:v>517</c:v>
                      </c:pt>
                      <c:pt idx="5">
                        <c:v>6</c:v>
                      </c:pt>
                    </c:numCache>
                  </c:numRef>
                </c:val>
              </c15:ser>
            </c15:filteredPieSeries>
            <c15:filteredPieSeries>
              <c15:ser>
                <c:idx val="4"/>
                <c:order val="4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'8看護補助者属性(2-②)'!$C$6:$H$6</c15:sqref>
                        </c15:formulaRef>
                      </c:ext>
                    </c:extLst>
                    <c:strCache>
                      <c:ptCount val="6"/>
                      <c:pt idx="0">
                        <c:v>１年未満</c:v>
                      </c:pt>
                      <c:pt idx="1">
                        <c:v>１～３年</c:v>
                      </c:pt>
                      <c:pt idx="2">
                        <c:v>３～５年</c:v>
                      </c:pt>
                      <c:pt idx="3">
                        <c:v>５～10年</c:v>
                      </c:pt>
                      <c:pt idx="4">
                        <c:v>10年以上</c:v>
                      </c:pt>
                      <c:pt idx="5">
                        <c:v>不明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'8看護補助者属性(2-②)'!$C$11:$H$11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366</c:v>
                      </c:pt>
                      <c:pt idx="1">
                        <c:v>505</c:v>
                      </c:pt>
                      <c:pt idx="2">
                        <c:v>354</c:v>
                      </c:pt>
                      <c:pt idx="3">
                        <c:v>586</c:v>
                      </c:pt>
                      <c:pt idx="4">
                        <c:v>605</c:v>
                      </c:pt>
                      <c:pt idx="5">
                        <c:v>24</c:v>
                      </c:pt>
                    </c:numCache>
                  </c:numRef>
                </c:val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'8看護補助者属性(2-②)'!$C$6:$H$6</c15:sqref>
                        </c15:formulaRef>
                      </c:ext>
                    </c:extLst>
                    <c:strCache>
                      <c:ptCount val="6"/>
                      <c:pt idx="0">
                        <c:v>１年未満</c:v>
                      </c:pt>
                      <c:pt idx="1">
                        <c:v>１～３年</c:v>
                      </c:pt>
                      <c:pt idx="2">
                        <c:v>３～５年</c:v>
                      </c:pt>
                      <c:pt idx="3">
                        <c:v>５～10年</c:v>
                      </c:pt>
                      <c:pt idx="4">
                        <c:v>10年以上</c:v>
                      </c:pt>
                      <c:pt idx="5">
                        <c:v>不明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'8看護補助者属性(2-②)'!$C$12:$H$12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278</c:v>
                      </c:pt>
                      <c:pt idx="1">
                        <c:v>304</c:v>
                      </c:pt>
                      <c:pt idx="2">
                        <c:v>261</c:v>
                      </c:pt>
                      <c:pt idx="3">
                        <c:v>346</c:v>
                      </c:pt>
                      <c:pt idx="4">
                        <c:v>329</c:v>
                      </c:pt>
                      <c:pt idx="5">
                        <c:v>10</c:v>
                      </c:pt>
                    </c:numCache>
                  </c:numRef>
                </c:val>
              </c15:ser>
            </c15:filteredPieSeries>
            <c15:filteredPieSeries>
              <c15:ser>
                <c:idx val="6"/>
                <c:order val="6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'8看護補助者属性(2-②)'!$C$6:$H$6</c15:sqref>
                        </c15:formulaRef>
                      </c:ext>
                    </c:extLst>
                    <c:strCache>
                      <c:ptCount val="6"/>
                      <c:pt idx="0">
                        <c:v>１年未満</c:v>
                      </c:pt>
                      <c:pt idx="1">
                        <c:v>１～３年</c:v>
                      </c:pt>
                      <c:pt idx="2">
                        <c:v>３～５年</c:v>
                      </c:pt>
                      <c:pt idx="3">
                        <c:v>５～10年</c:v>
                      </c:pt>
                      <c:pt idx="4">
                        <c:v>10年以上</c:v>
                      </c:pt>
                      <c:pt idx="5">
                        <c:v>不明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'8看護補助者属性(2-②)'!$C$13:$H$13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1378</c:v>
                      </c:pt>
                      <c:pt idx="1">
                        <c:v>2005</c:v>
                      </c:pt>
                      <c:pt idx="2">
                        <c:v>1413</c:v>
                      </c:pt>
                      <c:pt idx="3">
                        <c:v>2060</c:v>
                      </c:pt>
                      <c:pt idx="4">
                        <c:v>2231</c:v>
                      </c:pt>
                      <c:pt idx="5">
                        <c:v>83</c:v>
                      </c:pt>
                    </c:numCache>
                  </c:numRef>
                </c:val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（５）① 配置できていない理由（％）</a:t>
            </a:r>
            <a:r>
              <a:rPr lang="en-US" altLang="ja-JP" b="1">
                <a:solidFill>
                  <a:sysClr val="windowText" lastClr="000000"/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'８看護補助者　配置状況(4)(5)'!$B$28:$B$31</c:f>
              <c:strCache>
                <c:ptCount val="4"/>
                <c:pt idx="0">
                  <c:v>募集しても応募がない</c:v>
                </c:pt>
                <c:pt idx="1">
                  <c:v>応募はあるが採用につながらない</c:v>
                </c:pt>
                <c:pt idx="2">
                  <c:v>人件費が不足している</c:v>
                </c:pt>
                <c:pt idx="3">
                  <c:v>その他</c:v>
                </c:pt>
              </c:strCache>
            </c:strRef>
          </c:cat>
          <c:val>
            <c:numRef>
              <c:f>'８看護補助者　配置状況(4)(5)'!$F$28:$F$31</c:f>
              <c:numCache>
                <c:formatCode>0.0%</c:formatCode>
                <c:ptCount val="4"/>
                <c:pt idx="0">
                  <c:v>0.61486486486486491</c:v>
                </c:pt>
                <c:pt idx="1">
                  <c:v>0.22147651006711411</c:v>
                </c:pt>
                <c:pt idx="2">
                  <c:v>9.45945945945946E-2</c:v>
                </c:pt>
                <c:pt idx="3">
                  <c:v>6.7567567567567571E-2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6489504"/>
        <c:axId val="4664930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'８看護補助者　配置状況(4)(5)'!$B$28:$B$31</c15:sqref>
                        </c15:formulaRef>
                      </c:ext>
                    </c:extLst>
                    <c:strCache>
                      <c:ptCount val="4"/>
                      <c:pt idx="0">
                        <c:v>募集しても応募がない</c:v>
                      </c:pt>
                      <c:pt idx="1">
                        <c:v>応募はあるが採用につながらない</c:v>
                      </c:pt>
                      <c:pt idx="2">
                        <c:v>人件費が不足している</c:v>
                      </c:pt>
                      <c:pt idx="3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'８看護補助者　配置状況(4)(5)'!$C$28:$C$31</c15:sqref>
                        </c15:formulaRef>
                      </c:ext>
                    </c:extLst>
                    <c:numCache>
                      <c:formatCode>#,##0_);[Red]\(#,##0\)</c:formatCode>
                      <c:ptCount val="4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'８看護補助者　配置状況(4)(5)'!$B$28:$B$31</c15:sqref>
                        </c15:formulaRef>
                      </c:ext>
                    </c:extLst>
                    <c:strCache>
                      <c:ptCount val="4"/>
                      <c:pt idx="0">
                        <c:v>募集しても応募がない</c:v>
                      </c:pt>
                      <c:pt idx="1">
                        <c:v>応募はあるが採用につながらない</c:v>
                      </c:pt>
                      <c:pt idx="2">
                        <c:v>人件費が不足している</c:v>
                      </c:pt>
                      <c:pt idx="3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'８看護補助者　配置状況(4)(5)'!$D$28:$D$31</c15:sqref>
                        </c15:formulaRef>
                      </c:ext>
                    </c:extLst>
                    <c:numCache>
                      <c:formatCode>#,##0_);[Red]\(#,##0\)</c:formatCode>
                      <c:ptCount val="4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'８看護補助者　配置状況(4)(5)'!$B$28:$B$31</c15:sqref>
                        </c15:formulaRef>
                      </c:ext>
                    </c:extLst>
                    <c:strCache>
                      <c:ptCount val="4"/>
                      <c:pt idx="0">
                        <c:v>募集しても応募がない</c:v>
                      </c:pt>
                      <c:pt idx="1">
                        <c:v>応募はあるが採用につながらない</c:v>
                      </c:pt>
                      <c:pt idx="2">
                        <c:v>人件費が不足している</c:v>
                      </c:pt>
                      <c:pt idx="3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'８看護補助者　配置状況(4)(5)'!$E$28:$E$31</c15:sqref>
                        </c15:formulaRef>
                      </c:ext>
                    </c:extLst>
                    <c:numCache>
                      <c:formatCode>#,##0_);[Red]\(#,##0\)</c:formatCode>
                      <c:ptCount val="4"/>
                      <c:pt idx="0">
                        <c:v>91</c:v>
                      </c:pt>
                      <c:pt idx="1">
                        <c:v>33</c:v>
                      </c:pt>
                      <c:pt idx="2">
                        <c:v>14</c:v>
                      </c:pt>
                      <c:pt idx="3">
                        <c:v>10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6648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493032"/>
        <c:crosses val="autoZero"/>
        <c:auto val="1"/>
        <c:lblAlgn val="ctr"/>
        <c:lblOffset val="100"/>
        <c:noMultiLvlLbl val="0"/>
      </c:catAx>
      <c:valAx>
        <c:axId val="466493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48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>
                <a:solidFill>
                  <a:sysClr val="windowText" lastClr="000000"/>
                </a:solidFill>
              </a:rPr>
              <a:t>（６）① 教育体制と運用状況（</a:t>
            </a:r>
            <a:r>
              <a:rPr lang="en-US" altLang="ja-JP" sz="1600" b="1">
                <a:solidFill>
                  <a:sysClr val="windowText" lastClr="000000"/>
                </a:solidFill>
              </a:rPr>
              <a:t>%</a:t>
            </a:r>
            <a:r>
              <a:rPr lang="ja-JP" altLang="en-US" sz="1600" b="1">
                <a:solidFill>
                  <a:sysClr val="windowText" lastClr="000000"/>
                </a:solidFill>
              </a:rPr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'8看護補助者((6)'!$G$6</c:f>
              <c:strCache>
                <c:ptCount val="1"/>
                <c:pt idx="0">
                  <c:v>構成比（%）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'8看護補助者((6)'!$B$7:$B$11</c:f>
              <c:strCache>
                <c:ptCount val="5"/>
                <c:pt idx="0">
                  <c:v>教育プログラムが構築されている</c:v>
                </c:pt>
                <c:pt idx="1">
                  <c:v>教育を担当する人材が確保されている</c:v>
                </c:pt>
                <c:pt idx="2">
                  <c:v>教育体制の評価、見直しが行われている</c:v>
                </c:pt>
                <c:pt idx="3">
                  <c:v>特に教育体制は整備されていない</c:v>
                </c:pt>
                <c:pt idx="4">
                  <c:v>その他</c:v>
                </c:pt>
              </c:strCache>
            </c:strRef>
          </c:cat>
          <c:val>
            <c:numRef>
              <c:f>'8看護補助者((6)'!$G$7:$G$11</c:f>
              <c:numCache>
                <c:formatCode>0.0%</c:formatCode>
                <c:ptCount val="5"/>
                <c:pt idx="0">
                  <c:v>0.31630648330058941</c:v>
                </c:pt>
                <c:pt idx="1">
                  <c:v>0.29273084479371314</c:v>
                </c:pt>
                <c:pt idx="2">
                  <c:v>0.31827111984282908</c:v>
                </c:pt>
                <c:pt idx="3">
                  <c:v>5.50098231827112E-2</c:v>
                </c:pt>
                <c:pt idx="4">
                  <c:v>1.768172888015717E-2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6493816"/>
        <c:axId val="4664942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'8看護補助者((6)'!$C$6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'8看護補助者((6)'!$B$7:$B$11</c15:sqref>
                        </c15:formulaRef>
                      </c:ext>
                    </c:extLst>
                    <c:strCache>
                      <c:ptCount val="5"/>
                      <c:pt idx="0">
                        <c:v>教育プログラムが構築されている</c:v>
                      </c:pt>
                      <c:pt idx="1">
                        <c:v>教育を担当する人材が確保されている</c:v>
                      </c:pt>
                      <c:pt idx="2">
                        <c:v>教育体制の評価、見直しが行われている</c:v>
                      </c:pt>
                      <c:pt idx="3">
                        <c:v>特に教育体制は整備されていない</c:v>
                      </c:pt>
                      <c:pt idx="4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'8看護補助者((6)'!$C$7:$C$11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'8看護補助者((6)'!$D$6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'8看護補助者((6)'!$B$7:$B$11</c15:sqref>
                        </c15:formulaRef>
                      </c:ext>
                    </c:extLst>
                    <c:strCache>
                      <c:ptCount val="5"/>
                      <c:pt idx="0">
                        <c:v>教育プログラムが構築されている</c:v>
                      </c:pt>
                      <c:pt idx="1">
                        <c:v>教育を担当する人材が確保されている</c:v>
                      </c:pt>
                      <c:pt idx="2">
                        <c:v>教育体制の評価、見直しが行われている</c:v>
                      </c:pt>
                      <c:pt idx="3">
                        <c:v>特に教育体制は整備されていない</c:v>
                      </c:pt>
                      <c:pt idx="4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'8看護補助者((6)'!$D$7:$D$11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'8看護補助者((6)'!$E$6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'8看護補助者((6)'!$B$7:$B$11</c15:sqref>
                        </c15:formulaRef>
                      </c:ext>
                    </c:extLst>
                    <c:strCache>
                      <c:ptCount val="5"/>
                      <c:pt idx="0">
                        <c:v>教育プログラムが構築されている</c:v>
                      </c:pt>
                      <c:pt idx="1">
                        <c:v>教育を担当する人材が確保されている</c:v>
                      </c:pt>
                      <c:pt idx="2">
                        <c:v>教育体制の評価、見直しが行われている</c:v>
                      </c:pt>
                      <c:pt idx="3">
                        <c:v>特に教育体制は整備されていない</c:v>
                      </c:pt>
                      <c:pt idx="4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'8看護補助者((6)'!$E$7:$E$11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'8看護補助者((6)'!$F$6</c15:sqref>
                        </c15:formulaRef>
                      </c:ext>
                    </c:extLst>
                    <c:strCache>
                      <c:ptCount val="1"/>
                      <c:pt idx="0">
                        <c:v>回答数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'8看護補助者((6)'!$B$7:$B$11</c15:sqref>
                        </c15:formulaRef>
                      </c:ext>
                    </c:extLst>
                    <c:strCache>
                      <c:ptCount val="5"/>
                      <c:pt idx="0">
                        <c:v>教育プログラムが構築されている</c:v>
                      </c:pt>
                      <c:pt idx="1">
                        <c:v>教育を担当する人材が確保されている</c:v>
                      </c:pt>
                      <c:pt idx="2">
                        <c:v>教育体制の評価、見直しが行われている</c:v>
                      </c:pt>
                      <c:pt idx="3">
                        <c:v>特に教育体制は整備されていない</c:v>
                      </c:pt>
                      <c:pt idx="4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'8看護補助者((6)'!$F$7:$F$11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161</c:v>
                      </c:pt>
                      <c:pt idx="1">
                        <c:v>149</c:v>
                      </c:pt>
                      <c:pt idx="2">
                        <c:v>162</c:v>
                      </c:pt>
                      <c:pt idx="3">
                        <c:v>28</c:v>
                      </c:pt>
                      <c:pt idx="4">
                        <c:v>9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6649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494208"/>
        <c:crosses val="autoZero"/>
        <c:auto val="1"/>
        <c:lblAlgn val="ctr"/>
        <c:lblOffset val="100"/>
        <c:noMultiLvlLbl val="0"/>
      </c:catAx>
      <c:valAx>
        <c:axId val="46649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49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>
                <a:solidFill>
                  <a:sysClr val="windowText" lastClr="000000"/>
                </a:solidFill>
              </a:rPr>
              <a:t>（８）① 教育に関する課題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'8看護補助者 (8)'!$B$7:$B$12</c:f>
              <c:strCache>
                <c:ptCount val="6"/>
                <c:pt idx="0">
                  <c:v>知識・技術の習得に時間を要する</c:v>
                </c:pt>
                <c:pt idx="1">
                  <c:v>業務多忙により、研修時間を確保できない</c:v>
                </c:pt>
                <c:pt idx="2">
                  <c:v>教育を担当する人材の確保が困難</c:v>
                </c:pt>
                <c:pt idx="3">
                  <c:v>教育プログラムの構築が困難</c:v>
                </c:pt>
                <c:pt idx="4">
                  <c:v>その他</c:v>
                </c:pt>
                <c:pt idx="5">
                  <c:v>課題は特にない</c:v>
                </c:pt>
              </c:strCache>
            </c:strRef>
          </c:cat>
          <c:val>
            <c:numRef>
              <c:f>'8看護補助者 (8)'!$G$7:$G$12</c:f>
              <c:numCache>
                <c:formatCode>0.0%</c:formatCode>
                <c:ptCount val="6"/>
                <c:pt idx="0">
                  <c:v>0.32938388625592419</c:v>
                </c:pt>
                <c:pt idx="1">
                  <c:v>0.25829383886255924</c:v>
                </c:pt>
                <c:pt idx="2">
                  <c:v>0.18009478672985782</c:v>
                </c:pt>
                <c:pt idx="3">
                  <c:v>0.10426540284360189</c:v>
                </c:pt>
                <c:pt idx="4">
                  <c:v>4.2654028436018961E-2</c:v>
                </c:pt>
                <c:pt idx="5">
                  <c:v>8.5308056872037921E-2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874736"/>
        <c:axId val="559878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'8看護補助者 (8)'!$B$7:$B$12</c15:sqref>
                        </c15:formulaRef>
                      </c:ext>
                    </c:extLst>
                    <c:strCache>
                      <c:ptCount val="6"/>
                      <c:pt idx="0">
                        <c:v>知識・技術の習得に時間を要する</c:v>
                      </c:pt>
                      <c:pt idx="1">
                        <c:v>業務多忙により、研修時間を確保できない</c:v>
                      </c:pt>
                      <c:pt idx="2">
                        <c:v>教育を担当する人材の確保が困難</c:v>
                      </c:pt>
                      <c:pt idx="3">
                        <c:v>教育プログラムの構築が困難</c:v>
                      </c:pt>
                      <c:pt idx="4">
                        <c:v>その他</c:v>
                      </c:pt>
                      <c:pt idx="5">
                        <c:v>課題は特にない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'8看護補助者 (8)'!$C$7:$C$12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 (8)'!$B$7:$B$12</c15:sqref>
                        </c15:formulaRef>
                      </c:ext>
                    </c:extLst>
                    <c:strCache>
                      <c:ptCount val="6"/>
                      <c:pt idx="0">
                        <c:v>知識・技術の習得に時間を要する</c:v>
                      </c:pt>
                      <c:pt idx="1">
                        <c:v>業務多忙により、研修時間を確保できない</c:v>
                      </c:pt>
                      <c:pt idx="2">
                        <c:v>教育を担当する人材の確保が困難</c:v>
                      </c:pt>
                      <c:pt idx="3">
                        <c:v>教育プログラムの構築が困難</c:v>
                      </c:pt>
                      <c:pt idx="4">
                        <c:v>その他</c:v>
                      </c:pt>
                      <c:pt idx="5">
                        <c:v>課題は特にない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 (8)'!$D$7:$D$12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 (8)'!$B$7:$B$12</c15:sqref>
                        </c15:formulaRef>
                      </c:ext>
                    </c:extLst>
                    <c:strCache>
                      <c:ptCount val="6"/>
                      <c:pt idx="0">
                        <c:v>知識・技術の習得に時間を要する</c:v>
                      </c:pt>
                      <c:pt idx="1">
                        <c:v>業務多忙により、研修時間を確保できない</c:v>
                      </c:pt>
                      <c:pt idx="2">
                        <c:v>教育を担当する人材の確保が困難</c:v>
                      </c:pt>
                      <c:pt idx="3">
                        <c:v>教育プログラムの構築が困難</c:v>
                      </c:pt>
                      <c:pt idx="4">
                        <c:v>その他</c:v>
                      </c:pt>
                      <c:pt idx="5">
                        <c:v>課題は特にない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 (8)'!$E$7:$E$12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 (8)'!$B$7:$B$12</c15:sqref>
                        </c15:formulaRef>
                      </c:ext>
                    </c:extLst>
                    <c:strCache>
                      <c:ptCount val="6"/>
                      <c:pt idx="0">
                        <c:v>知識・技術の習得に時間を要する</c:v>
                      </c:pt>
                      <c:pt idx="1">
                        <c:v>業務多忙により、研修時間を確保できない</c:v>
                      </c:pt>
                      <c:pt idx="2">
                        <c:v>教育を担当する人材の確保が困難</c:v>
                      </c:pt>
                      <c:pt idx="3">
                        <c:v>教育プログラムの構築が困難</c:v>
                      </c:pt>
                      <c:pt idx="4">
                        <c:v>その他</c:v>
                      </c:pt>
                      <c:pt idx="5">
                        <c:v>課題は特にない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 (8)'!$F$7:$F$12</c15:sqref>
                        </c15:formulaRef>
                      </c:ext>
                    </c:extLst>
                    <c:numCache>
                      <c:formatCode>#,##0_);[Red]\(#,##0\)</c:formatCode>
                      <c:ptCount val="6"/>
                      <c:pt idx="0">
                        <c:v>139</c:v>
                      </c:pt>
                      <c:pt idx="1">
                        <c:v>109</c:v>
                      </c:pt>
                      <c:pt idx="2">
                        <c:v>76</c:v>
                      </c:pt>
                      <c:pt idx="3">
                        <c:v>44</c:v>
                      </c:pt>
                      <c:pt idx="4">
                        <c:v>18</c:v>
                      </c:pt>
                      <c:pt idx="5">
                        <c:v>36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55987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878264"/>
        <c:crosses val="autoZero"/>
        <c:auto val="1"/>
        <c:lblAlgn val="ctr"/>
        <c:lblOffset val="100"/>
        <c:noMultiLvlLbl val="0"/>
      </c:catAx>
      <c:valAx>
        <c:axId val="559878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87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>
                <a:solidFill>
                  <a:sysClr val="windowText" lastClr="000000"/>
                </a:solidFill>
              </a:rPr>
              <a:t>（９）① 習得に時間を要する知識・技術</a:t>
            </a:r>
          </a:p>
        </c:rich>
      </c:tx>
      <c:layout>
        <c:manualLayout>
          <c:xMode val="edge"/>
          <c:yMode val="edge"/>
          <c:x val="0.30190851728557327"/>
          <c:y val="8.2304526748971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'8看護補助者(9) '!$B$7:$B$16</c:f>
              <c:strCache>
                <c:ptCount val="10"/>
                <c:pt idx="0">
                  <c:v>食事介助</c:v>
                </c:pt>
                <c:pt idx="1">
                  <c:v>移乗の援助</c:v>
                </c:pt>
                <c:pt idx="2">
                  <c:v>排泄介助</c:v>
                </c:pt>
                <c:pt idx="3">
                  <c:v>清潔・整容の解除</c:v>
                </c:pt>
                <c:pt idx="4">
                  <c:v>病室内の環境整備</c:v>
                </c:pt>
                <c:pt idx="5">
                  <c:v>倫理的配慮（情報管理含む）</c:v>
                </c:pt>
                <c:pt idx="6">
                  <c:v>接遇・マナー</c:v>
                </c:pt>
                <c:pt idx="7">
                  <c:v>チーム連携（情報・連絡・相談等）</c:v>
                </c:pt>
                <c:pt idx="8">
                  <c:v>事務的業務</c:v>
                </c:pt>
                <c:pt idx="9">
                  <c:v>その他</c:v>
                </c:pt>
              </c:strCache>
            </c:strRef>
          </c:cat>
          <c:val>
            <c:numRef>
              <c:f>'8看護補助者(9) '!$F$7:$F$16</c:f>
              <c:numCache>
                <c:formatCode>0.0%</c:formatCode>
                <c:ptCount val="10"/>
                <c:pt idx="0">
                  <c:v>9.832635983263599E-2</c:v>
                </c:pt>
                <c:pt idx="1">
                  <c:v>9.4142259414225937E-2</c:v>
                </c:pt>
                <c:pt idx="2">
                  <c:v>8.3682008368200833E-2</c:v>
                </c:pt>
                <c:pt idx="3">
                  <c:v>6.2761506276150625E-2</c:v>
                </c:pt>
                <c:pt idx="4">
                  <c:v>3.7656903765690378E-2</c:v>
                </c:pt>
                <c:pt idx="5" formatCode="0%">
                  <c:v>0.23012552301255229</c:v>
                </c:pt>
                <c:pt idx="6">
                  <c:v>0.23640167364016737</c:v>
                </c:pt>
                <c:pt idx="7">
                  <c:v>0.12761506276150628</c:v>
                </c:pt>
                <c:pt idx="8">
                  <c:v>4.1841004184100415E-3</c:v>
                </c:pt>
                <c:pt idx="9">
                  <c:v>2.5104602510460251E-2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877088"/>
        <c:axId val="559877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'8看護補助者(9) '!$B$7:$B$16</c15:sqref>
                        </c15:formulaRef>
                      </c:ext>
                    </c:extLst>
                    <c:strCache>
                      <c:ptCount val="10"/>
                      <c:pt idx="0">
                        <c:v>食事介助</c:v>
                      </c:pt>
                      <c:pt idx="1">
                        <c:v>移乗の援助</c:v>
                      </c:pt>
                      <c:pt idx="2">
                        <c:v>排泄介助</c:v>
                      </c:pt>
                      <c:pt idx="3">
                        <c:v>清潔・整容の解除</c:v>
                      </c:pt>
                      <c:pt idx="4">
                        <c:v>病室内の環境整備</c:v>
                      </c:pt>
                      <c:pt idx="5">
                        <c:v>倫理的配慮（情報管理含む）</c:v>
                      </c:pt>
                      <c:pt idx="6">
                        <c:v>接遇・マナー</c:v>
                      </c:pt>
                      <c:pt idx="7">
                        <c:v>チーム連携（情報・連絡・相談等）</c:v>
                      </c:pt>
                      <c:pt idx="8">
                        <c:v>事務的業務</c:v>
                      </c:pt>
                      <c:pt idx="9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'8看護補助者(9) '!$C$7:$C$16</c15:sqref>
                        </c15:formulaRef>
                      </c:ext>
                    </c:extLst>
                    <c:numCache>
                      <c:formatCode>#,##0_);[Red]\(#,##0\)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'8看護補助者(9) '!$B$7:$B$16</c15:sqref>
                        </c15:formulaRef>
                      </c:ext>
                    </c:extLst>
                    <c:strCache>
                      <c:ptCount val="10"/>
                      <c:pt idx="0">
                        <c:v>食事介助</c:v>
                      </c:pt>
                      <c:pt idx="1">
                        <c:v>移乗の援助</c:v>
                      </c:pt>
                      <c:pt idx="2">
                        <c:v>排泄介助</c:v>
                      </c:pt>
                      <c:pt idx="3">
                        <c:v>清潔・整容の解除</c:v>
                      </c:pt>
                      <c:pt idx="4">
                        <c:v>病室内の環境整備</c:v>
                      </c:pt>
                      <c:pt idx="5">
                        <c:v>倫理的配慮（情報管理含む）</c:v>
                      </c:pt>
                      <c:pt idx="6">
                        <c:v>接遇・マナー</c:v>
                      </c:pt>
                      <c:pt idx="7">
                        <c:v>チーム連携（情報・連絡・相談等）</c:v>
                      </c:pt>
                      <c:pt idx="8">
                        <c:v>事務的業務</c:v>
                      </c:pt>
                      <c:pt idx="9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'8看護補助者(9) '!$D$7:$D$16</c15:sqref>
                        </c15:formulaRef>
                      </c:ext>
                    </c:extLst>
                    <c:numCache>
                      <c:formatCode>#,##0_);[Red]\(#,##0\)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'8看護補助者(9) '!$B$7:$B$16</c15:sqref>
                        </c15:formulaRef>
                      </c:ext>
                    </c:extLst>
                    <c:strCache>
                      <c:ptCount val="10"/>
                      <c:pt idx="0">
                        <c:v>食事介助</c:v>
                      </c:pt>
                      <c:pt idx="1">
                        <c:v>移乗の援助</c:v>
                      </c:pt>
                      <c:pt idx="2">
                        <c:v>排泄介助</c:v>
                      </c:pt>
                      <c:pt idx="3">
                        <c:v>清潔・整容の解除</c:v>
                      </c:pt>
                      <c:pt idx="4">
                        <c:v>病室内の環境整備</c:v>
                      </c:pt>
                      <c:pt idx="5">
                        <c:v>倫理的配慮（情報管理含む）</c:v>
                      </c:pt>
                      <c:pt idx="6">
                        <c:v>接遇・マナー</c:v>
                      </c:pt>
                      <c:pt idx="7">
                        <c:v>チーム連携（情報・連絡・相談等）</c:v>
                      </c:pt>
                      <c:pt idx="8">
                        <c:v>事務的業務</c:v>
                      </c:pt>
                      <c:pt idx="9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'8看護補助者(9) '!$E$7:$E$16</c15:sqref>
                        </c15:formulaRef>
                      </c:ext>
                    </c:extLst>
                    <c:numCache>
                      <c:formatCode>#,##0_);[Red]\(#,##0\)</c:formatCode>
                      <c:ptCount val="10"/>
                      <c:pt idx="0">
                        <c:v>47</c:v>
                      </c:pt>
                      <c:pt idx="1">
                        <c:v>45</c:v>
                      </c:pt>
                      <c:pt idx="2">
                        <c:v>40</c:v>
                      </c:pt>
                      <c:pt idx="3">
                        <c:v>30</c:v>
                      </c:pt>
                      <c:pt idx="4">
                        <c:v>18</c:v>
                      </c:pt>
                      <c:pt idx="5">
                        <c:v>110</c:v>
                      </c:pt>
                      <c:pt idx="6">
                        <c:v>113</c:v>
                      </c:pt>
                      <c:pt idx="7">
                        <c:v>61</c:v>
                      </c:pt>
                      <c:pt idx="8">
                        <c:v>2</c:v>
                      </c:pt>
                      <c:pt idx="9">
                        <c:v>12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5598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877872"/>
        <c:crosses val="autoZero"/>
        <c:auto val="1"/>
        <c:lblAlgn val="ctr"/>
        <c:lblOffset val="100"/>
        <c:noMultiLvlLbl val="0"/>
      </c:catAx>
      <c:valAx>
        <c:axId val="55987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87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>
                <a:solidFill>
                  <a:sysClr val="windowText" lastClr="000000"/>
                </a:solidFill>
              </a:rPr>
              <a:t>（１０）② </a:t>
            </a:r>
            <a:r>
              <a:rPr lang="ja-JP" sz="1400">
                <a:solidFill>
                  <a:sysClr val="windowText" lastClr="000000"/>
                </a:solidFill>
              </a:rPr>
              <a:t>病床数別　</a:t>
            </a:r>
            <a:endParaRPr lang="en-US" altLang="ja-JP" sz="1400">
              <a:solidFill>
                <a:sysClr val="windowText" lastClr="000000"/>
              </a:solidFill>
            </a:endParaRPr>
          </a:p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ja-JP" sz="1400">
                <a:solidFill>
                  <a:sysClr val="windowText" lastClr="000000"/>
                </a:solidFill>
              </a:rPr>
              <a:t>研修終了</a:t>
            </a:r>
            <a:r>
              <a:rPr lang="ja-JP" altLang="en-US" sz="1400">
                <a:solidFill>
                  <a:sysClr val="windowText" lastClr="000000"/>
                </a:solidFill>
              </a:rPr>
              <a:t>している</a:t>
            </a:r>
            <a:r>
              <a:rPr lang="ja-JP" sz="1400">
                <a:solidFill>
                  <a:sysClr val="windowText" lastClr="000000"/>
                </a:solidFill>
              </a:rPr>
              <a:t>看護師人数</a:t>
            </a:r>
            <a:r>
              <a:rPr lang="ja-JP" altLang="en-US" sz="1400">
                <a:solidFill>
                  <a:sysClr val="windowText" lastClr="000000"/>
                </a:solidFill>
              </a:rPr>
              <a:t>、施設数</a:t>
            </a:r>
            <a:endParaRPr lang="ja-JP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0483943259625728"/>
          <c:y val="3.7140227890912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'8看護補助者(10) '!$C$14</c:f>
              <c:strCache>
                <c:ptCount val="1"/>
                <c:pt idx="0">
                  <c:v>職員がいる
施設数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'8看護補助者(10) '!$A$15:$A$20</c:f>
              <c:strCache>
                <c:ptCount val="6"/>
                <c:pt idx="0">
                  <c:v>20～49</c:v>
                </c:pt>
                <c:pt idx="1">
                  <c:v>50～99</c:v>
                </c:pt>
                <c:pt idx="2">
                  <c:v>100～199</c:v>
                </c:pt>
                <c:pt idx="3">
                  <c:v>200～299</c:v>
                </c:pt>
                <c:pt idx="4">
                  <c:v>300～499</c:v>
                </c:pt>
                <c:pt idx="5">
                  <c:v>500以上</c:v>
                </c:pt>
              </c:strCache>
            </c:strRef>
          </c:cat>
          <c:val>
            <c:numRef>
              <c:f>'8看護補助者(10) '!$C$15:$C$20</c:f>
              <c:numCache>
                <c:formatCode>#,##0_);[Red]\(#,##0\)</c:formatCode>
                <c:ptCount val="6"/>
                <c:pt idx="0">
                  <c:v>3</c:v>
                </c:pt>
                <c:pt idx="1">
                  <c:v>23</c:v>
                </c:pt>
                <c:pt idx="2">
                  <c:v>46</c:v>
                </c:pt>
                <c:pt idx="3">
                  <c:v>32</c:v>
                </c:pt>
                <c:pt idx="4">
                  <c:v>30</c:v>
                </c:pt>
                <c:pt idx="5">
                  <c:v>17</c:v>
                </c:pt>
              </c:numCache>
            </c:numRef>
          </c:val>
        </c:ser>
        <c:ser>
          <c:idx val="2"/>
          <c:order val="1"/>
          <c:tx>
            <c:strRef>
              <c:f>'8看護補助者(10) '!$D$14</c:f>
              <c:strCache>
                <c:ptCount val="1"/>
                <c:pt idx="0">
                  <c:v>看護師人数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2EDEEDA-3C6F-474D-82C3-ECA36D116508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DBD68E7-1DE9-4CC8-9613-55D2F2278FC1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0E68AF5-B4AF-4EB0-B59E-21BC48EFAB7D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A35E1A5-1717-42DB-A91D-2903DDDAB52A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69D4F2B-58F1-4DC2-AB54-5A746CCF42F4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DBD55CE-CDF4-437D-AE88-F0700BCC3F0C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人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'8看護補助者(10) '!$A$15:$A$20</c:f>
              <c:strCache>
                <c:ptCount val="6"/>
                <c:pt idx="0">
                  <c:v>20～49</c:v>
                </c:pt>
                <c:pt idx="1">
                  <c:v>50～99</c:v>
                </c:pt>
                <c:pt idx="2">
                  <c:v>100～199</c:v>
                </c:pt>
                <c:pt idx="3">
                  <c:v>200～299</c:v>
                </c:pt>
                <c:pt idx="4">
                  <c:v>300～499</c:v>
                </c:pt>
                <c:pt idx="5">
                  <c:v>500以上</c:v>
                </c:pt>
              </c:strCache>
            </c:strRef>
          </c:cat>
          <c:val>
            <c:numRef>
              <c:f>'8看護補助者(10) '!$D$15:$D$20</c:f>
              <c:numCache>
                <c:formatCode>#,##0_);[Red]\(#,##0\)</c:formatCode>
                <c:ptCount val="6"/>
                <c:pt idx="0">
                  <c:v>3</c:v>
                </c:pt>
                <c:pt idx="1">
                  <c:v>68</c:v>
                </c:pt>
                <c:pt idx="2">
                  <c:v>211</c:v>
                </c:pt>
                <c:pt idx="3">
                  <c:v>125</c:v>
                </c:pt>
                <c:pt idx="4">
                  <c:v>200</c:v>
                </c:pt>
                <c:pt idx="5">
                  <c:v>243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59871992"/>
        <c:axId val="559872384"/>
      </c:barChart>
      <c:catAx>
        <c:axId val="559871992"/>
        <c:scaling>
          <c:orientation val="minMax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>
                    <a:solidFill>
                      <a:sysClr val="windowText" lastClr="000000"/>
                    </a:solidFill>
                  </a:rPr>
                  <a:t>施設</a:t>
                </a:r>
                <a:r>
                  <a:rPr lang="ja-JP" sz="1200">
                    <a:solidFill>
                      <a:sysClr val="windowText" lastClr="000000"/>
                    </a:solidFill>
                  </a:rPr>
                  <a:t>病床数</a:t>
                </a:r>
              </a:p>
            </c:rich>
          </c:tx>
          <c:layout>
            <c:manualLayout>
              <c:xMode val="edge"/>
              <c:yMode val="edge"/>
              <c:x val="2.3008338439252009E-2"/>
              <c:y val="0.36054384995347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872384"/>
        <c:crosses val="autoZero"/>
        <c:auto val="1"/>
        <c:lblAlgn val="ctr"/>
        <c:lblOffset val="100"/>
        <c:noMultiLvlLbl val="0"/>
      </c:catAx>
      <c:valAx>
        <c:axId val="55987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>
                    <a:solidFill>
                      <a:sysClr val="windowText" lastClr="000000"/>
                    </a:solidFill>
                  </a:rPr>
                  <a:t>看護師</a:t>
                </a:r>
                <a:r>
                  <a:rPr lang="ja-JP" sz="1200">
                    <a:solidFill>
                      <a:sysClr val="windowText" lastClr="000000"/>
                    </a:solidFill>
                  </a:rPr>
                  <a:t>人数</a:t>
                </a:r>
                <a:r>
                  <a:rPr lang="en-US" altLang="ja-JP" sz="1200">
                    <a:solidFill>
                      <a:sysClr val="windowText" lastClr="000000"/>
                    </a:solidFill>
                  </a:rPr>
                  <a:t> / </a:t>
                </a:r>
                <a:r>
                  <a:rPr lang="ja-JP" sz="1200">
                    <a:solidFill>
                      <a:sysClr val="windowText" lastClr="000000"/>
                    </a:solidFill>
                  </a:rPr>
                  <a:t>施設数</a:t>
                </a:r>
              </a:p>
            </c:rich>
          </c:tx>
          <c:layout>
            <c:manualLayout>
              <c:xMode val="edge"/>
              <c:yMode val="edge"/>
              <c:x val="0.44318560829981574"/>
              <c:y val="0.84909916928418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871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91163604549433"/>
          <c:y val="0.90993706724055945"/>
          <c:w val="0.52406561679790031"/>
          <c:h val="6.9265677066142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873125</xdr:colOff>
      <xdr:row>16</xdr:row>
      <xdr:rowOff>47625</xdr:rowOff>
    </xdr:from>
    <xdr:to>
      <xdr:col>13</xdr:col>
      <xdr:colOff>333375</xdr:colOff>
      <xdr:row>36</xdr:row>
      <xdr:rowOff>269874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735013</xdr:colOff>
      <xdr:row>8</xdr:row>
      <xdr:rowOff>73025</xdr:rowOff>
    </xdr:from>
    <xdr:to>
      <xdr:col>11</xdr:col>
      <xdr:colOff>22225</xdr:colOff>
      <xdr:row>26</xdr:row>
      <xdr:rowOff>196850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14</xdr:row>
      <xdr:rowOff>107948</xdr:rowOff>
    </xdr:from>
    <xdr:to>
      <xdr:col>7</xdr:col>
      <xdr:colOff>1358900</xdr:colOff>
      <xdr:row>31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22</xdr:row>
      <xdr:rowOff>101600</xdr:rowOff>
    </xdr:from>
    <xdr:to>
      <xdr:col>11</xdr:col>
      <xdr:colOff>546100</xdr:colOff>
      <xdr:row>36</xdr:row>
      <xdr:rowOff>25400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635000</xdr:colOff>
      <xdr:row>3</xdr:row>
      <xdr:rowOff>190500</xdr:rowOff>
    </xdr:from>
    <xdr:to>
      <xdr:col>13</xdr:col>
      <xdr:colOff>339725</xdr:colOff>
      <xdr:row>12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774700</xdr:colOff>
      <xdr:row>4</xdr:row>
      <xdr:rowOff>76199</xdr:rowOff>
    </xdr:from>
    <xdr:to>
      <xdr:col>13</xdr:col>
      <xdr:colOff>685800</xdr:colOff>
      <xdr:row>13</xdr:row>
      <xdr:rowOff>101600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158749</xdr:colOff>
      <xdr:row>5</xdr:row>
      <xdr:rowOff>25400</xdr:rowOff>
    </xdr:from>
    <xdr:to>
      <xdr:col>13</xdr:col>
      <xdr:colOff>625474</xdr:colOff>
      <xdr:row>16</xdr:row>
      <xdr:rowOff>406400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140493</xdr:colOff>
      <xdr:row>3</xdr:row>
      <xdr:rowOff>23812</xdr:rowOff>
    </xdr:from>
    <xdr:to>
      <xdr:col>13</xdr:col>
      <xdr:colOff>683418</xdr:colOff>
      <xdr:row>17</xdr:row>
      <xdr:rowOff>204787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20154;&#26448;&#30906;&#20445;&#12464;&#12523;&#12540;&#12503;/450_&#30475;&#35703;&#32887;/456_&#23601;&#26989;&#23455;&#24907;&#35519;&#26619;/&#30149;&#38498;/R2&#24180;&#24230;&#35519;&#26619;/07%20&#32080;&#26524;/H31&#24180;&#24230;&#23455;&#26045;&#20998;/&#12304;H31&#12305;&#20869;&#37096;&#36039;&#26009;&#29992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.入力用シート"/>
      <sheetName val="回答・集計"/>
      <sheetName val="結果概要 "/>
      <sheetName val="１．離職率（病床数・職種・二次医療圏）"/>
      <sheetName val="２．【合計】新卒新採用離職率（病床数別・職種別・二次医療圏別）"/>
      <sheetName val="２．県内】新卒新採用離職率（病床数別・職種別・二次医療圏別） "/>
      <sheetName val="２．【県外】新採用離職率（病床数別・職種別・二次医療圏別）"/>
      <sheetName val="３．通算経験2・3・5年目離職率（病床数別・職種別）"/>
      <sheetName val="４．退職理由（病床数別）"/>
      <sheetName val="４．退職理由 ・グラフ"/>
      <sheetName val="５．経験者採用状況（病床数別・職種別）"/>
      <sheetName val="６．H31年度採用状況"/>
      <sheetName val="７．教育体制 "/>
      <sheetName val="７．外部研修の内容"/>
      <sheetName val="８．実習受入について"/>
      <sheetName val="８．受入拡充可の施設"/>
      <sheetName val="８．受入予定ありの施設"/>
    </sheetNames>
    <sheetDataSet>
      <sheetData sheetId="0"/>
      <sheetData sheetId="1"/>
      <sheetData sheetId="2"/>
      <sheetData sheetId="3"/>
      <sheetData sheetId="4"/>
      <sheetData sheetId="5">
        <row r="27">
          <cell r="I27">
            <v>0</v>
          </cell>
        </row>
      </sheetData>
      <sheetData sheetId="6">
        <row r="27">
          <cell r="I27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WhiteSpace="0" zoomScale="80" zoomScaleNormal="80" zoomScaleSheetLayoutView="70" zoomScalePageLayoutView="50" workbookViewId="0">
      <selection activeCell="C8" sqref="C8"/>
    </sheetView>
  </sheetViews>
  <sheetFormatPr defaultColWidth="9" defaultRowHeight="16.2" x14ac:dyDescent="0.2"/>
  <cols>
    <col min="1" max="1" width="19.296875" style="23" customWidth="1"/>
    <col min="2" max="16" width="16.19921875" style="2" customWidth="1"/>
    <col min="17" max="16384" width="9" style="2"/>
  </cols>
  <sheetData>
    <row r="1" spans="1:16" ht="32.25" customHeight="1" x14ac:dyDescent="0.2">
      <c r="A1" s="326" t="s">
        <v>214</v>
      </c>
    </row>
    <row r="2" spans="1:16" ht="32.25" customHeight="1" x14ac:dyDescent="0.2">
      <c r="A2" s="3" t="s">
        <v>198</v>
      </c>
      <c r="H2" s="4"/>
    </row>
    <row r="3" spans="1:16" ht="32.25" customHeight="1" x14ac:dyDescent="0.2">
      <c r="A3" s="5"/>
      <c r="B3" s="23"/>
      <c r="C3" s="23"/>
      <c r="D3" s="23"/>
      <c r="E3" s="23"/>
    </row>
    <row r="4" spans="1:16" ht="32.25" customHeight="1" thickBot="1" x14ac:dyDescent="0.25">
      <c r="A4" s="197" t="s">
        <v>145</v>
      </c>
      <c r="E4" s="2" t="s">
        <v>195</v>
      </c>
      <c r="O4" s="223"/>
    </row>
    <row r="5" spans="1:16" ht="32.25" customHeight="1" x14ac:dyDescent="0.2">
      <c r="A5" s="728" t="s">
        <v>8</v>
      </c>
      <c r="B5" s="730" t="s">
        <v>17</v>
      </c>
      <c r="C5" s="731"/>
      <c r="D5" s="731"/>
      <c r="E5" s="731"/>
      <c r="F5" s="732"/>
      <c r="G5" s="730" t="s">
        <v>18</v>
      </c>
      <c r="H5" s="731"/>
      <c r="I5" s="731"/>
      <c r="J5" s="731"/>
      <c r="K5" s="732"/>
      <c r="L5" s="730" t="s">
        <v>19</v>
      </c>
      <c r="M5" s="731"/>
      <c r="N5" s="731"/>
      <c r="O5" s="731"/>
      <c r="P5" s="732"/>
    </row>
    <row r="6" spans="1:16" ht="45" customHeight="1" thickBot="1" x14ac:dyDescent="0.25">
      <c r="A6" s="729"/>
      <c r="B6" s="6" t="s">
        <v>219</v>
      </c>
      <c r="C6" s="7" t="s">
        <v>193</v>
      </c>
      <c r="D6" s="7" t="s">
        <v>20</v>
      </c>
      <c r="E6" s="7" t="s">
        <v>194</v>
      </c>
      <c r="F6" s="8" t="s">
        <v>21</v>
      </c>
      <c r="G6" s="6" t="s">
        <v>314</v>
      </c>
      <c r="H6" s="7" t="s">
        <v>193</v>
      </c>
      <c r="I6" s="7" t="s">
        <v>20</v>
      </c>
      <c r="J6" s="7" t="s">
        <v>194</v>
      </c>
      <c r="K6" s="8" t="s">
        <v>21</v>
      </c>
      <c r="L6" s="6" t="s">
        <v>217</v>
      </c>
      <c r="M6" s="7" t="s">
        <v>193</v>
      </c>
      <c r="N6" s="7" t="s">
        <v>20</v>
      </c>
      <c r="O6" s="7" t="s">
        <v>194</v>
      </c>
      <c r="P6" s="8" t="s">
        <v>21</v>
      </c>
    </row>
    <row r="7" spans="1:16" s="107" customFormat="1" ht="32.25" customHeight="1" thickTop="1" x14ac:dyDescent="0.2">
      <c r="A7" s="101" t="s">
        <v>9</v>
      </c>
      <c r="B7" s="102">
        <f t="shared" ref="B7:C12" si="0">G7+L7</f>
        <v>443</v>
      </c>
      <c r="C7" s="103">
        <f t="shared" si="0"/>
        <v>446</v>
      </c>
      <c r="D7" s="104">
        <f>(B7+C7)/2</f>
        <v>444.5</v>
      </c>
      <c r="E7" s="103">
        <f t="shared" ref="E7:E12" si="1">J7+O7</f>
        <v>69</v>
      </c>
      <c r="F7" s="105">
        <f>E7/D7</f>
        <v>0.15523059617547807</v>
      </c>
      <c r="G7" s="102">
        <v>245</v>
      </c>
      <c r="H7" s="103">
        <v>245</v>
      </c>
      <c r="I7" s="104">
        <f>(G7+H7)/2</f>
        <v>245</v>
      </c>
      <c r="J7" s="103">
        <v>37</v>
      </c>
      <c r="K7" s="105">
        <f>J7/I7</f>
        <v>0.15102040816326531</v>
      </c>
      <c r="L7" s="102">
        <v>198</v>
      </c>
      <c r="M7" s="103">
        <v>201</v>
      </c>
      <c r="N7" s="104">
        <f>(L7+M7)/2</f>
        <v>199.5</v>
      </c>
      <c r="O7" s="103">
        <v>32</v>
      </c>
      <c r="P7" s="106">
        <f>O7/N7</f>
        <v>0.16040100250626566</v>
      </c>
    </row>
    <row r="8" spans="1:16" s="107" customFormat="1" ht="32.25" customHeight="1" x14ac:dyDescent="0.2">
      <c r="A8" s="108" t="s">
        <v>10</v>
      </c>
      <c r="B8" s="109">
        <f t="shared" si="0"/>
        <v>2101</v>
      </c>
      <c r="C8" s="110">
        <f t="shared" si="0"/>
        <v>2100</v>
      </c>
      <c r="D8" s="104">
        <f t="shared" ref="D8:D13" si="2">(B8+C8)/2</f>
        <v>2100.5</v>
      </c>
      <c r="E8" s="103">
        <f t="shared" si="1"/>
        <v>329</v>
      </c>
      <c r="F8" s="105">
        <f t="shared" ref="F8:F13" si="3">E8/D8</f>
        <v>0.15662937395858129</v>
      </c>
      <c r="G8" s="109">
        <v>1527</v>
      </c>
      <c r="H8" s="110">
        <v>1504</v>
      </c>
      <c r="I8" s="104">
        <f t="shared" ref="I8:I13" si="4">(G8+H8)/2</f>
        <v>1515.5</v>
      </c>
      <c r="J8" s="110">
        <v>207</v>
      </c>
      <c r="K8" s="105">
        <f t="shared" ref="K8:K13" si="5">J8/I8</f>
        <v>0.13658858462553614</v>
      </c>
      <c r="L8" s="109">
        <v>574</v>
      </c>
      <c r="M8" s="110">
        <v>596</v>
      </c>
      <c r="N8" s="104">
        <f t="shared" ref="N8:N13" si="6">(L8+M8)/2</f>
        <v>585</v>
      </c>
      <c r="O8" s="110">
        <v>122</v>
      </c>
      <c r="P8" s="111">
        <f t="shared" ref="P8:P13" si="7">O8/N8</f>
        <v>0.20854700854700856</v>
      </c>
    </row>
    <row r="9" spans="1:16" s="107" customFormat="1" ht="32.25" customHeight="1" x14ac:dyDescent="0.2">
      <c r="A9" s="108" t="s">
        <v>11</v>
      </c>
      <c r="B9" s="109">
        <f t="shared" si="0"/>
        <v>6925</v>
      </c>
      <c r="C9" s="110">
        <f t="shared" si="0"/>
        <v>6689</v>
      </c>
      <c r="D9" s="104">
        <f t="shared" si="2"/>
        <v>6807</v>
      </c>
      <c r="E9" s="103">
        <f t="shared" si="1"/>
        <v>1006</v>
      </c>
      <c r="F9" s="105">
        <f t="shared" si="3"/>
        <v>0.14778904069340384</v>
      </c>
      <c r="G9" s="109">
        <v>5417</v>
      </c>
      <c r="H9" s="110">
        <v>5165</v>
      </c>
      <c r="I9" s="104">
        <f t="shared" si="4"/>
        <v>5291</v>
      </c>
      <c r="J9" s="110">
        <v>737</v>
      </c>
      <c r="K9" s="105">
        <f t="shared" si="5"/>
        <v>0.1392931392931393</v>
      </c>
      <c r="L9" s="109">
        <v>1508</v>
      </c>
      <c r="M9" s="110">
        <v>1524</v>
      </c>
      <c r="N9" s="104">
        <f t="shared" si="6"/>
        <v>1516</v>
      </c>
      <c r="O9" s="110">
        <v>269</v>
      </c>
      <c r="P9" s="111">
        <f t="shared" si="7"/>
        <v>0.17744063324538259</v>
      </c>
    </row>
    <row r="10" spans="1:16" s="107" customFormat="1" ht="32.25" customHeight="1" x14ac:dyDescent="0.2">
      <c r="A10" s="108" t="s">
        <v>12</v>
      </c>
      <c r="B10" s="109">
        <f t="shared" si="0"/>
        <v>6065</v>
      </c>
      <c r="C10" s="110">
        <f t="shared" si="0"/>
        <v>5529</v>
      </c>
      <c r="D10" s="104">
        <f t="shared" si="2"/>
        <v>5797</v>
      </c>
      <c r="E10" s="103">
        <f t="shared" si="1"/>
        <v>840</v>
      </c>
      <c r="F10" s="105">
        <f t="shared" si="3"/>
        <v>0.1449025357943764</v>
      </c>
      <c r="G10" s="109">
        <v>5029</v>
      </c>
      <c r="H10" s="110">
        <v>4608</v>
      </c>
      <c r="I10" s="104">
        <f t="shared" si="4"/>
        <v>4818.5</v>
      </c>
      <c r="J10" s="110">
        <v>675</v>
      </c>
      <c r="K10" s="105">
        <f t="shared" si="5"/>
        <v>0.14008508872055619</v>
      </c>
      <c r="L10" s="109">
        <v>1036</v>
      </c>
      <c r="M10" s="110">
        <v>921</v>
      </c>
      <c r="N10" s="104">
        <f t="shared" si="6"/>
        <v>978.5</v>
      </c>
      <c r="O10" s="110">
        <v>165</v>
      </c>
      <c r="P10" s="111">
        <f t="shared" si="7"/>
        <v>0.16862544711292796</v>
      </c>
    </row>
    <row r="11" spans="1:16" s="107" customFormat="1" ht="32.25" customHeight="1" x14ac:dyDescent="0.2">
      <c r="A11" s="108" t="s">
        <v>13</v>
      </c>
      <c r="B11" s="109">
        <f t="shared" si="0"/>
        <v>12135</v>
      </c>
      <c r="C11" s="110">
        <f t="shared" si="0"/>
        <v>11530</v>
      </c>
      <c r="D11" s="104">
        <f t="shared" si="2"/>
        <v>11832.5</v>
      </c>
      <c r="E11" s="103">
        <f>J11+O11</f>
        <v>1609</v>
      </c>
      <c r="F11" s="105">
        <f t="shared" si="3"/>
        <v>0.13598140714134799</v>
      </c>
      <c r="G11" s="109">
        <v>10887</v>
      </c>
      <c r="H11" s="110">
        <v>10342</v>
      </c>
      <c r="I11" s="104">
        <f t="shared" si="4"/>
        <v>10614.5</v>
      </c>
      <c r="J11" s="110">
        <v>1375</v>
      </c>
      <c r="K11" s="105">
        <f t="shared" si="5"/>
        <v>0.12953978048895379</v>
      </c>
      <c r="L11" s="109">
        <v>1248</v>
      </c>
      <c r="M11" s="110">
        <v>1188</v>
      </c>
      <c r="N11" s="104">
        <f t="shared" si="6"/>
        <v>1218</v>
      </c>
      <c r="O11" s="110">
        <v>234</v>
      </c>
      <c r="P11" s="111">
        <f t="shared" si="7"/>
        <v>0.19211822660098521</v>
      </c>
    </row>
    <row r="12" spans="1:16" s="118" customFormat="1" ht="32.25" customHeight="1" thickBot="1" x14ac:dyDescent="0.25">
      <c r="A12" s="113" t="s">
        <v>14</v>
      </c>
      <c r="B12" s="114">
        <f t="shared" si="0"/>
        <v>13121</v>
      </c>
      <c r="C12" s="115">
        <f t="shared" si="0"/>
        <v>12484</v>
      </c>
      <c r="D12" s="116">
        <f t="shared" si="2"/>
        <v>12802.5</v>
      </c>
      <c r="E12" s="112">
        <f t="shared" si="1"/>
        <v>1570</v>
      </c>
      <c r="F12" s="117">
        <f t="shared" si="3"/>
        <v>0.12263229837922281</v>
      </c>
      <c r="G12" s="114">
        <v>12550</v>
      </c>
      <c r="H12" s="115">
        <v>11876</v>
      </c>
      <c r="I12" s="116">
        <f t="shared" si="4"/>
        <v>12213</v>
      </c>
      <c r="J12" s="115">
        <v>1456</v>
      </c>
      <c r="K12" s="117">
        <f t="shared" si="5"/>
        <v>0.11921722754441988</v>
      </c>
      <c r="L12" s="114">
        <v>571</v>
      </c>
      <c r="M12" s="115">
        <v>608</v>
      </c>
      <c r="N12" s="116">
        <f t="shared" si="6"/>
        <v>589.5</v>
      </c>
      <c r="O12" s="115">
        <v>114</v>
      </c>
      <c r="P12" s="117">
        <f t="shared" si="7"/>
        <v>0.19338422391857507</v>
      </c>
    </row>
    <row r="13" spans="1:16" s="107" customFormat="1" ht="32.25" customHeight="1" thickTop="1" thickBot="1" x14ac:dyDescent="0.25">
      <c r="A13" s="198" t="s">
        <v>22</v>
      </c>
      <c r="B13" s="175">
        <f>SUM(B7:B12)</f>
        <v>40790</v>
      </c>
      <c r="C13" s="176">
        <f>SUM(C7:C12)</f>
        <v>38778</v>
      </c>
      <c r="D13" s="199">
        <f t="shared" si="2"/>
        <v>39784</v>
      </c>
      <c r="E13" s="179">
        <f>SUM(E7:E12)</f>
        <v>5423</v>
      </c>
      <c r="F13" s="200">
        <f t="shared" si="3"/>
        <v>0.13631107983108787</v>
      </c>
      <c r="G13" s="175">
        <f>SUM(G7:G12)</f>
        <v>35655</v>
      </c>
      <c r="H13" s="176">
        <f>SUM(H7:H12)</f>
        <v>33740</v>
      </c>
      <c r="I13" s="199">
        <f t="shared" si="4"/>
        <v>34697.5</v>
      </c>
      <c r="J13" s="179">
        <f>SUM(J7:J12)</f>
        <v>4487</v>
      </c>
      <c r="K13" s="200">
        <f t="shared" si="5"/>
        <v>0.12931767418401902</v>
      </c>
      <c r="L13" s="175">
        <f>SUM(L7:L12)</f>
        <v>5135</v>
      </c>
      <c r="M13" s="176">
        <f>SUM(M7:M12)</f>
        <v>5038</v>
      </c>
      <c r="N13" s="199">
        <f t="shared" si="6"/>
        <v>5086.5</v>
      </c>
      <c r="O13" s="179">
        <f>SUM(O7:O12)</f>
        <v>936</v>
      </c>
      <c r="P13" s="200">
        <f t="shared" si="7"/>
        <v>0.1840165143025656</v>
      </c>
    </row>
    <row r="14" spans="1:16" ht="32.25" customHeight="1" x14ac:dyDescent="0.2"/>
    <row r="15" spans="1:16" ht="32.25" customHeight="1" thickBot="1" x14ac:dyDescent="0.25">
      <c r="A15" s="197" t="s">
        <v>23</v>
      </c>
    </row>
    <row r="16" spans="1:16" ht="32.25" customHeight="1" x14ac:dyDescent="0.2">
      <c r="A16" s="728" t="s">
        <v>24</v>
      </c>
      <c r="B16" s="730" t="s">
        <v>17</v>
      </c>
      <c r="C16" s="731"/>
      <c r="D16" s="731"/>
      <c r="E16" s="731"/>
      <c r="F16" s="732"/>
      <c r="G16" s="730" t="s">
        <v>18</v>
      </c>
      <c r="H16" s="731"/>
      <c r="I16" s="731"/>
      <c r="J16" s="731"/>
      <c r="K16" s="732"/>
      <c r="L16" s="730" t="s">
        <v>19</v>
      </c>
      <c r="M16" s="731"/>
      <c r="N16" s="731"/>
      <c r="O16" s="731"/>
      <c r="P16" s="732"/>
    </row>
    <row r="17" spans="1:16" ht="44.25" customHeight="1" thickBot="1" x14ac:dyDescent="0.25">
      <c r="A17" s="729"/>
      <c r="B17" s="6" t="s">
        <v>219</v>
      </c>
      <c r="C17" s="7" t="s">
        <v>193</v>
      </c>
      <c r="D17" s="7" t="s">
        <v>20</v>
      </c>
      <c r="E17" s="7" t="s">
        <v>194</v>
      </c>
      <c r="F17" s="8" t="s">
        <v>21</v>
      </c>
      <c r="G17" s="6" t="s">
        <v>314</v>
      </c>
      <c r="H17" s="7" t="s">
        <v>193</v>
      </c>
      <c r="I17" s="7" t="s">
        <v>20</v>
      </c>
      <c r="J17" s="7" t="s">
        <v>194</v>
      </c>
      <c r="K17" s="8" t="s">
        <v>21</v>
      </c>
      <c r="L17" s="6" t="s">
        <v>217</v>
      </c>
      <c r="M17" s="7" t="s">
        <v>193</v>
      </c>
      <c r="N17" s="7" t="s">
        <v>20</v>
      </c>
      <c r="O17" s="7" t="s">
        <v>194</v>
      </c>
      <c r="P17" s="8" t="s">
        <v>21</v>
      </c>
    </row>
    <row r="18" spans="1:16" ht="32.25" customHeight="1" thickTop="1" x14ac:dyDescent="0.2">
      <c r="A18" s="9" t="s">
        <v>25</v>
      </c>
      <c r="B18" s="10">
        <f>G18+L18</f>
        <v>375</v>
      </c>
      <c r="C18" s="11">
        <f>H18+M18</f>
        <v>867</v>
      </c>
      <c r="D18" s="12">
        <f>(B18+C18)/2</f>
        <v>621</v>
      </c>
      <c r="E18" s="11">
        <f>J18+O18</f>
        <v>27</v>
      </c>
      <c r="F18" s="13">
        <f>E18/D18</f>
        <v>4.3478260869565216E-2</v>
      </c>
      <c r="G18" s="102">
        <v>361</v>
      </c>
      <c r="H18" s="103">
        <v>853</v>
      </c>
      <c r="I18" s="104">
        <f>(G18+H18)/2</f>
        <v>607</v>
      </c>
      <c r="J18" s="103">
        <v>26</v>
      </c>
      <c r="K18" s="105">
        <f>J18/I18</f>
        <v>4.2833607907743002E-2</v>
      </c>
      <c r="L18" s="102">
        <v>14</v>
      </c>
      <c r="M18" s="103">
        <v>14</v>
      </c>
      <c r="N18" s="104">
        <f>(L18+M18)/2</f>
        <v>14</v>
      </c>
      <c r="O18" s="103">
        <v>1</v>
      </c>
      <c r="P18" s="13">
        <f>O18/N18</f>
        <v>7.1428571428571425E-2</v>
      </c>
    </row>
    <row r="19" spans="1:16" ht="32.25" customHeight="1" x14ac:dyDescent="0.2">
      <c r="A19" s="14" t="s">
        <v>26</v>
      </c>
      <c r="B19" s="10">
        <f t="shared" ref="B19:C22" si="8">G19+L19</f>
        <v>1261</v>
      </c>
      <c r="C19" s="11">
        <f t="shared" si="8"/>
        <v>1152</v>
      </c>
      <c r="D19" s="12">
        <f>(B19+C19)/2</f>
        <v>1206.5</v>
      </c>
      <c r="E19" s="11">
        <f>J19+O19</f>
        <v>143</v>
      </c>
      <c r="F19" s="13">
        <f>E19/D19</f>
        <v>0.11852465810194779</v>
      </c>
      <c r="G19" s="109">
        <v>1071</v>
      </c>
      <c r="H19" s="110">
        <v>1007</v>
      </c>
      <c r="I19" s="104">
        <f>(G19+H19)/2</f>
        <v>1039</v>
      </c>
      <c r="J19" s="110">
        <v>115</v>
      </c>
      <c r="K19" s="105">
        <f>J19/I19</f>
        <v>0.11068334937439846</v>
      </c>
      <c r="L19" s="109">
        <v>190</v>
      </c>
      <c r="M19" s="110">
        <v>145</v>
      </c>
      <c r="N19" s="104">
        <f>(L19+M19)/2</f>
        <v>167.5</v>
      </c>
      <c r="O19" s="110">
        <v>28</v>
      </c>
      <c r="P19" s="13">
        <f>O19/N19</f>
        <v>0.16716417910447762</v>
      </c>
    </row>
    <row r="20" spans="1:16" ht="32.25" customHeight="1" x14ac:dyDescent="0.2">
      <c r="A20" s="14" t="s">
        <v>27</v>
      </c>
      <c r="B20" s="10">
        <f t="shared" si="8"/>
        <v>36461</v>
      </c>
      <c r="C20" s="11">
        <f t="shared" si="8"/>
        <v>34733</v>
      </c>
      <c r="D20" s="12">
        <f>(B20+C20)/2</f>
        <v>35597</v>
      </c>
      <c r="E20" s="11">
        <f>J20+O20</f>
        <v>4880</v>
      </c>
      <c r="F20" s="13">
        <f>E20/D20</f>
        <v>0.1370902042306936</v>
      </c>
      <c r="G20" s="109">
        <v>32283</v>
      </c>
      <c r="H20" s="110">
        <v>30549</v>
      </c>
      <c r="I20" s="104">
        <f>(G20+H20)/2</f>
        <v>31416</v>
      </c>
      <c r="J20" s="110">
        <v>4099</v>
      </c>
      <c r="K20" s="105">
        <f>J20/I20</f>
        <v>0.13047491723962312</v>
      </c>
      <c r="L20" s="109">
        <v>4178</v>
      </c>
      <c r="M20" s="110">
        <v>4184</v>
      </c>
      <c r="N20" s="104">
        <f>(L20+M20)/2</f>
        <v>4181</v>
      </c>
      <c r="O20" s="110">
        <v>781</v>
      </c>
      <c r="P20" s="13">
        <f>O20/N20</f>
        <v>0.18679741688591245</v>
      </c>
    </row>
    <row r="21" spans="1:16" ht="32.25" customHeight="1" thickBot="1" x14ac:dyDescent="0.25">
      <c r="A21" s="17" t="s">
        <v>28</v>
      </c>
      <c r="B21" s="18">
        <f t="shared" si="8"/>
        <v>2693</v>
      </c>
      <c r="C21" s="19">
        <f t="shared" si="8"/>
        <v>2525</v>
      </c>
      <c r="D21" s="20">
        <f>(B21+C21)/2</f>
        <v>2609</v>
      </c>
      <c r="E21" s="19">
        <f>J21+O21</f>
        <v>373</v>
      </c>
      <c r="F21" s="21">
        <f>E21/D21</f>
        <v>0.14296665389037946</v>
      </c>
      <c r="G21" s="122">
        <v>1940</v>
      </c>
      <c r="H21" s="123">
        <v>1830</v>
      </c>
      <c r="I21" s="124">
        <f>(G21+H21)/2</f>
        <v>1885</v>
      </c>
      <c r="J21" s="123">
        <v>247</v>
      </c>
      <c r="K21" s="125">
        <f>J21/I21</f>
        <v>0.1310344827586207</v>
      </c>
      <c r="L21" s="122">
        <v>753</v>
      </c>
      <c r="M21" s="123">
        <v>695</v>
      </c>
      <c r="N21" s="124">
        <f>(L21+M21)/2</f>
        <v>724</v>
      </c>
      <c r="O21" s="123">
        <v>126</v>
      </c>
      <c r="P21" s="21">
        <f>O21/N21</f>
        <v>0.17403314917127072</v>
      </c>
    </row>
    <row r="22" spans="1:16" s="107" customFormat="1" ht="32.25" customHeight="1" thickTop="1" thickBot="1" x14ac:dyDescent="0.25">
      <c r="A22" s="198" t="s">
        <v>22</v>
      </c>
      <c r="B22" s="175">
        <f t="shared" si="8"/>
        <v>40790</v>
      </c>
      <c r="C22" s="179">
        <f t="shared" si="8"/>
        <v>38778</v>
      </c>
      <c r="D22" s="199">
        <f>(B22+C22)/2</f>
        <v>39784</v>
      </c>
      <c r="E22" s="179">
        <f>J22+O22</f>
        <v>5423</v>
      </c>
      <c r="F22" s="200">
        <f>E22/D22</f>
        <v>0.13631107983108787</v>
      </c>
      <c r="G22" s="175">
        <f>SUM(G18:G21)</f>
        <v>35655</v>
      </c>
      <c r="H22" s="176">
        <v>33740</v>
      </c>
      <c r="I22" s="199">
        <f>(G22+H22)/2</f>
        <v>34697.5</v>
      </c>
      <c r="J22" s="179">
        <f>SUM(J18:J21)</f>
        <v>4487</v>
      </c>
      <c r="K22" s="200">
        <f>J22/I22</f>
        <v>0.12931767418401902</v>
      </c>
      <c r="L22" s="175">
        <f>SUM(L18:L21)</f>
        <v>5135</v>
      </c>
      <c r="M22" s="176">
        <f>SUM(M18:M21)</f>
        <v>5038</v>
      </c>
      <c r="N22" s="199">
        <f>(L22+M22)/2</f>
        <v>5086.5</v>
      </c>
      <c r="O22" s="179">
        <f>SUM(O18:O21)</f>
        <v>936</v>
      </c>
      <c r="P22" s="200">
        <f>O22/N22</f>
        <v>0.1840165143025656</v>
      </c>
    </row>
    <row r="23" spans="1:16" ht="32.25" customHeight="1" x14ac:dyDescent="0.2"/>
    <row r="24" spans="1:16" ht="32.25" customHeight="1" thickBot="1" x14ac:dyDescent="0.25">
      <c r="A24" s="197" t="s">
        <v>29</v>
      </c>
      <c r="G24" s="120"/>
      <c r="H24" s="120"/>
      <c r="I24" s="120"/>
      <c r="J24" s="120"/>
      <c r="K24" s="120"/>
      <c r="L24" s="120"/>
      <c r="M24" s="120"/>
      <c r="N24" s="120"/>
      <c r="O24" s="120"/>
    </row>
    <row r="25" spans="1:16" ht="32.25" customHeight="1" x14ac:dyDescent="0.2">
      <c r="A25" s="728" t="s">
        <v>30</v>
      </c>
      <c r="B25" s="730" t="s">
        <v>17</v>
      </c>
      <c r="C25" s="731"/>
      <c r="D25" s="731"/>
      <c r="E25" s="731"/>
      <c r="F25" s="732"/>
      <c r="G25" s="730" t="s">
        <v>18</v>
      </c>
      <c r="H25" s="731"/>
      <c r="I25" s="731"/>
      <c r="J25" s="731"/>
      <c r="K25" s="732"/>
      <c r="L25" s="730" t="s">
        <v>19</v>
      </c>
      <c r="M25" s="731"/>
      <c r="N25" s="731"/>
      <c r="O25" s="731"/>
      <c r="P25" s="732"/>
    </row>
    <row r="26" spans="1:16" s="24" customFormat="1" ht="44.25" customHeight="1" thickBot="1" x14ac:dyDescent="0.25">
      <c r="A26" s="729"/>
      <c r="B26" s="6" t="s">
        <v>219</v>
      </c>
      <c r="C26" s="7" t="s">
        <v>193</v>
      </c>
      <c r="D26" s="7" t="s">
        <v>20</v>
      </c>
      <c r="E26" s="7" t="s">
        <v>194</v>
      </c>
      <c r="F26" s="8" t="s">
        <v>21</v>
      </c>
      <c r="G26" s="6" t="s">
        <v>314</v>
      </c>
      <c r="H26" s="7" t="s">
        <v>193</v>
      </c>
      <c r="I26" s="7" t="s">
        <v>20</v>
      </c>
      <c r="J26" s="7" t="s">
        <v>194</v>
      </c>
      <c r="K26" s="8" t="s">
        <v>21</v>
      </c>
      <c r="L26" s="6" t="s">
        <v>217</v>
      </c>
      <c r="M26" s="7" t="s">
        <v>193</v>
      </c>
      <c r="N26" s="7" t="s">
        <v>20</v>
      </c>
      <c r="O26" s="7" t="s">
        <v>194</v>
      </c>
      <c r="P26" s="8" t="s">
        <v>21</v>
      </c>
    </row>
    <row r="27" spans="1:16" s="107" customFormat="1" ht="32.25" customHeight="1" thickTop="1" x14ac:dyDescent="0.2">
      <c r="A27" s="101" t="s">
        <v>31</v>
      </c>
      <c r="B27" s="102">
        <f t="shared" ref="B27:B34" si="9">G27+L27</f>
        <v>16798</v>
      </c>
      <c r="C27" s="103">
        <f t="shared" ref="C27:C34" si="10">H27+M27</f>
        <v>16040</v>
      </c>
      <c r="D27" s="104">
        <f>(B27+C27)/2</f>
        <v>16419</v>
      </c>
      <c r="E27" s="103">
        <f t="shared" ref="E27:E34" si="11">J27+O27</f>
        <v>2321</v>
      </c>
      <c r="F27" s="105">
        <f>E27/D27</f>
        <v>0.14136061879529813</v>
      </c>
      <c r="G27" s="102">
        <v>15023</v>
      </c>
      <c r="H27" s="103">
        <v>14243</v>
      </c>
      <c r="I27" s="104">
        <f>(G27+H27)/2</f>
        <v>14633</v>
      </c>
      <c r="J27" s="103">
        <v>1978</v>
      </c>
      <c r="K27" s="105">
        <f>J27/I27</f>
        <v>0.13517392195721997</v>
      </c>
      <c r="L27" s="102">
        <v>1775</v>
      </c>
      <c r="M27" s="103">
        <v>1797</v>
      </c>
      <c r="N27" s="104">
        <f>(L27+M27)/2</f>
        <v>1786</v>
      </c>
      <c r="O27" s="103">
        <v>343</v>
      </c>
      <c r="P27" s="105">
        <f>O27/N27</f>
        <v>0.19204927211646136</v>
      </c>
    </row>
    <row r="28" spans="1:16" s="107" customFormat="1" ht="32.25" customHeight="1" x14ac:dyDescent="0.2">
      <c r="A28" s="108" t="s">
        <v>32</v>
      </c>
      <c r="B28" s="109">
        <f t="shared" si="9"/>
        <v>6486</v>
      </c>
      <c r="C28" s="110">
        <f t="shared" si="10"/>
        <v>6193</v>
      </c>
      <c r="D28" s="104">
        <f t="shared" ref="D28:D35" si="12">(B28+C28)/2</f>
        <v>6339.5</v>
      </c>
      <c r="E28" s="110">
        <f t="shared" si="11"/>
        <v>907</v>
      </c>
      <c r="F28" s="105">
        <f t="shared" ref="F28:F35" si="13">E28/D28</f>
        <v>0.14307122012777032</v>
      </c>
      <c r="G28" s="109">
        <v>5756</v>
      </c>
      <c r="H28" s="110">
        <v>5385</v>
      </c>
      <c r="I28" s="104">
        <f t="shared" ref="I28:I35" si="14">(G28+H28)/2</f>
        <v>5570.5</v>
      </c>
      <c r="J28" s="110">
        <v>759</v>
      </c>
      <c r="K28" s="105">
        <f t="shared" ref="K28:K35" si="15">J28/I28</f>
        <v>0.13625347814379318</v>
      </c>
      <c r="L28" s="109">
        <v>730</v>
      </c>
      <c r="M28" s="110">
        <v>808</v>
      </c>
      <c r="N28" s="104">
        <f t="shared" ref="N28:N35" si="16">(L28+M28)/2</f>
        <v>769</v>
      </c>
      <c r="O28" s="110">
        <v>148</v>
      </c>
      <c r="P28" s="105">
        <f t="shared" ref="P28:P35" si="17">O28/N28</f>
        <v>0.19245773732119636</v>
      </c>
    </row>
    <row r="29" spans="1:16" s="107" customFormat="1" ht="32.25" customHeight="1" x14ac:dyDescent="0.2">
      <c r="A29" s="108" t="s">
        <v>33</v>
      </c>
      <c r="B29" s="109">
        <f t="shared" si="9"/>
        <v>4173</v>
      </c>
      <c r="C29" s="110">
        <f t="shared" si="10"/>
        <v>3670</v>
      </c>
      <c r="D29" s="104">
        <f t="shared" si="12"/>
        <v>3921.5</v>
      </c>
      <c r="E29" s="110">
        <f t="shared" si="11"/>
        <v>541</v>
      </c>
      <c r="F29" s="105">
        <f t="shared" si="13"/>
        <v>0.13795741425474947</v>
      </c>
      <c r="G29" s="109">
        <v>3510</v>
      </c>
      <c r="H29" s="110">
        <v>3198</v>
      </c>
      <c r="I29" s="104">
        <f t="shared" si="14"/>
        <v>3354</v>
      </c>
      <c r="J29" s="110">
        <v>433</v>
      </c>
      <c r="K29" s="105">
        <f t="shared" si="15"/>
        <v>0.12909958258795468</v>
      </c>
      <c r="L29" s="109">
        <v>663</v>
      </c>
      <c r="M29" s="110">
        <v>472</v>
      </c>
      <c r="N29" s="104">
        <f t="shared" si="16"/>
        <v>567.5</v>
      </c>
      <c r="O29" s="110">
        <v>108</v>
      </c>
      <c r="P29" s="105">
        <f t="shared" si="17"/>
        <v>0.19030837004405288</v>
      </c>
    </row>
    <row r="30" spans="1:16" s="107" customFormat="1" ht="32.25" customHeight="1" x14ac:dyDescent="0.2">
      <c r="A30" s="108" t="s">
        <v>34</v>
      </c>
      <c r="B30" s="109">
        <f t="shared" si="9"/>
        <v>2965</v>
      </c>
      <c r="C30" s="110">
        <f t="shared" si="10"/>
        <v>2883</v>
      </c>
      <c r="D30" s="104">
        <f t="shared" si="12"/>
        <v>2924</v>
      </c>
      <c r="E30" s="110">
        <f t="shared" si="11"/>
        <v>320</v>
      </c>
      <c r="F30" s="105">
        <f t="shared" si="13"/>
        <v>0.1094391244870041</v>
      </c>
      <c r="G30" s="109">
        <v>2520</v>
      </c>
      <c r="H30" s="110">
        <v>2422</v>
      </c>
      <c r="I30" s="104">
        <f t="shared" si="14"/>
        <v>2471</v>
      </c>
      <c r="J30" s="110">
        <v>263</v>
      </c>
      <c r="K30" s="105">
        <f t="shared" si="15"/>
        <v>0.10643464184540671</v>
      </c>
      <c r="L30" s="109">
        <v>445</v>
      </c>
      <c r="M30" s="110">
        <v>461</v>
      </c>
      <c r="N30" s="104">
        <f t="shared" si="16"/>
        <v>453</v>
      </c>
      <c r="O30" s="110">
        <v>57</v>
      </c>
      <c r="P30" s="105">
        <f t="shared" si="17"/>
        <v>0.12582781456953643</v>
      </c>
    </row>
    <row r="31" spans="1:16" s="107" customFormat="1" ht="32.25" customHeight="1" x14ac:dyDescent="0.2">
      <c r="A31" s="108" t="s">
        <v>35</v>
      </c>
      <c r="B31" s="109">
        <f t="shared" si="9"/>
        <v>2957</v>
      </c>
      <c r="C31" s="110">
        <f t="shared" si="10"/>
        <v>2900</v>
      </c>
      <c r="D31" s="104">
        <f t="shared" si="12"/>
        <v>2928.5</v>
      </c>
      <c r="E31" s="110">
        <f t="shared" si="11"/>
        <v>390</v>
      </c>
      <c r="F31" s="105">
        <f t="shared" si="13"/>
        <v>0.13317397985316715</v>
      </c>
      <c r="G31" s="109">
        <v>2434</v>
      </c>
      <c r="H31" s="110">
        <v>2368</v>
      </c>
      <c r="I31" s="104">
        <f t="shared" si="14"/>
        <v>2401</v>
      </c>
      <c r="J31" s="110">
        <v>294</v>
      </c>
      <c r="K31" s="105">
        <f t="shared" si="15"/>
        <v>0.12244897959183673</v>
      </c>
      <c r="L31" s="109">
        <v>523</v>
      </c>
      <c r="M31" s="110">
        <v>532</v>
      </c>
      <c r="N31" s="104">
        <f t="shared" si="16"/>
        <v>527.5</v>
      </c>
      <c r="O31" s="110">
        <v>96</v>
      </c>
      <c r="P31" s="105">
        <f t="shared" si="17"/>
        <v>0.18199052132701421</v>
      </c>
    </row>
    <row r="32" spans="1:16" s="107" customFormat="1" ht="32.25" customHeight="1" x14ac:dyDescent="0.2">
      <c r="A32" s="108" t="s">
        <v>36</v>
      </c>
      <c r="B32" s="109">
        <f t="shared" si="9"/>
        <v>3493</v>
      </c>
      <c r="C32" s="110">
        <f t="shared" si="10"/>
        <v>3429</v>
      </c>
      <c r="D32" s="104">
        <f t="shared" si="12"/>
        <v>3461</v>
      </c>
      <c r="E32" s="110">
        <f t="shared" si="11"/>
        <v>401</v>
      </c>
      <c r="F32" s="105">
        <f t="shared" si="13"/>
        <v>0.11586246749494365</v>
      </c>
      <c r="G32" s="109">
        <v>3156</v>
      </c>
      <c r="H32" s="110">
        <v>3103</v>
      </c>
      <c r="I32" s="104">
        <f t="shared" si="14"/>
        <v>3129.5</v>
      </c>
      <c r="J32" s="110">
        <v>338</v>
      </c>
      <c r="K32" s="105">
        <f t="shared" si="15"/>
        <v>0.10800447355807637</v>
      </c>
      <c r="L32" s="109">
        <v>337</v>
      </c>
      <c r="M32" s="110">
        <v>326</v>
      </c>
      <c r="N32" s="104">
        <f t="shared" si="16"/>
        <v>331.5</v>
      </c>
      <c r="O32" s="110">
        <v>63</v>
      </c>
      <c r="P32" s="105">
        <f t="shared" si="17"/>
        <v>0.19004524886877827</v>
      </c>
    </row>
    <row r="33" spans="1:16" s="107" customFormat="1" ht="32.25" customHeight="1" x14ac:dyDescent="0.2">
      <c r="A33" s="108" t="s">
        <v>37</v>
      </c>
      <c r="B33" s="109">
        <f t="shared" si="9"/>
        <v>2445</v>
      </c>
      <c r="C33" s="110">
        <f t="shared" si="10"/>
        <v>2236</v>
      </c>
      <c r="D33" s="104">
        <f t="shared" si="12"/>
        <v>2340.5</v>
      </c>
      <c r="E33" s="110">
        <f t="shared" si="11"/>
        <v>349</v>
      </c>
      <c r="F33" s="105">
        <f t="shared" si="13"/>
        <v>0.14911343729972229</v>
      </c>
      <c r="G33" s="109">
        <v>2021</v>
      </c>
      <c r="H33" s="110">
        <v>1829</v>
      </c>
      <c r="I33" s="104">
        <f t="shared" si="14"/>
        <v>1925</v>
      </c>
      <c r="J33" s="110">
        <v>283</v>
      </c>
      <c r="K33" s="105">
        <f t="shared" si="15"/>
        <v>0.14701298701298701</v>
      </c>
      <c r="L33" s="109">
        <v>424</v>
      </c>
      <c r="M33" s="110">
        <v>407</v>
      </c>
      <c r="N33" s="104">
        <f t="shared" si="16"/>
        <v>415.5</v>
      </c>
      <c r="O33" s="110">
        <v>66</v>
      </c>
      <c r="P33" s="105">
        <f t="shared" si="17"/>
        <v>0.1588447653429603</v>
      </c>
    </row>
    <row r="34" spans="1:16" s="107" customFormat="1" ht="32.25" customHeight="1" thickBot="1" x14ac:dyDescent="0.25">
      <c r="A34" s="121" t="s">
        <v>38</v>
      </c>
      <c r="B34" s="102">
        <f t="shared" si="9"/>
        <v>1473</v>
      </c>
      <c r="C34" s="123">
        <f t="shared" si="10"/>
        <v>1427</v>
      </c>
      <c r="D34" s="124">
        <f t="shared" si="12"/>
        <v>1450</v>
      </c>
      <c r="E34" s="123">
        <f t="shared" si="11"/>
        <v>194</v>
      </c>
      <c r="F34" s="125">
        <f t="shared" si="13"/>
        <v>0.13379310344827586</v>
      </c>
      <c r="G34" s="122">
        <v>1235</v>
      </c>
      <c r="H34" s="123">
        <v>1192</v>
      </c>
      <c r="I34" s="124">
        <f t="shared" si="14"/>
        <v>1213.5</v>
      </c>
      <c r="J34" s="123">
        <v>139</v>
      </c>
      <c r="K34" s="125">
        <f t="shared" si="15"/>
        <v>0.11454470539761022</v>
      </c>
      <c r="L34" s="122">
        <v>238</v>
      </c>
      <c r="M34" s="123">
        <v>235</v>
      </c>
      <c r="N34" s="124">
        <f t="shared" si="16"/>
        <v>236.5</v>
      </c>
      <c r="O34" s="123">
        <v>55</v>
      </c>
      <c r="P34" s="125">
        <f t="shared" si="17"/>
        <v>0.23255813953488372</v>
      </c>
    </row>
    <row r="35" spans="1:16" s="107" customFormat="1" ht="32.25" customHeight="1" thickTop="1" thickBot="1" x14ac:dyDescent="0.25">
      <c r="A35" s="198" t="s">
        <v>15</v>
      </c>
      <c r="B35" s="175">
        <f>SUM(B27:B34)</f>
        <v>40790</v>
      </c>
      <c r="C35" s="176">
        <f>SUM(C27:C34)</f>
        <v>38778</v>
      </c>
      <c r="D35" s="199">
        <f t="shared" si="12"/>
        <v>39784</v>
      </c>
      <c r="E35" s="179">
        <f>SUM(E27:E34)</f>
        <v>5423</v>
      </c>
      <c r="F35" s="200">
        <f t="shared" si="13"/>
        <v>0.13631107983108787</v>
      </c>
      <c r="G35" s="175">
        <f>SUM(G27:G34)</f>
        <v>35655</v>
      </c>
      <c r="H35" s="176">
        <f>SUM(H27:H34)</f>
        <v>33740</v>
      </c>
      <c r="I35" s="199">
        <f t="shared" si="14"/>
        <v>34697.5</v>
      </c>
      <c r="J35" s="179">
        <f>SUM(J27:J34)</f>
        <v>4487</v>
      </c>
      <c r="K35" s="200">
        <f t="shared" si="15"/>
        <v>0.12931767418401902</v>
      </c>
      <c r="L35" s="175">
        <f>SUM(L27:L34)</f>
        <v>5135</v>
      </c>
      <c r="M35" s="176">
        <f>SUM(M27:M34)</f>
        <v>5038</v>
      </c>
      <c r="N35" s="199">
        <f t="shared" si="16"/>
        <v>5086.5</v>
      </c>
      <c r="O35" s="179">
        <f>SUM(O27:O34)</f>
        <v>936</v>
      </c>
      <c r="P35" s="200">
        <f t="shared" si="17"/>
        <v>0.1840165143025656</v>
      </c>
    </row>
    <row r="36" spans="1:16" ht="30" customHeight="1" x14ac:dyDescent="0.2">
      <c r="B36" s="23" t="s">
        <v>97</v>
      </c>
      <c r="C36" s="23"/>
      <c r="D36" s="23"/>
      <c r="E36" s="23"/>
      <c r="G36" s="120"/>
      <c r="H36" s="120"/>
      <c r="I36" s="120"/>
      <c r="J36" s="120"/>
      <c r="K36" s="120"/>
      <c r="L36" s="120"/>
      <c r="M36" s="120"/>
      <c r="N36" s="120"/>
      <c r="O36" s="120"/>
    </row>
  </sheetData>
  <mergeCells count="12">
    <mergeCell ref="A25:A26"/>
    <mergeCell ref="B25:F25"/>
    <mergeCell ref="G25:K25"/>
    <mergeCell ref="L25:P25"/>
    <mergeCell ref="A5:A6"/>
    <mergeCell ref="B5:F5"/>
    <mergeCell ref="G5:K5"/>
    <mergeCell ref="L5:P5"/>
    <mergeCell ref="A16:A17"/>
    <mergeCell ref="B16:F16"/>
    <mergeCell ref="G16:K16"/>
    <mergeCell ref="L16:P16"/>
  </mergeCells>
  <phoneticPr fontId="1"/>
  <printOptions horizontalCentered="1"/>
  <pageMargins left="0.23622047244094491" right="0.23622047244094491" top="0.74803149606299213" bottom="0.74803149606299213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="80" zoomScaleNormal="80" zoomScaleSheetLayoutView="80" workbookViewId="0">
      <selection activeCell="D11" sqref="D11"/>
    </sheetView>
  </sheetViews>
  <sheetFormatPr defaultColWidth="12" defaultRowHeight="16.2" x14ac:dyDescent="0.2"/>
  <cols>
    <col min="1" max="9" width="14.59765625" style="2" customWidth="1"/>
    <col min="10" max="10" width="12" style="2"/>
    <col min="11" max="11" width="0.19921875" style="2" customWidth="1"/>
    <col min="12" max="16384" width="12" style="2"/>
  </cols>
  <sheetData>
    <row r="1" spans="1:12" ht="29.25" customHeight="1" x14ac:dyDescent="0.2">
      <c r="A1" s="1" t="s">
        <v>16</v>
      </c>
    </row>
    <row r="2" spans="1:12" ht="26.25" customHeight="1" x14ac:dyDescent="0.2">
      <c r="A2" s="25" t="s">
        <v>311</v>
      </c>
      <c r="G2" s="224"/>
    </row>
    <row r="3" spans="1:12" ht="26.25" customHeight="1" x14ac:dyDescent="0.2">
      <c r="A3" s="25" t="s">
        <v>273</v>
      </c>
      <c r="G3" s="224"/>
    </row>
    <row r="4" spans="1:12" ht="16.5" x14ac:dyDescent="0.2">
      <c r="A4" s="25"/>
      <c r="G4" s="224"/>
    </row>
    <row r="5" spans="1:12" ht="16.8" thickBot="1" x14ac:dyDescent="0.25">
      <c r="A5" s="2" t="s">
        <v>320</v>
      </c>
      <c r="L5" s="224"/>
    </row>
    <row r="6" spans="1:12" ht="39" customHeight="1" thickBot="1" x14ac:dyDescent="0.25">
      <c r="A6" s="183" t="s">
        <v>134</v>
      </c>
      <c r="B6" s="602" t="s">
        <v>119</v>
      </c>
      <c r="C6" s="184" t="s">
        <v>120</v>
      </c>
      <c r="D6" s="185" t="s">
        <v>121</v>
      </c>
      <c r="E6" s="184" t="s">
        <v>122</v>
      </c>
      <c r="F6" s="185" t="s">
        <v>123</v>
      </c>
      <c r="G6" s="185" t="s">
        <v>124</v>
      </c>
      <c r="H6" s="354" t="s">
        <v>125</v>
      </c>
      <c r="I6" s="574" t="s">
        <v>256</v>
      </c>
      <c r="J6" s="215"/>
      <c r="L6" s="224"/>
    </row>
    <row r="7" spans="1:12" s="107" customFormat="1" ht="34.5" customHeight="1" thickTop="1" thickBot="1" x14ac:dyDescent="0.25">
      <c r="A7" s="357" t="s">
        <v>318</v>
      </c>
      <c r="B7" s="446">
        <v>82</v>
      </c>
      <c r="C7" s="447">
        <v>952</v>
      </c>
      <c r="D7" s="447">
        <v>1315</v>
      </c>
      <c r="E7" s="448">
        <v>2328</v>
      </c>
      <c r="F7" s="449">
        <v>2633</v>
      </c>
      <c r="G7" s="449">
        <v>1444</v>
      </c>
      <c r="H7" s="605">
        <v>337</v>
      </c>
      <c r="I7" s="606">
        <v>9091</v>
      </c>
      <c r="J7" s="607"/>
    </row>
    <row r="8" spans="1:12" ht="34.5" customHeight="1" thickTop="1" thickBot="1" x14ac:dyDescent="0.25">
      <c r="A8" s="573" t="s">
        <v>244</v>
      </c>
      <c r="B8" s="159">
        <v>8.9999999999999993E-3</v>
      </c>
      <c r="C8" s="160">
        <v>0.105</v>
      </c>
      <c r="D8" s="160">
        <v>0.14499999999999999</v>
      </c>
      <c r="E8" s="160">
        <v>0.25600000000000001</v>
      </c>
      <c r="F8" s="160">
        <v>0.28999999999999998</v>
      </c>
      <c r="G8" s="160">
        <v>0.159</v>
      </c>
      <c r="H8" s="99">
        <v>3.6999999999999998E-2</v>
      </c>
      <c r="I8" s="351">
        <v>1</v>
      </c>
      <c r="J8" s="162"/>
    </row>
    <row r="9" spans="1:12" ht="43.5" customHeight="1" x14ac:dyDescent="0.2">
      <c r="A9" s="766" t="s">
        <v>326</v>
      </c>
      <c r="B9" s="766"/>
      <c r="C9" s="766"/>
      <c r="D9" s="766"/>
      <c r="E9" s="162"/>
      <c r="F9" s="162"/>
      <c r="G9" s="162"/>
      <c r="H9" s="162"/>
      <c r="I9" s="162"/>
      <c r="J9" s="162"/>
    </row>
    <row r="10" spans="1:12" ht="34.5" customHeight="1" x14ac:dyDescent="0.2">
      <c r="A10" s="522"/>
      <c r="B10" s="523"/>
      <c r="C10" s="524"/>
      <c r="D10" s="525"/>
      <c r="E10" s="162"/>
      <c r="F10" s="162"/>
      <c r="G10" s="162"/>
      <c r="H10" s="162"/>
      <c r="I10" s="162"/>
      <c r="J10" s="162"/>
    </row>
    <row r="11" spans="1:12" ht="16.5" x14ac:dyDescent="0.2">
      <c r="A11" s="214"/>
      <c r="B11" s="164"/>
      <c r="C11" s="164"/>
      <c r="D11" s="162"/>
      <c r="E11" s="162"/>
      <c r="F11" s="162"/>
      <c r="G11" s="162"/>
      <c r="H11" s="162"/>
      <c r="I11" s="162"/>
      <c r="J11" s="162"/>
    </row>
    <row r="12" spans="1:12" ht="16.5" x14ac:dyDescent="0.2">
      <c r="A12" s="214"/>
      <c r="B12" s="164"/>
      <c r="C12" s="164"/>
      <c r="D12" s="162"/>
      <c r="E12" s="162"/>
      <c r="F12" s="162"/>
      <c r="G12" s="162"/>
      <c r="H12" s="162"/>
      <c r="I12" s="162"/>
      <c r="J12" s="162"/>
    </row>
    <row r="13" spans="1:12" ht="16.5" x14ac:dyDescent="0.2">
      <c r="A13" s="214"/>
      <c r="B13" s="164"/>
      <c r="C13" s="164"/>
      <c r="D13" s="162"/>
      <c r="E13" s="162"/>
      <c r="F13" s="162"/>
      <c r="G13" s="162"/>
      <c r="H13" s="162"/>
      <c r="I13" s="162"/>
      <c r="J13" s="162"/>
    </row>
    <row r="14" spans="1:12" ht="16.5" x14ac:dyDescent="0.2">
      <c r="A14" s="214"/>
      <c r="B14" s="164"/>
      <c r="C14" s="164"/>
      <c r="D14" s="162"/>
      <c r="E14" s="162"/>
      <c r="F14" s="162"/>
      <c r="G14" s="162"/>
      <c r="H14" s="162"/>
      <c r="I14" s="162"/>
      <c r="J14" s="162"/>
    </row>
    <row r="15" spans="1:12" ht="16.8" thickBot="1" x14ac:dyDescent="0.25">
      <c r="A15" s="222" t="s">
        <v>279</v>
      </c>
      <c r="B15" s="164"/>
      <c r="C15" s="164"/>
      <c r="D15" s="162"/>
      <c r="E15" s="162"/>
      <c r="F15" s="162"/>
      <c r="G15" s="162"/>
      <c r="H15" s="162"/>
      <c r="I15" s="162"/>
      <c r="J15" s="162"/>
    </row>
    <row r="16" spans="1:12" ht="39" customHeight="1" thickBot="1" x14ac:dyDescent="0.25">
      <c r="A16" s="188" t="s">
        <v>134</v>
      </c>
      <c r="B16" s="360" t="s">
        <v>224</v>
      </c>
      <c r="C16" s="359" t="s">
        <v>245</v>
      </c>
      <c r="D16" s="162"/>
      <c r="E16" s="162"/>
      <c r="F16" s="162"/>
      <c r="G16" s="162"/>
      <c r="H16" s="162"/>
      <c r="I16" s="162"/>
      <c r="J16" s="162"/>
    </row>
    <row r="17" spans="1:10" ht="24.75" customHeight="1" thickTop="1" x14ac:dyDescent="0.2">
      <c r="A17" s="9" t="s">
        <v>133</v>
      </c>
      <c r="B17" s="361">
        <v>1048</v>
      </c>
      <c r="C17" s="358">
        <v>0.12</v>
      </c>
      <c r="D17" s="187"/>
      <c r="E17" s="162"/>
      <c r="F17" s="162"/>
      <c r="G17" s="162"/>
      <c r="H17" s="162"/>
      <c r="I17" s="162"/>
      <c r="J17" s="162"/>
    </row>
    <row r="18" spans="1:10" ht="24.75" customHeight="1" thickBot="1" x14ac:dyDescent="0.25">
      <c r="A18" s="364" t="s">
        <v>132</v>
      </c>
      <c r="B18" s="362">
        <v>8043</v>
      </c>
      <c r="C18" s="352">
        <v>0.88</v>
      </c>
      <c r="D18" s="187"/>
      <c r="E18" s="162"/>
      <c r="F18" s="162"/>
      <c r="G18" s="162"/>
      <c r="H18" s="162"/>
      <c r="I18" s="162"/>
      <c r="J18" s="162"/>
    </row>
    <row r="19" spans="1:10" ht="24.75" customHeight="1" thickTop="1" thickBot="1" x14ac:dyDescent="0.25">
      <c r="A19" s="46" t="s">
        <v>137</v>
      </c>
      <c r="B19" s="363">
        <f>SUM(B17:B18)</f>
        <v>9091</v>
      </c>
      <c r="C19" s="353">
        <v>1</v>
      </c>
      <c r="D19" s="162"/>
      <c r="E19" s="162"/>
      <c r="F19" s="162"/>
      <c r="G19" s="162"/>
      <c r="H19" s="162"/>
      <c r="I19" s="162"/>
      <c r="J19" s="162"/>
    </row>
    <row r="20" spans="1:10" ht="16.5" x14ac:dyDescent="0.2">
      <c r="A20" s="252"/>
      <c r="B20" s="164"/>
      <c r="C20" s="213"/>
      <c r="D20" s="162"/>
      <c r="E20" s="162"/>
      <c r="F20" s="162"/>
      <c r="G20" s="162"/>
      <c r="H20" s="162"/>
      <c r="I20" s="162"/>
      <c r="J20" s="162"/>
    </row>
    <row r="21" spans="1:10" ht="16.5" x14ac:dyDescent="0.2">
      <c r="A21" s="604"/>
      <c r="B21" s="164"/>
      <c r="C21" s="213"/>
      <c r="D21" s="162"/>
      <c r="E21" s="162"/>
      <c r="F21" s="162"/>
      <c r="G21" s="162"/>
      <c r="H21" s="162"/>
      <c r="I21" s="162"/>
      <c r="J21" s="162"/>
    </row>
    <row r="27" spans="1:10" ht="24" customHeight="1" x14ac:dyDescent="0.2"/>
    <row r="36" spans="1:10" s="107" customForma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s="107" customForma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</sheetData>
  <mergeCells count="1">
    <mergeCell ref="A9:D9"/>
  </mergeCells>
  <phoneticPr fontId="1"/>
  <printOptions horizontalCentered="1"/>
  <pageMargins left="0.23622047244094491" right="0.23622047244094491" top="0.74803149606299213" bottom="0.74803149606299213" header="0.31496062992125984" footer="0.31496062992125984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B3" zoomScale="80" zoomScaleNormal="80" zoomScaleSheetLayoutView="80" zoomScalePageLayoutView="50" workbookViewId="0">
      <selection activeCell="C3" sqref="C3"/>
    </sheetView>
  </sheetViews>
  <sheetFormatPr defaultColWidth="12" defaultRowHeight="16.2" x14ac:dyDescent="0.2"/>
  <cols>
    <col min="1" max="9" width="19.5" style="2" customWidth="1"/>
    <col min="10" max="10" width="12" style="2"/>
    <col min="11" max="11" width="12" style="303"/>
    <col min="12" max="16384" width="12" style="2"/>
  </cols>
  <sheetData>
    <row r="1" spans="1:12" ht="25.5" customHeight="1" x14ac:dyDescent="0.2">
      <c r="A1" s="326" t="s">
        <v>16</v>
      </c>
    </row>
    <row r="2" spans="1:12" ht="27.75" customHeight="1" x14ac:dyDescent="0.2">
      <c r="A2" s="25" t="s">
        <v>311</v>
      </c>
      <c r="G2" s="224"/>
    </row>
    <row r="3" spans="1:12" ht="27.75" customHeight="1" x14ac:dyDescent="0.2">
      <c r="A3" s="25" t="s">
        <v>276</v>
      </c>
      <c r="G3" s="224"/>
    </row>
    <row r="4" spans="1:12" ht="21" customHeight="1" x14ac:dyDescent="0.2">
      <c r="A4" s="25"/>
      <c r="G4" s="224"/>
    </row>
    <row r="5" spans="1:12" ht="25.5" customHeight="1" thickBot="1" x14ac:dyDescent="0.25">
      <c r="A5" s="2" t="s">
        <v>280</v>
      </c>
      <c r="B5" s="164"/>
      <c r="C5" s="164"/>
      <c r="D5" s="162"/>
      <c r="E5" s="162"/>
      <c r="F5" s="162"/>
      <c r="G5" s="162"/>
      <c r="H5" s="332"/>
      <c r="I5" s="332"/>
      <c r="J5" s="163"/>
    </row>
    <row r="6" spans="1:12" ht="28.5" customHeight="1" thickBot="1" x14ac:dyDescent="0.25">
      <c r="A6" s="256" t="s">
        <v>7</v>
      </c>
      <c r="B6" s="183" t="s">
        <v>70</v>
      </c>
      <c r="C6" s="189" t="s">
        <v>325</v>
      </c>
      <c r="D6" s="190" t="s">
        <v>324</v>
      </c>
      <c r="E6" s="185" t="s">
        <v>323</v>
      </c>
      <c r="F6" s="184" t="s">
        <v>126</v>
      </c>
      <c r="G6" s="185" t="s">
        <v>322</v>
      </c>
      <c r="H6" s="253" t="s">
        <v>109</v>
      </c>
      <c r="I6" s="365" t="s">
        <v>257</v>
      </c>
      <c r="J6" s="163"/>
    </row>
    <row r="7" spans="1:12" ht="28.5" customHeight="1" thickTop="1" x14ac:dyDescent="0.2">
      <c r="A7" s="251" t="s">
        <v>9</v>
      </c>
      <c r="B7" s="56">
        <v>19</v>
      </c>
      <c r="C7" s="455">
        <v>15</v>
      </c>
      <c r="D7" s="456">
        <v>36</v>
      </c>
      <c r="E7" s="456">
        <v>22</v>
      </c>
      <c r="F7" s="456">
        <v>31</v>
      </c>
      <c r="G7" s="457">
        <v>22</v>
      </c>
      <c r="H7" s="456">
        <v>1</v>
      </c>
      <c r="I7" s="414">
        <f>SUM(C7:H7)</f>
        <v>127</v>
      </c>
      <c r="J7" s="304"/>
      <c r="K7" s="304"/>
      <c r="L7" s="223"/>
    </row>
    <row r="8" spans="1:12" ht="28.5" customHeight="1" x14ac:dyDescent="0.2">
      <c r="A8" s="57" t="s">
        <v>10</v>
      </c>
      <c r="B8" s="58">
        <v>43</v>
      </c>
      <c r="C8" s="450">
        <v>142</v>
      </c>
      <c r="D8" s="451">
        <v>213</v>
      </c>
      <c r="E8" s="451">
        <v>133</v>
      </c>
      <c r="F8" s="451">
        <v>183</v>
      </c>
      <c r="G8" s="452">
        <v>174</v>
      </c>
      <c r="H8" s="451">
        <v>9</v>
      </c>
      <c r="I8" s="482">
        <f t="shared" ref="I8:I12" si="0">SUM(C8:H8)</f>
        <v>854</v>
      </c>
      <c r="J8" s="304"/>
      <c r="K8" s="304"/>
      <c r="L8" s="223"/>
    </row>
    <row r="9" spans="1:12" s="107" customFormat="1" ht="28.5" customHeight="1" x14ac:dyDescent="0.2">
      <c r="A9" s="154" t="s">
        <v>11</v>
      </c>
      <c r="B9" s="155">
        <v>73</v>
      </c>
      <c r="C9" s="450">
        <v>329</v>
      </c>
      <c r="D9" s="451">
        <v>517</v>
      </c>
      <c r="E9" s="451">
        <v>374</v>
      </c>
      <c r="F9" s="451">
        <v>538</v>
      </c>
      <c r="G9" s="452">
        <v>584</v>
      </c>
      <c r="H9" s="451">
        <v>33</v>
      </c>
      <c r="I9" s="482">
        <f>SUM(C9:H9)</f>
        <v>2375</v>
      </c>
      <c r="J9" s="305"/>
      <c r="K9" s="305"/>
      <c r="L9" s="228"/>
    </row>
    <row r="10" spans="1:12" s="107" customFormat="1" ht="28.5" customHeight="1" x14ac:dyDescent="0.2">
      <c r="A10" s="154" t="s">
        <v>12</v>
      </c>
      <c r="B10" s="155">
        <v>42</v>
      </c>
      <c r="C10" s="450">
        <v>248</v>
      </c>
      <c r="D10" s="451">
        <v>430</v>
      </c>
      <c r="E10" s="451">
        <v>269</v>
      </c>
      <c r="F10" s="451">
        <v>376</v>
      </c>
      <c r="G10" s="452">
        <v>517</v>
      </c>
      <c r="H10" s="451">
        <v>6</v>
      </c>
      <c r="I10" s="482">
        <f t="shared" si="0"/>
        <v>1846</v>
      </c>
      <c r="J10" s="306"/>
      <c r="K10" s="306"/>
      <c r="L10" s="228"/>
    </row>
    <row r="11" spans="1:12" s="107" customFormat="1" ht="28.5" customHeight="1" x14ac:dyDescent="0.2">
      <c r="A11" s="154" t="s">
        <v>13</v>
      </c>
      <c r="B11" s="155">
        <v>44</v>
      </c>
      <c r="C11" s="450">
        <v>366</v>
      </c>
      <c r="D11" s="451">
        <v>505</v>
      </c>
      <c r="E11" s="451">
        <v>354</v>
      </c>
      <c r="F11" s="451">
        <v>586</v>
      </c>
      <c r="G11" s="452">
        <v>605</v>
      </c>
      <c r="H11" s="451">
        <v>24</v>
      </c>
      <c r="I11" s="482">
        <f t="shared" si="0"/>
        <v>2440</v>
      </c>
      <c r="J11" s="306"/>
      <c r="K11" s="306"/>
      <c r="L11" s="228"/>
    </row>
    <row r="12" spans="1:12" s="107" customFormat="1" ht="28.5" customHeight="1" thickBot="1" x14ac:dyDescent="0.25">
      <c r="A12" s="156" t="s">
        <v>14</v>
      </c>
      <c r="B12" s="157">
        <v>18</v>
      </c>
      <c r="C12" s="450">
        <v>278</v>
      </c>
      <c r="D12" s="451">
        <v>304</v>
      </c>
      <c r="E12" s="451">
        <v>261</v>
      </c>
      <c r="F12" s="451">
        <v>346</v>
      </c>
      <c r="G12" s="452">
        <v>329</v>
      </c>
      <c r="H12" s="451">
        <v>10</v>
      </c>
      <c r="I12" s="482">
        <f t="shared" si="0"/>
        <v>1528</v>
      </c>
      <c r="J12" s="306"/>
      <c r="K12" s="306"/>
      <c r="L12" s="228"/>
    </row>
    <row r="13" spans="1:12" ht="28.5" customHeight="1" thickTop="1" thickBot="1" x14ac:dyDescent="0.25">
      <c r="A13" s="151" t="s">
        <v>78</v>
      </c>
      <c r="B13" s="152">
        <f t="shared" ref="B13:H13" si="1">SUM(B7:B12)</f>
        <v>239</v>
      </c>
      <c r="C13" s="153">
        <f t="shared" si="1"/>
        <v>1378</v>
      </c>
      <c r="D13" s="153">
        <f t="shared" si="1"/>
        <v>2005</v>
      </c>
      <c r="E13" s="153">
        <f t="shared" si="1"/>
        <v>1413</v>
      </c>
      <c r="F13" s="153">
        <f t="shared" si="1"/>
        <v>2060</v>
      </c>
      <c r="G13" s="153">
        <f t="shared" si="1"/>
        <v>2231</v>
      </c>
      <c r="H13" s="182">
        <f t="shared" si="1"/>
        <v>83</v>
      </c>
      <c r="I13" s="366">
        <f>SUM(C13:H13)</f>
        <v>9170</v>
      </c>
      <c r="J13" s="307"/>
      <c r="K13" s="307"/>
      <c r="L13" s="223"/>
    </row>
    <row r="14" spans="1:12" ht="37.5" customHeight="1" thickTop="1" thickBot="1" x14ac:dyDescent="0.25">
      <c r="A14" s="573" t="s">
        <v>246</v>
      </c>
      <c r="B14" s="575">
        <f>B13/238</f>
        <v>1.0042016806722689</v>
      </c>
      <c r="C14" s="159">
        <f>C13/I13</f>
        <v>0.15027262813522355</v>
      </c>
      <c r="D14" s="160">
        <f>D13/I13</f>
        <v>0.21864776444929115</v>
      </c>
      <c r="E14" s="160">
        <f>E13/I13</f>
        <v>0.15408942202835332</v>
      </c>
      <c r="F14" s="160">
        <f>F13/I13</f>
        <v>0.22464558342420937</v>
      </c>
      <c r="G14" s="160">
        <f>G13/I13</f>
        <v>0.24329334787350054</v>
      </c>
      <c r="H14" s="99">
        <f>H13/I13</f>
        <v>9.0512540894220287E-3</v>
      </c>
      <c r="I14" s="346">
        <f>I13/I13</f>
        <v>1</v>
      </c>
      <c r="J14" s="227"/>
      <c r="K14" s="308"/>
      <c r="L14" s="223"/>
    </row>
    <row r="15" spans="1:12" ht="37.5" customHeight="1" x14ac:dyDescent="0.2">
      <c r="A15" s="766" t="s">
        <v>321</v>
      </c>
      <c r="B15" s="766"/>
      <c r="C15" s="727"/>
      <c r="D15" s="727"/>
      <c r="E15" s="162"/>
      <c r="F15" s="162"/>
      <c r="G15" s="162"/>
      <c r="H15" s="163"/>
      <c r="I15" s="162"/>
      <c r="J15" s="227"/>
      <c r="K15" s="308"/>
      <c r="L15" s="223"/>
    </row>
    <row r="16" spans="1:12" ht="37.5" customHeight="1" x14ac:dyDescent="0.2">
      <c r="A16" s="767"/>
      <c r="B16" s="767"/>
      <c r="C16" s="162"/>
      <c r="D16" s="162"/>
      <c r="E16" s="162"/>
      <c r="F16" s="162"/>
      <c r="G16" s="162"/>
      <c r="H16" s="163"/>
      <c r="I16" s="162"/>
      <c r="J16" s="227"/>
      <c r="K16" s="308"/>
      <c r="L16" s="223"/>
    </row>
    <row r="17" spans="1:12" ht="25.5" customHeight="1" x14ac:dyDescent="0.2">
      <c r="A17" s="767"/>
      <c r="B17" s="767"/>
      <c r="C17" s="162"/>
      <c r="D17" s="162"/>
      <c r="E17" s="162"/>
      <c r="F17" s="162"/>
      <c r="G17" s="162"/>
      <c r="H17" s="163"/>
      <c r="I17" s="162"/>
      <c r="J17" s="227"/>
      <c r="K17" s="308"/>
      <c r="L17" s="223"/>
    </row>
    <row r="18" spans="1:12" ht="25.5" customHeight="1" x14ac:dyDescent="0.2">
      <c r="A18" s="604"/>
      <c r="B18" s="323"/>
      <c r="C18" s="162"/>
      <c r="D18" s="162"/>
      <c r="E18" s="162"/>
      <c r="F18" s="162"/>
      <c r="G18" s="162"/>
      <c r="H18" s="163"/>
      <c r="I18" s="162"/>
      <c r="J18" s="227"/>
      <c r="K18" s="308"/>
      <c r="L18" s="223"/>
    </row>
    <row r="19" spans="1:12" ht="25.5" customHeight="1" x14ac:dyDescent="0.2">
      <c r="A19" s="321"/>
      <c r="B19" s="323"/>
      <c r="C19" s="162"/>
      <c r="D19" s="162"/>
      <c r="E19" s="162"/>
      <c r="F19" s="162"/>
      <c r="G19" s="162"/>
      <c r="H19" s="163"/>
      <c r="I19" s="162"/>
      <c r="J19" s="227"/>
      <c r="K19" s="308"/>
      <c r="L19" s="223"/>
    </row>
    <row r="20" spans="1:12" ht="25.5" customHeight="1" x14ac:dyDescent="0.2">
      <c r="A20" s="321"/>
      <c r="B20" s="323"/>
      <c r="C20" s="162"/>
      <c r="D20" s="162"/>
      <c r="E20" s="162"/>
      <c r="F20" s="162"/>
      <c r="G20" s="162"/>
      <c r="H20" s="163"/>
      <c r="I20" s="162"/>
      <c r="J20" s="227"/>
      <c r="K20" s="308"/>
      <c r="L20" s="223"/>
    </row>
    <row r="21" spans="1:12" ht="24" customHeight="1" x14ac:dyDescent="0.2">
      <c r="A21" s="301"/>
      <c r="B21" s="323"/>
      <c r="C21" s="162"/>
      <c r="D21" s="162"/>
      <c r="E21" s="162"/>
      <c r="F21" s="162"/>
      <c r="G21" s="162"/>
      <c r="H21" s="163"/>
      <c r="I21" s="162"/>
      <c r="J21" s="227"/>
      <c r="K21" s="308"/>
      <c r="L21" s="223"/>
    </row>
    <row r="22" spans="1:12" ht="24" customHeight="1" x14ac:dyDescent="0.2"/>
    <row r="23" spans="1:12" ht="24" customHeight="1" x14ac:dyDescent="0.2"/>
    <row r="24" spans="1:12" ht="24" customHeight="1" x14ac:dyDescent="0.2"/>
    <row r="25" spans="1:12" ht="24" customHeight="1" x14ac:dyDescent="0.2"/>
    <row r="26" spans="1:12" ht="24" customHeight="1" x14ac:dyDescent="0.2"/>
    <row r="27" spans="1:12" ht="24" customHeight="1" x14ac:dyDescent="0.2"/>
    <row r="28" spans="1:12" ht="24" customHeight="1" x14ac:dyDescent="0.2"/>
    <row r="29" spans="1:12" ht="24" customHeight="1" x14ac:dyDescent="0.2"/>
    <row r="30" spans="1:12" ht="24" customHeight="1" x14ac:dyDescent="0.2"/>
  </sheetData>
  <mergeCells count="1">
    <mergeCell ref="A15:B17"/>
  </mergeCells>
  <phoneticPr fontId="1"/>
  <printOptions horizontalCentered="1"/>
  <pageMargins left="0.23622047244094491" right="0.23622047244094491" top="0.74803149606299213" bottom="0.74803149606299213" header="0.31496062992125984" footer="0.31496062992125984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WhiteSpace="0" topLeftCell="A7" zoomScale="80" zoomScaleNormal="80" zoomScaleSheetLayoutView="75" zoomScalePageLayoutView="50" workbookViewId="0">
      <selection activeCell="E14" sqref="E14"/>
    </sheetView>
  </sheetViews>
  <sheetFormatPr defaultColWidth="12" defaultRowHeight="16.2" x14ac:dyDescent="0.2"/>
  <cols>
    <col min="1" max="1" width="25.09765625" style="2" customWidth="1"/>
    <col min="2" max="6" width="23" style="2" customWidth="1"/>
    <col min="7" max="9" width="13.59765625" style="2" customWidth="1"/>
    <col min="10" max="10" width="12" style="2"/>
    <col min="11" max="11" width="12" style="303"/>
    <col min="12" max="16384" width="12" style="2"/>
  </cols>
  <sheetData>
    <row r="1" spans="1:11" ht="27.75" customHeight="1" x14ac:dyDescent="0.2">
      <c r="A1" s="326" t="s">
        <v>232</v>
      </c>
    </row>
    <row r="2" spans="1:11" ht="27.75" customHeight="1" x14ac:dyDescent="0.2">
      <c r="A2" s="25" t="s">
        <v>311</v>
      </c>
      <c r="G2" s="224"/>
    </row>
    <row r="3" spans="1:11" ht="27.75" customHeight="1" x14ac:dyDescent="0.2">
      <c r="A3" s="25" t="s">
        <v>275</v>
      </c>
      <c r="G3" s="224"/>
    </row>
    <row r="4" spans="1:11" ht="21.75" customHeight="1" x14ac:dyDescent="0.2">
      <c r="A4" s="25"/>
      <c r="G4" s="224"/>
    </row>
    <row r="5" spans="1:11" ht="25.5" customHeight="1" thickBot="1" x14ac:dyDescent="0.25">
      <c r="A5" s="2" t="s">
        <v>274</v>
      </c>
      <c r="C5" s="181"/>
    </row>
    <row r="6" spans="1:11" ht="54" customHeight="1" thickBot="1" x14ac:dyDescent="0.25">
      <c r="A6" s="517" t="s">
        <v>231</v>
      </c>
      <c r="B6" s="521" t="s">
        <v>227</v>
      </c>
      <c r="C6" s="186" t="s">
        <v>228</v>
      </c>
      <c r="E6" s="321"/>
      <c r="F6" s="327"/>
      <c r="G6" s="328"/>
    </row>
    <row r="7" spans="1:11" ht="39" customHeight="1" thickTop="1" x14ac:dyDescent="0.2">
      <c r="A7" s="367" t="s">
        <v>135</v>
      </c>
      <c r="B7" s="506">
        <v>72</v>
      </c>
      <c r="C7" s="412">
        <f>B7/240</f>
        <v>0.3</v>
      </c>
      <c r="D7" s="223" t="s">
        <v>225</v>
      </c>
      <c r="E7" s="327"/>
      <c r="F7" s="290"/>
      <c r="G7" s="329"/>
    </row>
    <row r="8" spans="1:11" ht="39" customHeight="1" thickBot="1" x14ac:dyDescent="0.25">
      <c r="A8" s="368" t="s">
        <v>136</v>
      </c>
      <c r="B8" s="461">
        <v>203</v>
      </c>
      <c r="C8" s="413">
        <f>B8/9196</f>
        <v>2.2074815137016094E-2</v>
      </c>
      <c r="D8" s="223" t="s">
        <v>226</v>
      </c>
      <c r="E8" s="215"/>
      <c r="F8" s="163"/>
      <c r="G8" s="163"/>
    </row>
    <row r="9" spans="1:11" ht="25.5" customHeight="1" x14ac:dyDescent="0.2">
      <c r="A9" s="328"/>
      <c r="B9" s="292"/>
      <c r="C9" s="163"/>
      <c r="D9" s="223"/>
      <c r="E9" s="215"/>
      <c r="F9" s="163"/>
      <c r="G9" s="163"/>
    </row>
    <row r="10" spans="1:11" ht="25.5" customHeight="1" x14ac:dyDescent="0.2">
      <c r="A10" s="321"/>
      <c r="B10" s="164"/>
      <c r="C10" s="164"/>
      <c r="D10" s="162"/>
      <c r="E10" s="162"/>
      <c r="F10" s="162"/>
      <c r="G10" s="162"/>
      <c r="H10" s="162"/>
      <c r="I10" s="162"/>
      <c r="J10" s="163"/>
    </row>
    <row r="11" spans="1:11" ht="25.5" customHeight="1" thickBot="1" x14ac:dyDescent="0.25">
      <c r="A11" s="2" t="s">
        <v>281</v>
      </c>
      <c r="E11" s="336"/>
      <c r="F11" s="335"/>
      <c r="H11" s="223"/>
    </row>
    <row r="12" spans="1:11" ht="54" customHeight="1" thickBot="1" x14ac:dyDescent="0.25">
      <c r="A12" s="324" t="s">
        <v>7</v>
      </c>
      <c r="B12" s="339" t="s">
        <v>70</v>
      </c>
      <c r="C12" s="324" t="s">
        <v>229</v>
      </c>
      <c r="D12" s="325" t="s">
        <v>230</v>
      </c>
      <c r="E12" s="355" t="s">
        <v>242</v>
      </c>
      <c r="F12" s="186" t="s">
        <v>249</v>
      </c>
      <c r="G12" s="215"/>
      <c r="H12" s="215"/>
      <c r="I12" s="215"/>
      <c r="J12" s="215"/>
    </row>
    <row r="13" spans="1:11" ht="39" customHeight="1" thickTop="1" x14ac:dyDescent="0.2">
      <c r="A13" s="373" t="s">
        <v>9</v>
      </c>
      <c r="B13" s="370">
        <v>19</v>
      </c>
      <c r="C13" s="507">
        <v>2</v>
      </c>
      <c r="D13" s="508">
        <v>2</v>
      </c>
      <c r="E13" s="369">
        <f>C13/B19</f>
        <v>8.3333333333333332E-3</v>
      </c>
      <c r="F13" s="338">
        <f t="shared" ref="F13:F18" si="0">D13/9196</f>
        <v>2.1748586341887777E-4</v>
      </c>
      <c r="G13" s="217"/>
      <c r="H13" s="217"/>
      <c r="I13" s="217"/>
      <c r="J13" s="216"/>
    </row>
    <row r="14" spans="1:11" ht="39" customHeight="1" x14ac:dyDescent="0.2">
      <c r="A14" s="374" t="s">
        <v>10</v>
      </c>
      <c r="B14" s="371">
        <v>43</v>
      </c>
      <c r="C14" s="509">
        <v>10</v>
      </c>
      <c r="D14" s="510">
        <v>17</v>
      </c>
      <c r="E14" s="472">
        <f>C14/B19</f>
        <v>4.1666666666666664E-2</v>
      </c>
      <c r="F14" s="473">
        <f t="shared" si="0"/>
        <v>1.8486298390604612E-3</v>
      </c>
      <c r="G14" s="217"/>
      <c r="H14" s="217"/>
      <c r="I14" s="217"/>
      <c r="J14" s="216"/>
      <c r="K14" s="164"/>
    </row>
    <row r="15" spans="1:11" ht="39" customHeight="1" x14ac:dyDescent="0.2">
      <c r="A15" s="374" t="s">
        <v>11</v>
      </c>
      <c r="B15" s="371">
        <v>74</v>
      </c>
      <c r="C15" s="511">
        <v>25</v>
      </c>
      <c r="D15" s="512">
        <v>75</v>
      </c>
      <c r="E15" s="474">
        <f>C15/B19</f>
        <v>0.10416666666666667</v>
      </c>
      <c r="F15" s="473">
        <f t="shared" si="0"/>
        <v>8.1557198782079166E-3</v>
      </c>
      <c r="G15" s="217"/>
      <c r="H15" s="217"/>
      <c r="I15" s="217"/>
      <c r="J15" s="216"/>
    </row>
    <row r="16" spans="1:11" ht="39" customHeight="1" x14ac:dyDescent="0.2">
      <c r="A16" s="356" t="s">
        <v>12</v>
      </c>
      <c r="B16" s="372">
        <v>42</v>
      </c>
      <c r="C16" s="511">
        <v>14</v>
      </c>
      <c r="D16" s="512">
        <v>28</v>
      </c>
      <c r="E16" s="474">
        <f>C16/B19</f>
        <v>5.8333333333333334E-2</v>
      </c>
      <c r="F16" s="473">
        <f t="shared" si="0"/>
        <v>3.0448020878642889E-3</v>
      </c>
      <c r="G16" s="217"/>
      <c r="H16" s="217"/>
      <c r="I16" s="217"/>
      <c r="J16" s="216"/>
    </row>
    <row r="17" spans="1:11" s="107" customFormat="1" ht="39" customHeight="1" x14ac:dyDescent="0.2">
      <c r="A17" s="356" t="s">
        <v>13</v>
      </c>
      <c r="B17" s="372">
        <v>44</v>
      </c>
      <c r="C17" s="511">
        <v>16</v>
      </c>
      <c r="D17" s="512">
        <v>67</v>
      </c>
      <c r="E17" s="474">
        <f>C17/B19</f>
        <v>6.6666666666666666E-2</v>
      </c>
      <c r="F17" s="473">
        <f t="shared" si="0"/>
        <v>7.2857764245324056E-3</v>
      </c>
      <c r="G17" s="164"/>
      <c r="H17" s="164"/>
      <c r="I17" s="164"/>
      <c r="K17" s="164"/>
    </row>
    <row r="18" spans="1:11" ht="39" customHeight="1" thickBot="1" x14ac:dyDescent="0.25">
      <c r="A18" s="257" t="s">
        <v>14</v>
      </c>
      <c r="B18" s="372">
        <v>18</v>
      </c>
      <c r="C18" s="513">
        <v>5</v>
      </c>
      <c r="D18" s="514">
        <v>14</v>
      </c>
      <c r="E18" s="475">
        <f>C18/B19</f>
        <v>2.0833333333333332E-2</v>
      </c>
      <c r="F18" s="476">
        <f t="shared" si="0"/>
        <v>1.5224010439321444E-3</v>
      </c>
    </row>
    <row r="19" spans="1:11" ht="39" customHeight="1" thickTop="1" thickBot="1" x14ac:dyDescent="0.25">
      <c r="A19" s="375" t="s">
        <v>78</v>
      </c>
      <c r="B19" s="266">
        <f>SUM(B13:B18)</f>
        <v>240</v>
      </c>
      <c r="C19" s="515">
        <f>SUM(C13:C18)</f>
        <v>72</v>
      </c>
      <c r="D19" s="516">
        <f>SUM(D13:D18)</f>
        <v>203</v>
      </c>
      <c r="E19" s="477">
        <f>SUM(E13:E18)</f>
        <v>0.3</v>
      </c>
      <c r="F19" s="478">
        <f>SUM(F13:F18)</f>
        <v>2.2074815137016097E-2</v>
      </c>
    </row>
    <row r="20" spans="1:11" ht="25.5" customHeight="1" x14ac:dyDescent="0.2">
      <c r="A20" s="218"/>
      <c r="B20" s="219"/>
      <c r="C20" s="220"/>
      <c r="D20" s="220"/>
      <c r="E20" s="221"/>
      <c r="F20" s="221"/>
    </row>
    <row r="21" spans="1:11" ht="23.25" customHeight="1" thickBot="1" x14ac:dyDescent="0.25">
      <c r="A21" s="2" t="s">
        <v>282</v>
      </c>
      <c r="E21" s="181"/>
    </row>
    <row r="22" spans="1:11" ht="53.25" customHeight="1" thickBot="1" x14ac:dyDescent="0.25">
      <c r="A22" s="324" t="s">
        <v>233</v>
      </c>
      <c r="B22" s="339" t="s">
        <v>70</v>
      </c>
      <c r="C22" s="324" t="s">
        <v>229</v>
      </c>
      <c r="D22" s="325" t="s">
        <v>230</v>
      </c>
      <c r="E22" s="355" t="s">
        <v>242</v>
      </c>
      <c r="F22" s="186" t="s">
        <v>249</v>
      </c>
    </row>
    <row r="23" spans="1:11" ht="39" customHeight="1" thickTop="1" x14ac:dyDescent="0.2">
      <c r="A23" s="373" t="s">
        <v>234</v>
      </c>
      <c r="B23" s="370">
        <v>95</v>
      </c>
      <c r="C23" s="507">
        <v>30</v>
      </c>
      <c r="D23" s="508">
        <v>86</v>
      </c>
      <c r="E23" s="369">
        <f>C23/B31</f>
        <v>0.125</v>
      </c>
      <c r="F23" s="98">
        <f t="shared" ref="F23:F30" si="1">D23/9196</f>
        <v>9.3518921270117437E-3</v>
      </c>
    </row>
    <row r="24" spans="1:11" ht="39" customHeight="1" x14ac:dyDescent="0.2">
      <c r="A24" s="374" t="s">
        <v>235</v>
      </c>
      <c r="B24" s="371">
        <v>26</v>
      </c>
      <c r="C24" s="509">
        <v>11</v>
      </c>
      <c r="D24" s="510">
        <v>31</v>
      </c>
      <c r="E24" s="472">
        <f>C24/B31</f>
        <v>4.583333333333333E-2</v>
      </c>
      <c r="F24" s="473">
        <f t="shared" si="1"/>
        <v>3.3710308829926054E-3</v>
      </c>
    </row>
    <row r="25" spans="1:11" ht="39" customHeight="1" x14ac:dyDescent="0.2">
      <c r="A25" s="374" t="s">
        <v>1</v>
      </c>
      <c r="B25" s="371">
        <v>28</v>
      </c>
      <c r="C25" s="511">
        <v>9</v>
      </c>
      <c r="D25" s="512">
        <v>45</v>
      </c>
      <c r="E25" s="474">
        <f>C25/B31</f>
        <v>3.7499999999999999E-2</v>
      </c>
      <c r="F25" s="473">
        <f t="shared" si="1"/>
        <v>4.8934319269247498E-3</v>
      </c>
    </row>
    <row r="26" spans="1:11" ht="39" customHeight="1" x14ac:dyDescent="0.2">
      <c r="A26" s="356" t="s">
        <v>4</v>
      </c>
      <c r="B26" s="372">
        <v>19</v>
      </c>
      <c r="C26" s="511">
        <v>1</v>
      </c>
      <c r="D26" s="512">
        <v>2</v>
      </c>
      <c r="E26" s="474">
        <f>C26/B31</f>
        <v>4.1666666666666666E-3</v>
      </c>
      <c r="F26" s="479">
        <f t="shared" si="1"/>
        <v>2.1748586341887777E-4</v>
      </c>
    </row>
    <row r="27" spans="1:11" ht="39" customHeight="1" x14ac:dyDescent="0.2">
      <c r="A27" s="356" t="s">
        <v>2</v>
      </c>
      <c r="B27" s="372">
        <v>18</v>
      </c>
      <c r="C27" s="511">
        <v>5</v>
      </c>
      <c r="D27" s="512">
        <v>14</v>
      </c>
      <c r="E27" s="474">
        <f>C27/B31</f>
        <v>2.0833333333333332E-2</v>
      </c>
      <c r="F27" s="473">
        <f t="shared" si="1"/>
        <v>1.5224010439321444E-3</v>
      </c>
    </row>
    <row r="28" spans="1:11" ht="39" customHeight="1" x14ac:dyDescent="0.2">
      <c r="A28" s="356" t="s">
        <v>3</v>
      </c>
      <c r="B28" s="372">
        <v>18</v>
      </c>
      <c r="C28" s="513">
        <v>3</v>
      </c>
      <c r="D28" s="514">
        <v>4</v>
      </c>
      <c r="E28" s="475">
        <f>C28/B31</f>
        <v>1.2500000000000001E-2</v>
      </c>
      <c r="F28" s="480">
        <f t="shared" si="1"/>
        <v>4.3497172683775554E-4</v>
      </c>
    </row>
    <row r="29" spans="1:11" ht="39" customHeight="1" x14ac:dyDescent="0.2">
      <c r="A29" s="356" t="s">
        <v>6</v>
      </c>
      <c r="B29" s="372">
        <v>18</v>
      </c>
      <c r="C29" s="513">
        <v>6</v>
      </c>
      <c r="D29" s="514">
        <v>8</v>
      </c>
      <c r="E29" s="475">
        <f>C29/B31</f>
        <v>2.5000000000000001E-2</v>
      </c>
      <c r="F29" s="481">
        <f t="shared" si="1"/>
        <v>8.6994345367551109E-4</v>
      </c>
    </row>
    <row r="30" spans="1:11" ht="39" customHeight="1" thickBot="1" x14ac:dyDescent="0.25">
      <c r="A30" s="257" t="s">
        <v>5</v>
      </c>
      <c r="B30" s="372">
        <v>18</v>
      </c>
      <c r="C30" s="513">
        <v>7</v>
      </c>
      <c r="D30" s="514">
        <v>13</v>
      </c>
      <c r="E30" s="475">
        <f>C30/B31</f>
        <v>2.9166666666666667E-2</v>
      </c>
      <c r="F30" s="476">
        <f t="shared" si="1"/>
        <v>1.4136581122227054E-3</v>
      </c>
    </row>
    <row r="31" spans="1:11" ht="39" customHeight="1" thickTop="1" thickBot="1" x14ac:dyDescent="0.25">
      <c r="A31" s="375" t="s">
        <v>78</v>
      </c>
      <c r="B31" s="266">
        <f>SUM(B23:B30)</f>
        <v>240</v>
      </c>
      <c r="C31" s="515">
        <f>SUM(C23:C30)</f>
        <v>72</v>
      </c>
      <c r="D31" s="516">
        <f>SUM(D23:D30)</f>
        <v>203</v>
      </c>
      <c r="E31" s="477">
        <f>SUM(E23:E30)</f>
        <v>0.30000000000000004</v>
      </c>
      <c r="F31" s="478">
        <f>SUM(F23:F30)</f>
        <v>2.2074815137016094E-2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WhiteSpace="0" topLeftCell="A26" zoomScale="80" zoomScaleNormal="80" zoomScaleSheetLayoutView="75" zoomScalePageLayoutView="75" workbookViewId="0">
      <selection activeCell="L34" sqref="L34"/>
    </sheetView>
  </sheetViews>
  <sheetFormatPr defaultColWidth="9" defaultRowHeight="16.2" x14ac:dyDescent="0.2"/>
  <cols>
    <col min="1" max="1" width="16.59765625" style="2" customWidth="1"/>
    <col min="2" max="9" width="14.59765625" style="2" customWidth="1"/>
    <col min="10" max="16384" width="9" style="2"/>
  </cols>
  <sheetData>
    <row r="1" spans="1:10" ht="36.75" customHeight="1" x14ac:dyDescent="0.2">
      <c r="A1" s="326" t="s">
        <v>232</v>
      </c>
    </row>
    <row r="2" spans="1:10" ht="36.75" customHeight="1" x14ac:dyDescent="0.2">
      <c r="A2" s="25" t="s">
        <v>311</v>
      </c>
    </row>
    <row r="3" spans="1:10" ht="36.75" customHeight="1" x14ac:dyDescent="0.15">
      <c r="A3" s="25" t="s">
        <v>207</v>
      </c>
      <c r="G3" s="180"/>
      <c r="H3" s="180"/>
      <c r="I3" s="181"/>
      <c r="J3" s="223"/>
    </row>
    <row r="4" spans="1:10" ht="36.75" customHeight="1" x14ac:dyDescent="0.2">
      <c r="A4" s="25"/>
      <c r="G4" s="180"/>
      <c r="H4" s="180"/>
      <c r="I4" s="181"/>
      <c r="J4" s="223"/>
    </row>
    <row r="5" spans="1:10" ht="36.75" customHeight="1" thickBot="1" x14ac:dyDescent="0.25">
      <c r="A5" s="2" t="s">
        <v>208</v>
      </c>
      <c r="C5" s="181"/>
      <c r="D5" s="181"/>
      <c r="E5" s="181"/>
      <c r="F5" s="181"/>
      <c r="G5" s="181"/>
      <c r="H5" s="332"/>
      <c r="I5" s="332"/>
      <c r="J5" s="223" t="s">
        <v>160</v>
      </c>
    </row>
    <row r="6" spans="1:10" ht="43.5" customHeight="1" thickBot="1" x14ac:dyDescent="0.25">
      <c r="A6" s="188" t="s">
        <v>211</v>
      </c>
      <c r="B6" s="265" t="s">
        <v>138</v>
      </c>
      <c r="C6" s="265" t="s">
        <v>139</v>
      </c>
      <c r="D6" s="265" t="s">
        <v>140</v>
      </c>
      <c r="E6" s="265" t="s">
        <v>141</v>
      </c>
      <c r="F6" s="265" t="s">
        <v>142</v>
      </c>
      <c r="G6" s="265" t="s">
        <v>143</v>
      </c>
      <c r="H6" s="380" t="s">
        <v>0</v>
      </c>
      <c r="I6" s="386" t="s">
        <v>157</v>
      </c>
    </row>
    <row r="7" spans="1:10" ht="43.5" customHeight="1" thickTop="1" x14ac:dyDescent="0.2">
      <c r="A7" s="9" t="s">
        <v>9</v>
      </c>
      <c r="B7" s="169">
        <v>84</v>
      </c>
      <c r="C7" s="378">
        <v>6</v>
      </c>
      <c r="D7" s="378">
        <v>10</v>
      </c>
      <c r="E7" s="378">
        <v>27</v>
      </c>
      <c r="F7" s="378">
        <v>0</v>
      </c>
      <c r="G7" s="378">
        <v>0</v>
      </c>
      <c r="H7" s="381">
        <v>0</v>
      </c>
      <c r="I7" s="348">
        <f t="shared" ref="I7:I12" si="0">SUM(B7:H7)</f>
        <v>127</v>
      </c>
    </row>
    <row r="8" spans="1:10" ht="43.5" customHeight="1" x14ac:dyDescent="0.2">
      <c r="A8" s="14" t="s">
        <v>10</v>
      </c>
      <c r="B8" s="169">
        <v>350</v>
      </c>
      <c r="C8" s="16">
        <v>23</v>
      </c>
      <c r="D8" s="16">
        <v>91</v>
      </c>
      <c r="E8" s="16">
        <v>252</v>
      </c>
      <c r="F8" s="16">
        <v>33</v>
      </c>
      <c r="G8" s="16">
        <v>104</v>
      </c>
      <c r="H8" s="382">
        <v>1</v>
      </c>
      <c r="I8" s="348">
        <f t="shared" si="0"/>
        <v>854</v>
      </c>
    </row>
    <row r="9" spans="1:10" s="107" customFormat="1" ht="43.5" customHeight="1" x14ac:dyDescent="0.2">
      <c r="A9" s="108" t="s">
        <v>11</v>
      </c>
      <c r="B9" s="169">
        <v>1053</v>
      </c>
      <c r="C9" s="16">
        <v>105</v>
      </c>
      <c r="D9" s="16">
        <v>91</v>
      </c>
      <c r="E9" s="16">
        <v>801</v>
      </c>
      <c r="F9" s="16">
        <v>117</v>
      </c>
      <c r="G9" s="16">
        <v>195</v>
      </c>
      <c r="H9" s="382">
        <v>13</v>
      </c>
      <c r="I9" s="348">
        <f t="shared" si="0"/>
        <v>2375</v>
      </c>
    </row>
    <row r="10" spans="1:10" s="107" customFormat="1" ht="43.5" customHeight="1" x14ac:dyDescent="0.2">
      <c r="A10" s="108" t="s">
        <v>12</v>
      </c>
      <c r="B10" s="169">
        <v>753</v>
      </c>
      <c r="C10" s="16">
        <v>164</v>
      </c>
      <c r="D10" s="16">
        <v>92</v>
      </c>
      <c r="E10" s="16">
        <v>618</v>
      </c>
      <c r="F10" s="16">
        <v>103</v>
      </c>
      <c r="G10" s="16">
        <v>111</v>
      </c>
      <c r="H10" s="382">
        <v>5</v>
      </c>
      <c r="I10" s="348">
        <f t="shared" si="0"/>
        <v>1846</v>
      </c>
    </row>
    <row r="11" spans="1:10" s="107" customFormat="1" ht="43.5" customHeight="1" x14ac:dyDescent="0.2">
      <c r="A11" s="108" t="s">
        <v>13</v>
      </c>
      <c r="B11" s="194">
        <v>1238</v>
      </c>
      <c r="C11" s="110">
        <v>43</v>
      </c>
      <c r="D11" s="110">
        <v>101</v>
      </c>
      <c r="E11" s="110">
        <v>737</v>
      </c>
      <c r="F11" s="110">
        <v>135</v>
      </c>
      <c r="G11" s="110">
        <v>181</v>
      </c>
      <c r="H11" s="383">
        <v>5</v>
      </c>
      <c r="I11" s="348">
        <f t="shared" si="0"/>
        <v>2440</v>
      </c>
    </row>
    <row r="12" spans="1:10" s="107" customFormat="1" ht="43.5" customHeight="1" thickBot="1" x14ac:dyDescent="0.25">
      <c r="A12" s="121" t="s">
        <v>14</v>
      </c>
      <c r="B12" s="376">
        <v>1004</v>
      </c>
      <c r="C12" s="379">
        <v>17</v>
      </c>
      <c r="D12" s="379">
        <v>38</v>
      </c>
      <c r="E12" s="379">
        <v>52</v>
      </c>
      <c r="F12" s="379">
        <v>275</v>
      </c>
      <c r="G12" s="379">
        <v>142</v>
      </c>
      <c r="H12" s="384">
        <v>0</v>
      </c>
      <c r="I12" s="348">
        <f t="shared" si="0"/>
        <v>1528</v>
      </c>
    </row>
    <row r="13" spans="1:10" ht="43.5" customHeight="1" thickTop="1" thickBot="1" x14ac:dyDescent="0.25">
      <c r="A13" s="178" t="s">
        <v>116</v>
      </c>
      <c r="B13" s="377">
        <f>SUM(B7:B12)</f>
        <v>4482</v>
      </c>
      <c r="C13" s="179">
        <f t="shared" ref="C13:H13" si="1">SUM(C7:C12)</f>
        <v>358</v>
      </c>
      <c r="D13" s="179">
        <f t="shared" si="1"/>
        <v>423</v>
      </c>
      <c r="E13" s="179">
        <f t="shared" si="1"/>
        <v>2487</v>
      </c>
      <c r="F13" s="229">
        <f t="shared" si="1"/>
        <v>663</v>
      </c>
      <c r="G13" s="229">
        <f t="shared" si="1"/>
        <v>733</v>
      </c>
      <c r="H13" s="385">
        <f t="shared" si="1"/>
        <v>24</v>
      </c>
      <c r="I13" s="387">
        <f>SUM(B13:H13)</f>
        <v>9170</v>
      </c>
    </row>
    <row r="14" spans="1:10" ht="36.75" customHeight="1" x14ac:dyDescent="0.2">
      <c r="D14" s="136"/>
    </row>
    <row r="15" spans="1:10" ht="36.75" customHeight="1" thickBot="1" x14ac:dyDescent="0.25">
      <c r="A15" s="2" t="s">
        <v>209</v>
      </c>
      <c r="E15" s="223"/>
    </row>
    <row r="16" spans="1:10" s="23" customFormat="1" ht="43.5" customHeight="1" thickBot="1" x14ac:dyDescent="0.25">
      <c r="A16" s="188" t="s">
        <v>212</v>
      </c>
      <c r="B16" s="391" t="s">
        <v>138</v>
      </c>
      <c r="C16" s="265" t="s">
        <v>139</v>
      </c>
      <c r="D16" s="265" t="s">
        <v>140</v>
      </c>
      <c r="E16" s="265" t="s">
        <v>141</v>
      </c>
      <c r="F16" s="265" t="s">
        <v>142</v>
      </c>
      <c r="G16" s="265" t="s">
        <v>143</v>
      </c>
      <c r="H16" s="380" t="s">
        <v>144</v>
      </c>
      <c r="I16" s="386" t="s">
        <v>258</v>
      </c>
    </row>
    <row r="17" spans="1:13" s="107" customFormat="1" ht="43.5" customHeight="1" thickTop="1" x14ac:dyDescent="0.2">
      <c r="A17" s="230" t="s">
        <v>112</v>
      </c>
      <c r="B17" s="137">
        <v>3532</v>
      </c>
      <c r="C17" s="231">
        <v>356</v>
      </c>
      <c r="D17" s="231">
        <v>387</v>
      </c>
      <c r="E17" s="231">
        <v>2460</v>
      </c>
      <c r="F17" s="232">
        <v>593</v>
      </c>
      <c r="G17" s="232">
        <v>732</v>
      </c>
      <c r="H17" s="388">
        <v>19</v>
      </c>
      <c r="I17" s="414">
        <f>SUM(B17:H17)</f>
        <v>8079</v>
      </c>
    </row>
    <row r="18" spans="1:13" s="107" customFormat="1" ht="43.5" customHeight="1" x14ac:dyDescent="0.2">
      <c r="A18" s="233" t="s">
        <v>113</v>
      </c>
      <c r="B18" s="102">
        <v>594</v>
      </c>
      <c r="C18" s="103">
        <v>1</v>
      </c>
      <c r="D18" s="103">
        <v>14</v>
      </c>
      <c r="E18" s="103">
        <v>11</v>
      </c>
      <c r="F18" s="128">
        <v>34</v>
      </c>
      <c r="G18" s="128">
        <v>0</v>
      </c>
      <c r="H18" s="264">
        <v>0</v>
      </c>
      <c r="I18" s="390">
        <f>SUM(B18:H18)</f>
        <v>654</v>
      </c>
    </row>
    <row r="19" spans="1:13" s="107" customFormat="1" ht="43.5" customHeight="1" x14ac:dyDescent="0.2">
      <c r="A19" s="233" t="s">
        <v>114</v>
      </c>
      <c r="B19" s="102">
        <v>155</v>
      </c>
      <c r="C19" s="103">
        <v>0</v>
      </c>
      <c r="D19" s="103">
        <v>3</v>
      </c>
      <c r="E19" s="103">
        <v>8</v>
      </c>
      <c r="F19" s="128">
        <v>7</v>
      </c>
      <c r="G19" s="128">
        <v>0</v>
      </c>
      <c r="H19" s="264">
        <v>1</v>
      </c>
      <c r="I19" s="390">
        <f>SUM(B19:H19)</f>
        <v>174</v>
      </c>
    </row>
    <row r="20" spans="1:13" s="107" customFormat="1" ht="43.5" customHeight="1" thickBot="1" x14ac:dyDescent="0.25">
      <c r="A20" s="234" t="s">
        <v>0</v>
      </c>
      <c r="B20" s="122">
        <v>201</v>
      </c>
      <c r="C20" s="123">
        <v>1</v>
      </c>
      <c r="D20" s="123">
        <v>19</v>
      </c>
      <c r="E20" s="123">
        <v>8</v>
      </c>
      <c r="F20" s="133">
        <v>29</v>
      </c>
      <c r="G20" s="133">
        <v>1</v>
      </c>
      <c r="H20" s="389">
        <v>4</v>
      </c>
      <c r="I20" s="415">
        <f>SUM(B20:H20)</f>
        <v>263</v>
      </c>
      <c r="J20" s="228"/>
      <c r="K20" s="228"/>
      <c r="L20" s="228"/>
      <c r="M20" s="228"/>
    </row>
    <row r="21" spans="1:13" ht="43.5" customHeight="1" thickTop="1" thickBot="1" x14ac:dyDescent="0.25">
      <c r="A21" s="317" t="s">
        <v>116</v>
      </c>
      <c r="B21" s="175">
        <f>SUM(B17:B20)</f>
        <v>4482</v>
      </c>
      <c r="C21" s="179">
        <f>SUM(C17:C20)</f>
        <v>358</v>
      </c>
      <c r="D21" s="179">
        <f>SUM(D17:D20)</f>
        <v>423</v>
      </c>
      <c r="E21" s="179">
        <f>SUM(E17:E20)</f>
        <v>2487</v>
      </c>
      <c r="F21" s="229">
        <f t="shared" ref="F21:H21" si="2">SUM(F17:F20)</f>
        <v>663</v>
      </c>
      <c r="G21" s="229">
        <f>SUM(G17:G20)</f>
        <v>733</v>
      </c>
      <c r="H21" s="385">
        <f t="shared" si="2"/>
        <v>24</v>
      </c>
      <c r="I21" s="387">
        <f>SUM(B21:H21)</f>
        <v>9170</v>
      </c>
    </row>
    <row r="22" spans="1:13" ht="36.75" customHeight="1" x14ac:dyDescent="0.2">
      <c r="A22" s="766" t="s">
        <v>259</v>
      </c>
      <c r="B22" s="766"/>
      <c r="C22" s="766"/>
      <c r="D22" s="766"/>
      <c r="E22" s="766"/>
      <c r="F22" s="766"/>
      <c r="G22" s="766"/>
      <c r="H22" s="766"/>
    </row>
    <row r="23" spans="1:13" ht="36.75" customHeight="1" thickBot="1" x14ac:dyDescent="0.25">
      <c r="A23" s="2" t="s">
        <v>210</v>
      </c>
    </row>
    <row r="24" spans="1:13" s="23" customFormat="1" ht="43.5" customHeight="1" thickBot="1" x14ac:dyDescent="0.25">
      <c r="A24" s="188" t="s">
        <v>213</v>
      </c>
      <c r="B24" s="265" t="s">
        <v>138</v>
      </c>
      <c r="C24" s="265" t="s">
        <v>139</v>
      </c>
      <c r="D24" s="265" t="s">
        <v>140</v>
      </c>
      <c r="E24" s="265" t="s">
        <v>141</v>
      </c>
      <c r="F24" s="265" t="s">
        <v>142</v>
      </c>
      <c r="G24" s="265" t="s">
        <v>143</v>
      </c>
      <c r="H24" s="380" t="s">
        <v>0</v>
      </c>
      <c r="I24" s="386" t="s">
        <v>157</v>
      </c>
    </row>
    <row r="25" spans="1:13" s="107" customFormat="1" ht="43.5" customHeight="1" thickTop="1" x14ac:dyDescent="0.2">
      <c r="A25" s="101" t="s">
        <v>48</v>
      </c>
      <c r="B25" s="194">
        <v>1752</v>
      </c>
      <c r="C25" s="395">
        <v>117</v>
      </c>
      <c r="D25" s="231">
        <v>188</v>
      </c>
      <c r="E25" s="231">
        <v>803</v>
      </c>
      <c r="F25" s="231">
        <v>202</v>
      </c>
      <c r="G25" s="396">
        <v>309</v>
      </c>
      <c r="H25" s="392">
        <v>9</v>
      </c>
      <c r="I25" s="348">
        <f>SUM(B25:H25)</f>
        <v>3380</v>
      </c>
    </row>
    <row r="26" spans="1:13" ht="43.5" customHeight="1" x14ac:dyDescent="0.2">
      <c r="A26" s="14" t="s">
        <v>49</v>
      </c>
      <c r="B26" s="169">
        <v>672</v>
      </c>
      <c r="C26" s="382">
        <v>42</v>
      </c>
      <c r="D26" s="16">
        <v>34</v>
      </c>
      <c r="E26" s="16">
        <v>213</v>
      </c>
      <c r="F26" s="16">
        <v>81</v>
      </c>
      <c r="G26" s="59">
        <v>62</v>
      </c>
      <c r="H26" s="393">
        <v>4</v>
      </c>
      <c r="I26" s="394">
        <f t="shared" ref="I26:I32" si="3">SUM(B26:H26)</f>
        <v>1108</v>
      </c>
    </row>
    <row r="27" spans="1:13" s="107" customFormat="1" ht="43.5" customHeight="1" x14ac:dyDescent="0.2">
      <c r="A27" s="108" t="s">
        <v>50</v>
      </c>
      <c r="B27" s="169">
        <v>483</v>
      </c>
      <c r="C27" s="382">
        <v>37</v>
      </c>
      <c r="D27" s="16">
        <v>25</v>
      </c>
      <c r="E27" s="16">
        <v>351</v>
      </c>
      <c r="F27" s="16">
        <v>245</v>
      </c>
      <c r="G27" s="59">
        <v>72</v>
      </c>
      <c r="H27" s="393">
        <v>0</v>
      </c>
      <c r="I27" s="394">
        <f t="shared" si="3"/>
        <v>1213</v>
      </c>
    </row>
    <row r="28" spans="1:13" s="107" customFormat="1" ht="43.5" customHeight="1" x14ac:dyDescent="0.2">
      <c r="A28" s="108" t="s">
        <v>51</v>
      </c>
      <c r="B28" s="169">
        <v>364</v>
      </c>
      <c r="C28" s="382">
        <v>33</v>
      </c>
      <c r="D28" s="16">
        <v>16</v>
      </c>
      <c r="E28" s="16">
        <v>248</v>
      </c>
      <c r="F28" s="16">
        <v>2</v>
      </c>
      <c r="G28" s="59">
        <v>54</v>
      </c>
      <c r="H28" s="393">
        <v>0</v>
      </c>
      <c r="I28" s="394">
        <f t="shared" si="3"/>
        <v>717</v>
      </c>
    </row>
    <row r="29" spans="1:13" s="107" customFormat="1" ht="43.5" customHeight="1" x14ac:dyDescent="0.2">
      <c r="A29" s="108" t="s">
        <v>52</v>
      </c>
      <c r="B29" s="169">
        <v>284</v>
      </c>
      <c r="C29" s="382">
        <v>19</v>
      </c>
      <c r="D29" s="16">
        <v>38</v>
      </c>
      <c r="E29" s="16">
        <v>247</v>
      </c>
      <c r="F29" s="16">
        <v>20</v>
      </c>
      <c r="G29" s="59">
        <v>43</v>
      </c>
      <c r="H29" s="393">
        <v>2</v>
      </c>
      <c r="I29" s="394">
        <f t="shared" si="3"/>
        <v>653</v>
      </c>
    </row>
    <row r="30" spans="1:13" s="107" customFormat="1" ht="43.5" customHeight="1" x14ac:dyDescent="0.2">
      <c r="A30" s="108" t="s">
        <v>53</v>
      </c>
      <c r="B30" s="194">
        <v>446</v>
      </c>
      <c r="C30" s="383">
        <v>56</v>
      </c>
      <c r="D30" s="110">
        <v>94</v>
      </c>
      <c r="E30" s="110">
        <v>185</v>
      </c>
      <c r="F30" s="110">
        <v>3</v>
      </c>
      <c r="G30" s="211">
        <v>37</v>
      </c>
      <c r="H30" s="392">
        <v>4</v>
      </c>
      <c r="I30" s="348">
        <f t="shared" si="3"/>
        <v>825</v>
      </c>
    </row>
    <row r="31" spans="1:13" ht="43.5" customHeight="1" x14ac:dyDescent="0.2">
      <c r="A31" s="14" t="s">
        <v>54</v>
      </c>
      <c r="B31" s="169">
        <v>269</v>
      </c>
      <c r="C31" s="382">
        <v>50</v>
      </c>
      <c r="D31" s="16">
        <v>20</v>
      </c>
      <c r="E31" s="16">
        <v>197</v>
      </c>
      <c r="F31" s="16">
        <v>101</v>
      </c>
      <c r="G31" s="59">
        <v>101</v>
      </c>
      <c r="H31" s="393">
        <v>3</v>
      </c>
      <c r="I31" s="394">
        <f t="shared" si="3"/>
        <v>741</v>
      </c>
    </row>
    <row r="32" spans="1:13" ht="43.5" customHeight="1" thickBot="1" x14ac:dyDescent="0.25">
      <c r="A32" s="364" t="s">
        <v>55</v>
      </c>
      <c r="B32" s="376">
        <v>212</v>
      </c>
      <c r="C32" s="384">
        <v>4</v>
      </c>
      <c r="D32" s="379">
        <v>8</v>
      </c>
      <c r="E32" s="379">
        <v>243</v>
      </c>
      <c r="F32" s="379">
        <v>9</v>
      </c>
      <c r="G32" s="397">
        <v>55</v>
      </c>
      <c r="H32" s="52">
        <v>2</v>
      </c>
      <c r="I32" s="398">
        <f t="shared" si="3"/>
        <v>533</v>
      </c>
    </row>
    <row r="33" spans="1:9" ht="43.5" customHeight="1" thickTop="1" thickBot="1" x14ac:dyDescent="0.25">
      <c r="A33" s="399" t="s">
        <v>116</v>
      </c>
      <c r="B33" s="377">
        <f>SUM(B25:B32)</f>
        <v>4482</v>
      </c>
      <c r="C33" s="400">
        <f t="shared" ref="C33:I33" si="4">SUM(C25:C32)</f>
        <v>358</v>
      </c>
      <c r="D33" s="179">
        <f t="shared" si="4"/>
        <v>423</v>
      </c>
      <c r="E33" s="179">
        <f t="shared" si="4"/>
        <v>2487</v>
      </c>
      <c r="F33" s="235">
        <f t="shared" si="4"/>
        <v>663</v>
      </c>
      <c r="G33" s="42">
        <f t="shared" si="4"/>
        <v>733</v>
      </c>
      <c r="H33" s="174">
        <f t="shared" si="4"/>
        <v>24</v>
      </c>
      <c r="I33" s="387">
        <f t="shared" si="4"/>
        <v>9170</v>
      </c>
    </row>
    <row r="34" spans="1:9" ht="35.1" customHeight="1" x14ac:dyDescent="0.2"/>
  </sheetData>
  <mergeCells count="1">
    <mergeCell ref="A22:H22"/>
  </mergeCells>
  <phoneticPr fontId="1"/>
  <printOptions horizontalCentered="1"/>
  <pageMargins left="0.25" right="0.25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0" zoomScale="80" zoomScaleNormal="80" zoomScaleSheetLayoutView="80" zoomScalePageLayoutView="39" workbookViewId="0">
      <selection activeCell="E24" sqref="E24"/>
    </sheetView>
  </sheetViews>
  <sheetFormatPr defaultColWidth="12" defaultRowHeight="16.2" x14ac:dyDescent="0.2"/>
  <cols>
    <col min="1" max="14" width="17.796875" style="2" customWidth="1"/>
    <col min="15" max="72" width="4.796875" style="2" customWidth="1"/>
    <col min="73" max="16384" width="12" style="2"/>
  </cols>
  <sheetData>
    <row r="1" spans="1:14" ht="36.75" customHeight="1" x14ac:dyDescent="0.2">
      <c r="A1" s="326" t="s">
        <v>232</v>
      </c>
    </row>
    <row r="2" spans="1:14" ht="36" customHeight="1" x14ac:dyDescent="0.2">
      <c r="A2" s="25" t="s">
        <v>311</v>
      </c>
    </row>
    <row r="3" spans="1:14" ht="27.75" customHeight="1" x14ac:dyDescent="0.2">
      <c r="A3" s="25" t="s">
        <v>283</v>
      </c>
    </row>
    <row r="4" spans="1:14" ht="27.75" customHeight="1" x14ac:dyDescent="0.2">
      <c r="A4" s="25"/>
    </row>
    <row r="5" spans="1:14" ht="27.75" customHeight="1" thickBot="1" x14ac:dyDescent="0.25">
      <c r="A5" s="445" t="s">
        <v>295</v>
      </c>
    </row>
    <row r="6" spans="1:14" ht="27.75" customHeight="1" x14ac:dyDescent="0.2">
      <c r="A6" s="594" t="s">
        <v>254</v>
      </c>
      <c r="B6" s="595"/>
      <c r="C6" s="595"/>
      <c r="D6" s="527">
        <v>105</v>
      </c>
      <c r="E6" s="222"/>
      <c r="F6" s="598"/>
    </row>
    <row r="7" spans="1:14" ht="27.75" customHeight="1" thickBot="1" x14ac:dyDescent="0.25">
      <c r="A7" s="596" t="s">
        <v>253</v>
      </c>
      <c r="B7" s="597"/>
      <c r="C7" s="597"/>
      <c r="D7" s="505">
        <v>657.5</v>
      </c>
      <c r="E7" s="222"/>
      <c r="F7" s="599"/>
      <c r="I7" s="443"/>
    </row>
    <row r="8" spans="1:14" ht="27.75" customHeight="1" x14ac:dyDescent="0.2"/>
    <row r="9" spans="1:14" ht="27.75" customHeight="1" x14ac:dyDescent="0.2">
      <c r="A9" s="129"/>
      <c r="B9" s="212"/>
      <c r="C9" s="212"/>
      <c r="D9" s="212"/>
      <c r="H9" s="444"/>
    </row>
    <row r="10" spans="1:14" ht="27.75" customHeight="1" x14ac:dyDescent="0.2">
      <c r="A10" s="2" t="s">
        <v>294</v>
      </c>
      <c r="F10" s="223"/>
      <c r="G10" s="223"/>
      <c r="I10" s="223"/>
      <c r="L10" s="332"/>
    </row>
    <row r="11" spans="1:14" ht="27.75" customHeight="1" thickBot="1" x14ac:dyDescent="0.25">
      <c r="A11" s="2" t="s">
        <v>272</v>
      </c>
      <c r="F11" s="223"/>
      <c r="G11" s="223"/>
      <c r="I11" s="223"/>
      <c r="J11" s="223" t="s">
        <v>241</v>
      </c>
      <c r="L11" s="332"/>
    </row>
    <row r="12" spans="1:14" ht="58.5" customHeight="1" thickBot="1" x14ac:dyDescent="0.25">
      <c r="A12" s="519" t="s">
        <v>7</v>
      </c>
      <c r="B12" s="186" t="s">
        <v>70</v>
      </c>
      <c r="C12" s="325" t="s">
        <v>260</v>
      </c>
      <c r="D12" s="417" t="s">
        <v>127</v>
      </c>
      <c r="E12" s="420" t="s">
        <v>146</v>
      </c>
      <c r="F12" s="417" t="s">
        <v>128</v>
      </c>
      <c r="G12" s="420" t="s">
        <v>146</v>
      </c>
      <c r="H12" s="417" t="s">
        <v>129</v>
      </c>
      <c r="I12" s="420" t="s">
        <v>146</v>
      </c>
      <c r="J12" s="417" t="s">
        <v>108</v>
      </c>
      <c r="K12" s="421" t="s">
        <v>146</v>
      </c>
      <c r="L12" s="418" t="s">
        <v>156</v>
      </c>
      <c r="M12" s="528" t="s">
        <v>147</v>
      </c>
      <c r="N12" s="561" t="s">
        <v>271</v>
      </c>
    </row>
    <row r="13" spans="1:14" ht="27.75" customHeight="1" thickTop="1" x14ac:dyDescent="0.2">
      <c r="A13" s="259" t="s">
        <v>9</v>
      </c>
      <c r="B13" s="56">
        <v>19</v>
      </c>
      <c r="C13" s="526">
        <v>2</v>
      </c>
      <c r="D13" s="495">
        <v>2</v>
      </c>
      <c r="E13" s="496">
        <v>3</v>
      </c>
      <c r="F13" s="495">
        <v>0</v>
      </c>
      <c r="G13" s="496">
        <v>0</v>
      </c>
      <c r="H13" s="495">
        <v>0</v>
      </c>
      <c r="I13" s="496">
        <v>0</v>
      </c>
      <c r="J13" s="495">
        <v>0</v>
      </c>
      <c r="K13" s="496">
        <v>0</v>
      </c>
      <c r="L13" s="492">
        <f t="shared" ref="L13:L17" si="0">D13+F13+H13+J13</f>
        <v>2</v>
      </c>
      <c r="M13" s="529">
        <f>E13+'８看護補助者　配置状況(4)(5)'!G13+I13+K13</f>
        <v>3</v>
      </c>
      <c r="N13" s="570">
        <f>C13 /B19</f>
        <v>8.3333333333333332E-3</v>
      </c>
    </row>
    <row r="14" spans="1:14" ht="27.75" customHeight="1" x14ac:dyDescent="0.2">
      <c r="A14" s="57" t="s">
        <v>10</v>
      </c>
      <c r="B14" s="58">
        <v>43</v>
      </c>
      <c r="C14" s="435">
        <v>17</v>
      </c>
      <c r="D14" s="497">
        <v>15</v>
      </c>
      <c r="E14" s="496">
        <v>37</v>
      </c>
      <c r="F14" s="497">
        <v>2</v>
      </c>
      <c r="G14" s="496">
        <v>3</v>
      </c>
      <c r="H14" s="497">
        <v>6</v>
      </c>
      <c r="I14" s="500">
        <v>7.5</v>
      </c>
      <c r="J14" s="497">
        <v>2</v>
      </c>
      <c r="K14" s="496">
        <v>6</v>
      </c>
      <c r="L14" s="493">
        <f t="shared" si="0"/>
        <v>25</v>
      </c>
      <c r="M14" s="530">
        <f>E14+'８看護補助者　配置状況(4)(5)'!G14+I14+K14</f>
        <v>53.5</v>
      </c>
      <c r="N14" s="571">
        <f>C14 /B19</f>
        <v>7.0833333333333331E-2</v>
      </c>
    </row>
    <row r="15" spans="1:14" ht="27.75" customHeight="1" x14ac:dyDescent="0.2">
      <c r="A15" s="154" t="s">
        <v>11</v>
      </c>
      <c r="B15" s="155">
        <v>74</v>
      </c>
      <c r="C15" s="436">
        <v>40</v>
      </c>
      <c r="D15" s="497">
        <v>40</v>
      </c>
      <c r="E15" s="496">
        <v>151</v>
      </c>
      <c r="F15" s="497">
        <v>7</v>
      </c>
      <c r="G15" s="496">
        <v>10</v>
      </c>
      <c r="H15" s="497">
        <v>5</v>
      </c>
      <c r="I15" s="496">
        <v>6</v>
      </c>
      <c r="J15" s="497">
        <v>2</v>
      </c>
      <c r="K15" s="496">
        <v>2</v>
      </c>
      <c r="L15" s="493">
        <f t="shared" si="0"/>
        <v>54</v>
      </c>
      <c r="M15" s="531">
        <f>E15+'８看護補助者　配置状況(4)(5)'!G15+I15+K15</f>
        <v>169</v>
      </c>
      <c r="N15" s="571">
        <f>C15 /B19</f>
        <v>0.16666666666666666</v>
      </c>
    </row>
    <row r="16" spans="1:14" s="107" customFormat="1" ht="27.75" customHeight="1" x14ac:dyDescent="0.2">
      <c r="A16" s="154" t="s">
        <v>12</v>
      </c>
      <c r="B16" s="155">
        <v>42</v>
      </c>
      <c r="C16" s="436">
        <v>16</v>
      </c>
      <c r="D16" s="497">
        <v>15</v>
      </c>
      <c r="E16" s="496">
        <v>83</v>
      </c>
      <c r="F16" s="497">
        <v>4</v>
      </c>
      <c r="G16" s="496">
        <v>8</v>
      </c>
      <c r="H16" s="497">
        <v>3</v>
      </c>
      <c r="I16" s="496">
        <v>4</v>
      </c>
      <c r="J16" s="497">
        <v>0</v>
      </c>
      <c r="K16" s="496">
        <v>0</v>
      </c>
      <c r="L16" s="493">
        <f t="shared" si="0"/>
        <v>22</v>
      </c>
      <c r="M16" s="451">
        <f>E16+'８看護補助者　配置状況(4)(5)'!G16+I16+K16</f>
        <v>95</v>
      </c>
      <c r="N16" s="571">
        <f>C16 /B19</f>
        <v>6.6666666666666666E-2</v>
      </c>
    </row>
    <row r="17" spans="1:14" s="107" customFormat="1" ht="27.75" customHeight="1" x14ac:dyDescent="0.2">
      <c r="A17" s="154" t="s">
        <v>13</v>
      </c>
      <c r="B17" s="155">
        <v>44</v>
      </c>
      <c r="C17" s="436">
        <v>20</v>
      </c>
      <c r="D17" s="497">
        <v>19</v>
      </c>
      <c r="E17" s="496">
        <v>198</v>
      </c>
      <c r="F17" s="497">
        <v>9</v>
      </c>
      <c r="G17" s="496">
        <v>32</v>
      </c>
      <c r="H17" s="497">
        <v>8</v>
      </c>
      <c r="I17" s="496">
        <v>17</v>
      </c>
      <c r="J17" s="497">
        <v>2</v>
      </c>
      <c r="K17" s="496">
        <v>2</v>
      </c>
      <c r="L17" s="493">
        <f t="shared" si="0"/>
        <v>38</v>
      </c>
      <c r="M17" s="451">
        <f>E17+'８看護補助者　配置状況(4)(5)'!G17+I17+K17</f>
        <v>249</v>
      </c>
      <c r="N17" s="571">
        <f>C17 /B19</f>
        <v>8.3333333333333329E-2</v>
      </c>
    </row>
    <row r="18" spans="1:14" s="107" customFormat="1" ht="27.75" customHeight="1" thickBot="1" x14ac:dyDescent="0.25">
      <c r="A18" s="322" t="s">
        <v>14</v>
      </c>
      <c r="B18" s="157">
        <v>18</v>
      </c>
      <c r="C18" s="518">
        <v>10</v>
      </c>
      <c r="D18" s="498">
        <v>9</v>
      </c>
      <c r="E18" s="499">
        <v>65</v>
      </c>
      <c r="F18" s="498">
        <v>6</v>
      </c>
      <c r="G18" s="499">
        <v>16</v>
      </c>
      <c r="H18" s="498">
        <v>2</v>
      </c>
      <c r="I18" s="499">
        <v>3</v>
      </c>
      <c r="J18" s="498">
        <v>2</v>
      </c>
      <c r="K18" s="499">
        <v>4</v>
      </c>
      <c r="L18" s="494">
        <f>D18+F18+H18+J18</f>
        <v>19</v>
      </c>
      <c r="M18" s="483">
        <f>E18+'８看護補助者　配置状況(4)(5)'!G18+I18+K18</f>
        <v>88</v>
      </c>
      <c r="N18" s="572">
        <f>C18 /B19</f>
        <v>4.1666666666666664E-2</v>
      </c>
    </row>
    <row r="19" spans="1:14" s="107" customFormat="1" ht="27.75" customHeight="1" thickTop="1" x14ac:dyDescent="0.2">
      <c r="A19" s="785" t="s">
        <v>78</v>
      </c>
      <c r="B19" s="787">
        <f>SUM(B13:B18)</f>
        <v>240</v>
      </c>
      <c r="C19" s="791">
        <f>SUM(C13:C18)</f>
        <v>105</v>
      </c>
      <c r="D19" s="501">
        <f>SUM(D13:D18)</f>
        <v>100</v>
      </c>
      <c r="E19" s="502">
        <f t="shared" ref="E19:K19" si="1">SUM(E13:E18)</f>
        <v>537</v>
      </c>
      <c r="F19" s="501">
        <f t="shared" si="1"/>
        <v>28</v>
      </c>
      <c r="G19" s="502">
        <f t="shared" si="1"/>
        <v>69</v>
      </c>
      <c r="H19" s="503">
        <f t="shared" si="1"/>
        <v>24</v>
      </c>
      <c r="I19" s="504">
        <f t="shared" si="1"/>
        <v>37.5</v>
      </c>
      <c r="J19" s="424">
        <f t="shared" si="1"/>
        <v>8</v>
      </c>
      <c r="K19" s="425">
        <f t="shared" si="1"/>
        <v>14</v>
      </c>
      <c r="L19" s="429">
        <f>SUM(L13:L18)</f>
        <v>160</v>
      </c>
      <c r="M19" s="532">
        <f>SUM(M13:M18)</f>
        <v>657.5</v>
      </c>
      <c r="N19" s="576">
        <f>SUM(N13:N18)</f>
        <v>0.4375</v>
      </c>
    </row>
    <row r="20" spans="1:14" s="107" customFormat="1" ht="27.75" customHeight="1" x14ac:dyDescent="0.2">
      <c r="A20" s="786"/>
      <c r="B20" s="788"/>
      <c r="C20" s="792"/>
      <c r="D20" s="430" t="s">
        <v>250</v>
      </c>
      <c r="E20" s="431" t="s">
        <v>251</v>
      </c>
      <c r="F20" s="430" t="s">
        <v>250</v>
      </c>
      <c r="G20" s="431" t="s">
        <v>251</v>
      </c>
      <c r="H20" s="430" t="s">
        <v>250</v>
      </c>
      <c r="I20" s="431" t="s">
        <v>251</v>
      </c>
      <c r="J20" s="430" t="s">
        <v>250</v>
      </c>
      <c r="K20" s="431" t="s">
        <v>251</v>
      </c>
      <c r="L20" s="432" t="s">
        <v>269</v>
      </c>
      <c r="M20" s="556" t="s">
        <v>270</v>
      </c>
      <c r="N20" s="793"/>
    </row>
    <row r="21" spans="1:14" ht="27.75" customHeight="1" thickBot="1" x14ac:dyDescent="0.25">
      <c r="A21" s="789" t="s">
        <v>252</v>
      </c>
      <c r="B21" s="790"/>
      <c r="C21" s="584"/>
      <c r="D21" s="426">
        <f>D19/160</f>
        <v>0.625</v>
      </c>
      <c r="E21" s="427">
        <f>E19/M19</f>
        <v>0.81673003802281374</v>
      </c>
      <c r="F21" s="426">
        <f>F19/160</f>
        <v>0.17499999999999999</v>
      </c>
      <c r="G21" s="427">
        <f>G19/M19</f>
        <v>0.10494296577946768</v>
      </c>
      <c r="H21" s="426">
        <f>H19/160</f>
        <v>0.15</v>
      </c>
      <c r="I21" s="427">
        <f>I19/M19</f>
        <v>5.7034220532319393E-2</v>
      </c>
      <c r="J21" s="426">
        <f>J19/160</f>
        <v>0.05</v>
      </c>
      <c r="K21" s="428">
        <f>K19/M19</f>
        <v>2.1292775665399239E-2</v>
      </c>
      <c r="L21" s="419">
        <f>L19/160</f>
        <v>1</v>
      </c>
      <c r="M21" s="533">
        <f>M19/M19</f>
        <v>1</v>
      </c>
      <c r="N21" s="794"/>
    </row>
    <row r="22" spans="1:14" ht="27.75" customHeight="1" x14ac:dyDescent="0.2">
      <c r="A22" s="252"/>
      <c r="B22" s="164"/>
      <c r="C22" s="164"/>
      <c r="D22" s="162"/>
      <c r="E22" s="162"/>
      <c r="F22" s="162"/>
      <c r="G22" s="162"/>
      <c r="H22" s="162"/>
      <c r="I22" s="162"/>
      <c r="J22" s="162"/>
      <c r="K22" s="162"/>
      <c r="L22" s="162"/>
      <c r="M22" s="158"/>
    </row>
    <row r="23" spans="1:14" ht="27.75" customHeight="1" x14ac:dyDescent="0.2">
      <c r="A23" s="252"/>
      <c r="B23" s="164"/>
      <c r="C23" s="164"/>
      <c r="D23" s="162"/>
      <c r="E23" s="162"/>
      <c r="F23" s="162"/>
      <c r="G23" s="162"/>
      <c r="H23" s="162"/>
      <c r="I23" s="162"/>
      <c r="J23" s="162"/>
      <c r="K23" s="162"/>
      <c r="L23" s="162"/>
    </row>
    <row r="24" spans="1:14" ht="27.75" customHeight="1" x14ac:dyDescent="0.2">
      <c r="A24" s="25" t="s">
        <v>284</v>
      </c>
      <c r="B24" s="164"/>
      <c r="C24" s="164"/>
      <c r="D24" s="162"/>
      <c r="E24" s="162"/>
      <c r="F24" s="162"/>
      <c r="G24" s="162"/>
      <c r="H24" s="162"/>
      <c r="I24" s="162"/>
      <c r="J24" s="162"/>
      <c r="K24" s="162"/>
      <c r="L24" s="162"/>
    </row>
    <row r="25" spans="1:14" ht="27.75" customHeight="1" x14ac:dyDescent="0.2">
      <c r="A25" s="25"/>
      <c r="B25" s="164"/>
      <c r="C25" s="164"/>
      <c r="D25" s="162"/>
      <c r="E25" s="162"/>
      <c r="F25" s="162"/>
      <c r="G25" s="162"/>
      <c r="H25" s="162"/>
      <c r="I25" s="162"/>
      <c r="J25" s="162"/>
      <c r="K25" s="162"/>
      <c r="L25" s="162"/>
    </row>
    <row r="26" spans="1:14" ht="27.75" customHeight="1" thickBot="1" x14ac:dyDescent="0.25">
      <c r="A26" s="2" t="s">
        <v>285</v>
      </c>
      <c r="B26" s="164"/>
      <c r="C26" s="164"/>
      <c r="D26" s="162"/>
      <c r="E26" s="254"/>
      <c r="G26" s="254" t="s">
        <v>155</v>
      </c>
      <c r="H26" s="162"/>
      <c r="I26" s="162"/>
      <c r="J26" s="162"/>
      <c r="K26" s="162"/>
      <c r="L26" s="162"/>
    </row>
    <row r="27" spans="1:14" ht="27.75" customHeight="1" thickBot="1" x14ac:dyDescent="0.25">
      <c r="A27" s="256" t="s">
        <v>154</v>
      </c>
      <c r="B27" s="770" t="s">
        <v>152</v>
      </c>
      <c r="C27" s="771"/>
      <c r="D27" s="772"/>
      <c r="E27" s="325" t="s">
        <v>153</v>
      </c>
      <c r="F27" s="422" t="s">
        <v>244</v>
      </c>
      <c r="G27" s="593"/>
      <c r="H27" s="215"/>
      <c r="I27" s="215"/>
      <c r="J27" s="215"/>
      <c r="K27" s="215"/>
      <c r="L27" s="215"/>
    </row>
    <row r="28" spans="1:14" ht="27.75" customHeight="1" thickTop="1" x14ac:dyDescent="0.2">
      <c r="A28" s="251">
        <v>1</v>
      </c>
      <c r="B28" s="773" t="s">
        <v>148</v>
      </c>
      <c r="C28" s="774"/>
      <c r="D28" s="775"/>
      <c r="E28" s="456">
        <v>91</v>
      </c>
      <c r="F28" s="568">
        <f>E28/148</f>
        <v>0.61486486486486491</v>
      </c>
      <c r="G28" s="166"/>
      <c r="H28" s="164"/>
      <c r="I28" s="164"/>
      <c r="J28" s="164"/>
      <c r="K28" s="164"/>
      <c r="L28" s="164"/>
    </row>
    <row r="29" spans="1:14" ht="27.75" customHeight="1" x14ac:dyDescent="0.2">
      <c r="A29" s="57">
        <v>2</v>
      </c>
      <c r="B29" s="776" t="s">
        <v>149</v>
      </c>
      <c r="C29" s="777"/>
      <c r="D29" s="778"/>
      <c r="E29" s="451">
        <v>33</v>
      </c>
      <c r="F29" s="569">
        <f>E29/149</f>
        <v>0.22147651006711411</v>
      </c>
      <c r="G29" s="166"/>
      <c r="H29" s="164"/>
      <c r="I29" s="164"/>
      <c r="J29" s="164"/>
      <c r="K29" s="164"/>
      <c r="L29" s="164"/>
    </row>
    <row r="30" spans="1:14" s="107" customFormat="1" ht="27.75" customHeight="1" x14ac:dyDescent="0.2">
      <c r="A30" s="154">
        <v>3</v>
      </c>
      <c r="B30" s="779" t="s">
        <v>150</v>
      </c>
      <c r="C30" s="780"/>
      <c r="D30" s="781"/>
      <c r="E30" s="451">
        <v>14</v>
      </c>
      <c r="F30" s="569">
        <f>E30/148</f>
        <v>9.45945945945946E-2</v>
      </c>
      <c r="G30" s="166"/>
      <c r="H30" s="164"/>
      <c r="I30" s="164"/>
      <c r="J30" s="164"/>
      <c r="K30" s="164"/>
      <c r="L30" s="164"/>
    </row>
    <row r="31" spans="1:14" s="107" customFormat="1" ht="27.75" customHeight="1" thickBot="1" x14ac:dyDescent="0.25">
      <c r="A31" s="257">
        <v>4</v>
      </c>
      <c r="B31" s="782" t="s">
        <v>151</v>
      </c>
      <c r="C31" s="783"/>
      <c r="D31" s="784"/>
      <c r="E31" s="451">
        <v>10</v>
      </c>
      <c r="F31" s="569">
        <f>E31/148</f>
        <v>6.7567567567567571E-2</v>
      </c>
      <c r="G31" s="166"/>
      <c r="H31" s="164"/>
      <c r="I31" s="164"/>
      <c r="J31" s="164"/>
      <c r="K31" s="164"/>
      <c r="L31" s="164"/>
    </row>
    <row r="32" spans="1:14" ht="27.75" customHeight="1" thickTop="1" thickBot="1" x14ac:dyDescent="0.25">
      <c r="A32" s="768" t="s">
        <v>78</v>
      </c>
      <c r="B32" s="769"/>
      <c r="C32" s="769"/>
      <c r="D32" s="769"/>
      <c r="E32" s="471">
        <f>SUM(E28:E31)</f>
        <v>148</v>
      </c>
      <c r="F32" s="423">
        <f>E32/148</f>
        <v>1</v>
      </c>
      <c r="G32" s="283"/>
      <c r="H32" s="250"/>
      <c r="I32" s="250"/>
      <c r="J32" s="250"/>
      <c r="K32" s="250"/>
      <c r="L32" s="250"/>
    </row>
    <row r="33" spans="1:12" ht="21.75" customHeight="1" x14ac:dyDescent="0.2">
      <c r="A33" s="252"/>
      <c r="B33" s="164"/>
      <c r="C33" s="164"/>
      <c r="D33" s="162"/>
      <c r="E33" s="162"/>
      <c r="F33" s="162"/>
      <c r="G33" s="162"/>
      <c r="H33" s="162"/>
      <c r="I33" s="162"/>
      <c r="J33" s="162"/>
      <c r="K33" s="162"/>
      <c r="L33" s="162"/>
    </row>
    <row r="34" spans="1:12" ht="16.5" x14ac:dyDescent="0.2">
      <c r="A34" s="252"/>
      <c r="B34" s="164"/>
      <c r="C34" s="164"/>
      <c r="D34" s="162"/>
      <c r="E34" s="162"/>
      <c r="F34" s="162"/>
      <c r="G34" s="162"/>
      <c r="H34" s="162"/>
      <c r="I34" s="162"/>
      <c r="J34" s="162"/>
      <c r="K34" s="162"/>
      <c r="L34" s="162"/>
    </row>
    <row r="35" spans="1:12" ht="16.5" x14ac:dyDescent="0.2">
      <c r="A35" s="252"/>
      <c r="B35" s="164"/>
      <c r="C35" s="164"/>
      <c r="D35" s="162"/>
      <c r="E35" s="162"/>
      <c r="F35" s="162"/>
      <c r="G35" s="162"/>
      <c r="H35" s="162"/>
      <c r="I35" s="162"/>
      <c r="J35" s="162"/>
      <c r="K35" s="162"/>
      <c r="L35" s="162"/>
    </row>
    <row r="36" spans="1:12" ht="16.5" x14ac:dyDescent="0.2">
      <c r="A36" s="252"/>
      <c r="B36" s="164"/>
      <c r="C36" s="164"/>
      <c r="D36" s="162"/>
      <c r="E36" s="162"/>
      <c r="F36" s="162"/>
      <c r="G36" s="162"/>
      <c r="H36" s="162"/>
      <c r="I36" s="162"/>
      <c r="J36" s="162"/>
      <c r="K36" s="162"/>
      <c r="L36" s="162"/>
    </row>
    <row r="37" spans="1:12" ht="16.5" x14ac:dyDescent="0.2">
      <c r="A37" s="252"/>
      <c r="B37" s="164"/>
      <c r="C37" s="164"/>
      <c r="D37" s="162"/>
      <c r="E37" s="162"/>
      <c r="F37" s="162"/>
      <c r="G37" s="162"/>
      <c r="H37" s="162"/>
      <c r="I37" s="162"/>
      <c r="J37" s="162"/>
      <c r="K37" s="162"/>
      <c r="L37" s="162"/>
    </row>
  </sheetData>
  <mergeCells count="11">
    <mergeCell ref="A19:A20"/>
    <mergeCell ref="B19:B20"/>
    <mergeCell ref="A21:B21"/>
    <mergeCell ref="C19:C20"/>
    <mergeCell ref="N20:N21"/>
    <mergeCell ref="A32:D32"/>
    <mergeCell ref="B27:D27"/>
    <mergeCell ref="B28:D28"/>
    <mergeCell ref="B29:D29"/>
    <mergeCell ref="B30:D30"/>
    <mergeCell ref="B31:D31"/>
  </mergeCells>
  <phoneticPr fontId="1"/>
  <printOptions horizontalCentered="1"/>
  <pageMargins left="0.23622047244094491" right="0.23622047244094491" top="0.74803149606299213" bottom="0.74803149606299213" header="0.31496062992125984" footer="0.31496062992125984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80" zoomScaleNormal="80" zoomScaleSheetLayoutView="80" zoomScalePageLayoutView="50" workbookViewId="0">
      <selection activeCell="F4" sqref="F4"/>
    </sheetView>
  </sheetViews>
  <sheetFormatPr defaultColWidth="12" defaultRowHeight="16.2" x14ac:dyDescent="0.2"/>
  <cols>
    <col min="1" max="7" width="12.796875" style="2" customWidth="1"/>
    <col min="8" max="16384" width="12" style="2"/>
  </cols>
  <sheetData>
    <row r="1" spans="1:12" ht="52.5" customHeight="1" x14ac:dyDescent="0.2">
      <c r="A1" s="326" t="s">
        <v>232</v>
      </c>
    </row>
    <row r="2" spans="1:12" ht="52.5" customHeight="1" x14ac:dyDescent="0.2">
      <c r="A2" s="25" t="s">
        <v>311</v>
      </c>
    </row>
    <row r="3" spans="1:12" ht="52.5" customHeight="1" x14ac:dyDescent="0.2">
      <c r="A3" s="25" t="s">
        <v>289</v>
      </c>
    </row>
    <row r="4" spans="1:12" ht="52.5" customHeight="1" x14ac:dyDescent="0.2">
      <c r="A4" s="25"/>
    </row>
    <row r="5" spans="1:12" ht="52.5" customHeight="1" thickBot="1" x14ac:dyDescent="0.25">
      <c r="A5" s="2" t="s">
        <v>290</v>
      </c>
      <c r="B5" s="164"/>
      <c r="C5" s="162"/>
      <c r="D5" s="254"/>
      <c r="E5" s="254"/>
      <c r="F5" s="254" t="s">
        <v>241</v>
      </c>
      <c r="G5" s="162"/>
      <c r="H5" s="162"/>
      <c r="I5" s="162"/>
      <c r="J5" s="162"/>
      <c r="K5" s="162"/>
      <c r="L5" s="162"/>
    </row>
    <row r="6" spans="1:12" ht="52.5" customHeight="1" thickBot="1" x14ac:dyDescent="0.25">
      <c r="A6" s="260" t="s">
        <v>154</v>
      </c>
      <c r="B6" s="770" t="s">
        <v>243</v>
      </c>
      <c r="C6" s="771"/>
      <c r="D6" s="771"/>
      <c r="E6" s="772"/>
      <c r="F6" s="325" t="s">
        <v>153</v>
      </c>
      <c r="G6" s="365" t="s">
        <v>244</v>
      </c>
      <c r="H6" s="215"/>
      <c r="I6" s="215"/>
      <c r="J6" s="215"/>
      <c r="K6" s="215"/>
      <c r="L6" s="215"/>
    </row>
    <row r="7" spans="1:12" ht="52.5" customHeight="1" thickTop="1" x14ac:dyDescent="0.2">
      <c r="A7" s="259">
        <v>1</v>
      </c>
      <c r="B7" s="773" t="s">
        <v>161</v>
      </c>
      <c r="C7" s="774"/>
      <c r="D7" s="774"/>
      <c r="E7" s="775"/>
      <c r="F7" s="456">
        <v>161</v>
      </c>
      <c r="G7" s="568">
        <f>F7/F12</f>
        <v>0.31630648330058941</v>
      </c>
      <c r="H7" s="164"/>
      <c r="I7" s="164"/>
      <c r="J7" s="164"/>
      <c r="K7" s="164"/>
      <c r="L7" s="164"/>
    </row>
    <row r="8" spans="1:12" ht="52.5" customHeight="1" x14ac:dyDescent="0.2">
      <c r="A8" s="57">
        <v>2</v>
      </c>
      <c r="B8" s="776" t="s">
        <v>162</v>
      </c>
      <c r="C8" s="777"/>
      <c r="D8" s="777"/>
      <c r="E8" s="778"/>
      <c r="F8" s="451">
        <v>149</v>
      </c>
      <c r="G8" s="569">
        <f>F8/F12</f>
        <v>0.29273084479371314</v>
      </c>
      <c r="H8" s="164"/>
      <c r="I8" s="164"/>
      <c r="J8" s="164"/>
      <c r="K8" s="164"/>
      <c r="L8" s="164"/>
    </row>
    <row r="9" spans="1:12" ht="52.5" customHeight="1" x14ac:dyDescent="0.2">
      <c r="A9" s="57">
        <v>3</v>
      </c>
      <c r="B9" s="261" t="s">
        <v>163</v>
      </c>
      <c r="C9" s="262"/>
      <c r="D9" s="263"/>
      <c r="E9" s="262"/>
      <c r="F9" s="451">
        <v>162</v>
      </c>
      <c r="G9" s="569">
        <f>F9/F12</f>
        <v>0.31827111984282908</v>
      </c>
      <c r="H9" s="164"/>
      <c r="I9" s="164"/>
      <c r="J9" s="164"/>
      <c r="K9" s="164"/>
      <c r="L9" s="164"/>
    </row>
    <row r="10" spans="1:12" s="107" customFormat="1" ht="52.5" customHeight="1" x14ac:dyDescent="0.2">
      <c r="A10" s="154">
        <v>4</v>
      </c>
      <c r="B10" s="779" t="s">
        <v>164</v>
      </c>
      <c r="C10" s="780"/>
      <c r="D10" s="780"/>
      <c r="E10" s="781"/>
      <c r="F10" s="451">
        <v>28</v>
      </c>
      <c r="G10" s="569">
        <f>F10/F12</f>
        <v>5.50098231827112E-2</v>
      </c>
      <c r="H10" s="164"/>
      <c r="I10" s="164"/>
      <c r="J10" s="164"/>
      <c r="K10" s="164"/>
      <c r="L10" s="164"/>
    </row>
    <row r="11" spans="1:12" s="107" customFormat="1" ht="52.5" customHeight="1" thickBot="1" x14ac:dyDescent="0.25">
      <c r="A11" s="257">
        <v>5</v>
      </c>
      <c r="B11" s="782" t="s">
        <v>0</v>
      </c>
      <c r="C11" s="783"/>
      <c r="D11" s="783"/>
      <c r="E11" s="784"/>
      <c r="F11" s="451">
        <v>9</v>
      </c>
      <c r="G11" s="569">
        <f>F11/F12</f>
        <v>1.768172888015717E-2</v>
      </c>
      <c r="H11" s="164"/>
      <c r="I11" s="164"/>
      <c r="J11" s="164"/>
      <c r="K11" s="164"/>
      <c r="L11" s="164"/>
    </row>
    <row r="12" spans="1:12" ht="52.5" customHeight="1" thickTop="1" thickBot="1" x14ac:dyDescent="0.25">
      <c r="A12" s="768" t="s">
        <v>78</v>
      </c>
      <c r="B12" s="769"/>
      <c r="C12" s="769"/>
      <c r="D12" s="769"/>
      <c r="E12" s="795"/>
      <c r="F12" s="471">
        <f>SUM(F7:F11)</f>
        <v>509</v>
      </c>
      <c r="G12" s="423">
        <f>F12/F12</f>
        <v>1</v>
      </c>
      <c r="H12" s="250"/>
      <c r="I12" s="250"/>
      <c r="J12" s="250"/>
      <c r="K12" s="250"/>
      <c r="L12" s="250"/>
    </row>
    <row r="13" spans="1:12" ht="52.5" customHeight="1" x14ac:dyDescent="0.2">
      <c r="A13" s="258"/>
      <c r="B13" s="164"/>
      <c r="C13" s="162"/>
      <c r="D13" s="162"/>
      <c r="E13" s="162"/>
      <c r="F13" s="162"/>
      <c r="G13" s="162"/>
      <c r="H13" s="162"/>
      <c r="I13" s="162"/>
      <c r="J13" s="162"/>
      <c r="K13" s="162"/>
      <c r="L13" s="162"/>
    </row>
    <row r="14" spans="1:12" ht="52.5" customHeight="1" x14ac:dyDescent="0.2">
      <c r="A14" s="258"/>
      <c r="B14" s="164"/>
      <c r="C14" s="162"/>
      <c r="D14" s="162"/>
      <c r="E14" s="162"/>
      <c r="F14" s="162"/>
      <c r="G14" s="162"/>
      <c r="H14" s="162"/>
      <c r="I14" s="162"/>
      <c r="J14" s="162"/>
      <c r="K14" s="162"/>
      <c r="L14" s="162"/>
    </row>
    <row r="15" spans="1:12" ht="25.5" customHeight="1" x14ac:dyDescent="0.2">
      <c r="A15" s="258"/>
      <c r="B15" s="164"/>
      <c r="C15" s="162"/>
      <c r="D15" s="162"/>
      <c r="E15" s="162"/>
      <c r="F15" s="162"/>
      <c r="G15" s="162"/>
      <c r="H15" s="162"/>
      <c r="I15" s="162"/>
      <c r="J15" s="162"/>
      <c r="K15" s="162"/>
      <c r="L15" s="162"/>
    </row>
  </sheetData>
  <mergeCells count="6">
    <mergeCell ref="A12:E12"/>
    <mergeCell ref="B6:E6"/>
    <mergeCell ref="B7:E7"/>
    <mergeCell ref="B8:E8"/>
    <mergeCell ref="B10:E10"/>
    <mergeCell ref="B11:E11"/>
  </mergeCells>
  <phoneticPr fontId="1"/>
  <printOptions horizontalCentered="1"/>
  <pageMargins left="0.23622047244094491" right="0.23622047244094491" top="0.74803149606299213" bottom="0.74803149606299213" header="0.31496062992125984" footer="0.31496062992125984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opLeftCell="A7" zoomScale="80" zoomScaleNormal="80" zoomScaleSheetLayoutView="75" workbookViewId="0">
      <selection activeCell="D9" sqref="D9"/>
    </sheetView>
  </sheetViews>
  <sheetFormatPr defaultRowHeight="14.4" x14ac:dyDescent="0.2"/>
  <cols>
    <col min="1" max="5" width="17.59765625" customWidth="1"/>
    <col min="6" max="8" width="17" customWidth="1"/>
  </cols>
  <sheetData>
    <row r="1" spans="1:14" ht="24" customHeight="1" x14ac:dyDescent="0.2">
      <c r="A1" s="326" t="s">
        <v>232</v>
      </c>
    </row>
    <row r="2" spans="1:14" ht="24" customHeight="1" x14ac:dyDescent="0.2">
      <c r="A2" s="25" t="s">
        <v>312</v>
      </c>
    </row>
    <row r="3" spans="1:14" ht="24" customHeight="1" x14ac:dyDescent="0.2">
      <c r="A3" s="25" t="s">
        <v>286</v>
      </c>
    </row>
    <row r="4" spans="1:14" ht="24" customHeight="1" x14ac:dyDescent="0.2">
      <c r="A4" s="222"/>
      <c r="B4" s="164"/>
      <c r="C4" s="164"/>
      <c r="D4" s="164"/>
      <c r="E4" s="267"/>
      <c r="F4" s="267"/>
      <c r="G4" s="267"/>
      <c r="H4" s="267"/>
      <c r="I4" s="267"/>
      <c r="J4" s="267"/>
      <c r="K4" s="267"/>
      <c r="L4" s="267"/>
      <c r="M4" s="267"/>
      <c r="N4" s="267"/>
    </row>
    <row r="5" spans="1:14" ht="24" customHeight="1" thickBot="1" x14ac:dyDescent="0.25">
      <c r="A5" s="222" t="s">
        <v>296</v>
      </c>
      <c r="B5" s="164"/>
      <c r="C5" s="164"/>
      <c r="D5" s="273"/>
      <c r="E5" s="273"/>
      <c r="F5" s="273"/>
      <c r="G5" s="273"/>
      <c r="H5" s="267"/>
      <c r="I5" s="267"/>
      <c r="J5" s="267"/>
      <c r="K5" s="267"/>
      <c r="L5" s="267"/>
      <c r="M5" s="267"/>
      <c r="N5" s="267"/>
    </row>
    <row r="6" spans="1:14" ht="32.25" customHeight="1" thickBot="1" x14ac:dyDescent="0.25">
      <c r="A6" s="796" t="s">
        <v>165</v>
      </c>
      <c r="B6" s="797"/>
      <c r="C6" s="278" t="s">
        <v>57</v>
      </c>
      <c r="D6" s="279" t="s">
        <v>244</v>
      </c>
      <c r="E6" s="213"/>
      <c r="F6" s="213"/>
      <c r="G6" s="268"/>
      <c r="H6" s="267"/>
      <c r="I6" s="267"/>
      <c r="J6" s="267"/>
      <c r="K6" s="267"/>
      <c r="L6" s="267"/>
      <c r="M6" s="267"/>
      <c r="N6" s="267"/>
    </row>
    <row r="7" spans="1:14" ht="24" customHeight="1" thickTop="1" x14ac:dyDescent="0.2">
      <c r="A7" s="808" t="s">
        <v>158</v>
      </c>
      <c r="B7" s="809"/>
      <c r="C7" s="489">
        <v>224</v>
      </c>
      <c r="D7" s="567">
        <f>C7/239</f>
        <v>0.93723849372384938</v>
      </c>
      <c r="E7" s="280"/>
      <c r="F7" s="280"/>
      <c r="G7" s="274"/>
      <c r="H7" s="267"/>
      <c r="I7" s="267"/>
      <c r="J7" s="267"/>
      <c r="K7" s="267"/>
      <c r="L7" s="267"/>
      <c r="M7" s="267"/>
      <c r="N7" s="267"/>
    </row>
    <row r="8" spans="1:14" ht="24" customHeight="1" thickBot="1" x14ac:dyDescent="0.25">
      <c r="A8" s="806" t="s">
        <v>159</v>
      </c>
      <c r="B8" s="807"/>
      <c r="C8" s="490">
        <v>17</v>
      </c>
      <c r="D8" s="566">
        <f>C8/239</f>
        <v>7.1129707112970716E-2</v>
      </c>
      <c r="E8" s="280"/>
      <c r="F8" s="280"/>
      <c r="G8" s="274"/>
      <c r="H8" s="267"/>
      <c r="I8" s="267"/>
      <c r="J8" s="267"/>
      <c r="K8" s="267"/>
      <c r="L8" s="267"/>
      <c r="M8" s="267"/>
      <c r="N8" s="267"/>
    </row>
    <row r="9" spans="1:14" ht="24" customHeight="1" thickTop="1" thickBot="1" x14ac:dyDescent="0.25">
      <c r="A9" s="804" t="s">
        <v>85</v>
      </c>
      <c r="B9" s="805"/>
      <c r="C9" s="488">
        <v>240</v>
      </c>
      <c r="D9" s="491">
        <f>C9/239</f>
        <v>1.00418410041841</v>
      </c>
      <c r="E9" s="280"/>
      <c r="F9" s="280"/>
      <c r="G9" s="274"/>
      <c r="H9" s="267"/>
      <c r="I9" s="267"/>
      <c r="J9" s="267"/>
      <c r="K9" s="267"/>
      <c r="L9" s="267"/>
      <c r="M9" s="267"/>
      <c r="N9" s="267"/>
    </row>
    <row r="10" spans="1:14" ht="24" customHeight="1" x14ac:dyDescent="0.2">
      <c r="A10" s="267" t="s">
        <v>261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</row>
    <row r="11" spans="1:14" ht="24" customHeight="1" x14ac:dyDescent="0.2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</row>
    <row r="12" spans="1:14" ht="24" customHeight="1" thickBot="1" x14ac:dyDescent="0.25">
      <c r="A12" s="222" t="s">
        <v>297</v>
      </c>
      <c r="B12" s="164"/>
      <c r="C12" s="164"/>
      <c r="D12" s="273"/>
      <c r="E12" s="273"/>
      <c r="F12" s="273"/>
      <c r="G12" s="273"/>
      <c r="H12" s="267"/>
      <c r="I12" s="267"/>
      <c r="J12" s="267"/>
      <c r="K12" s="267"/>
      <c r="L12" s="267"/>
      <c r="M12" s="267"/>
      <c r="N12" s="267"/>
    </row>
    <row r="13" spans="1:14" ht="24" customHeight="1" thickBot="1" x14ac:dyDescent="0.25">
      <c r="A13" s="796" t="s">
        <v>167</v>
      </c>
      <c r="B13" s="797"/>
      <c r="C13" s="277" t="s">
        <v>166</v>
      </c>
      <c r="D13" s="213"/>
      <c r="E13" s="268"/>
      <c r="F13" s="268"/>
      <c r="G13" s="268"/>
      <c r="H13" s="267"/>
      <c r="I13" s="267"/>
      <c r="J13" s="267"/>
      <c r="K13" s="267"/>
      <c r="L13" s="267"/>
      <c r="M13" s="267"/>
      <c r="N13" s="267"/>
    </row>
    <row r="14" spans="1:14" s="47" customFormat="1" ht="24" customHeight="1" thickTop="1" x14ac:dyDescent="0.2">
      <c r="A14" s="798" t="s">
        <v>262</v>
      </c>
      <c r="B14" s="799"/>
      <c r="C14" s="310">
        <v>6.2</v>
      </c>
      <c r="D14" s="341"/>
      <c r="E14" s="312"/>
      <c r="F14" s="312"/>
      <c r="G14" s="313"/>
      <c r="H14" s="309"/>
      <c r="I14" s="309"/>
      <c r="J14" s="309"/>
      <c r="K14" s="309"/>
      <c r="L14" s="309"/>
      <c r="M14" s="309"/>
      <c r="N14" s="309"/>
    </row>
    <row r="15" spans="1:14" s="47" customFormat="1" ht="24" customHeight="1" x14ac:dyDescent="0.2">
      <c r="A15" s="800" t="s">
        <v>263</v>
      </c>
      <c r="B15" s="801"/>
      <c r="C15" s="314">
        <v>1.1000000000000001</v>
      </c>
      <c r="D15" s="311"/>
      <c r="E15" s="312"/>
      <c r="F15" s="312"/>
      <c r="G15" s="313"/>
      <c r="H15" s="315"/>
      <c r="I15" s="309"/>
      <c r="J15" s="309"/>
      <c r="K15" s="309"/>
      <c r="L15" s="309"/>
      <c r="M15" s="309"/>
      <c r="N15" s="309"/>
    </row>
    <row r="16" spans="1:14" s="47" customFormat="1" ht="24" customHeight="1" thickBot="1" x14ac:dyDescent="0.25">
      <c r="A16" s="802" t="s">
        <v>264</v>
      </c>
      <c r="B16" s="803"/>
      <c r="C16" s="316">
        <v>6.3</v>
      </c>
      <c r="D16" s="311"/>
      <c r="E16" s="312"/>
      <c r="F16" s="312"/>
      <c r="G16" s="313"/>
      <c r="H16" s="309"/>
      <c r="I16" s="309"/>
      <c r="J16" s="309"/>
      <c r="K16" s="309"/>
      <c r="L16" s="309"/>
      <c r="M16" s="309"/>
      <c r="N16" s="309"/>
    </row>
    <row r="17" spans="1:14" ht="24" customHeight="1" x14ac:dyDescent="0.2">
      <c r="A17" s="282"/>
      <c r="B17" s="282"/>
      <c r="C17" s="100"/>
      <c r="D17" s="100"/>
      <c r="E17" s="275"/>
      <c r="F17" s="275"/>
      <c r="G17" s="274"/>
      <c r="H17" s="267"/>
      <c r="I17" s="267"/>
      <c r="J17" s="267"/>
      <c r="K17" s="267"/>
      <c r="L17" s="267"/>
      <c r="M17" s="267"/>
      <c r="N17" s="267"/>
    </row>
    <row r="18" spans="1:14" ht="24" customHeight="1" x14ac:dyDescent="0.2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</row>
    <row r="19" spans="1:14" ht="24" customHeight="1" thickBot="1" x14ac:dyDescent="0.25">
      <c r="A19" s="222" t="s">
        <v>266</v>
      </c>
      <c r="B19" s="164"/>
      <c r="C19" s="164"/>
      <c r="D19" s="164"/>
      <c r="E19" s="267"/>
      <c r="F19" s="267"/>
      <c r="G19" s="273"/>
      <c r="H19" s="267"/>
      <c r="I19" s="267"/>
      <c r="J19" s="267"/>
      <c r="K19" s="267"/>
      <c r="L19" s="267"/>
      <c r="M19" s="267"/>
      <c r="N19" s="267"/>
    </row>
    <row r="20" spans="1:14" ht="59.25" customHeight="1" thickBot="1" x14ac:dyDescent="0.25">
      <c r="A20" s="324" t="s">
        <v>89</v>
      </c>
      <c r="B20" s="551" t="s">
        <v>190</v>
      </c>
      <c r="C20" s="547" t="s">
        <v>255</v>
      </c>
      <c r="D20" s="543" t="s">
        <v>268</v>
      </c>
      <c r="E20" s="542" t="s">
        <v>267</v>
      </c>
      <c r="F20" s="534"/>
      <c r="G20" s="534"/>
      <c r="H20" s="330"/>
      <c r="I20" s="267"/>
      <c r="J20" s="267"/>
      <c r="K20" s="267"/>
      <c r="L20" s="267"/>
      <c r="M20" s="267"/>
      <c r="N20" s="267"/>
    </row>
    <row r="21" spans="1:14" ht="24" customHeight="1" thickTop="1" x14ac:dyDescent="0.2">
      <c r="A21" s="439" t="s">
        <v>9</v>
      </c>
      <c r="B21" s="552">
        <v>19</v>
      </c>
      <c r="C21" s="548">
        <v>3</v>
      </c>
      <c r="D21" s="544">
        <v>1</v>
      </c>
      <c r="E21" s="281">
        <v>3.3</v>
      </c>
      <c r="F21" s="295"/>
      <c r="G21" s="295"/>
      <c r="H21" s="100"/>
      <c r="I21" s="267"/>
      <c r="J21" s="267"/>
      <c r="K21" s="267"/>
      <c r="L21" s="267"/>
      <c r="M21" s="267"/>
      <c r="N21" s="267"/>
    </row>
    <row r="22" spans="1:14" ht="24" customHeight="1" x14ac:dyDescent="0.2">
      <c r="A22" s="440" t="s">
        <v>10</v>
      </c>
      <c r="B22" s="553">
        <v>43</v>
      </c>
      <c r="C22" s="549">
        <v>5.8</v>
      </c>
      <c r="D22" s="545">
        <v>0.8</v>
      </c>
      <c r="E22" s="337">
        <v>5.3</v>
      </c>
      <c r="F22" s="295"/>
      <c r="G22" s="295"/>
      <c r="H22" s="100"/>
      <c r="I22" s="267"/>
      <c r="J22" s="267"/>
      <c r="K22" s="267"/>
      <c r="L22" s="267"/>
      <c r="M22" s="267"/>
      <c r="N22" s="267"/>
    </row>
    <row r="23" spans="1:14" ht="24" customHeight="1" x14ac:dyDescent="0.2">
      <c r="A23" s="440" t="s">
        <v>11</v>
      </c>
      <c r="B23" s="554">
        <v>74</v>
      </c>
      <c r="C23" s="549">
        <v>6.1</v>
      </c>
      <c r="D23" s="545">
        <v>1</v>
      </c>
      <c r="E23" s="337">
        <v>5.8</v>
      </c>
      <c r="F23" s="295"/>
      <c r="G23" s="295"/>
      <c r="H23" s="100"/>
      <c r="I23" s="267"/>
      <c r="J23" s="267"/>
      <c r="K23" s="267"/>
      <c r="L23" s="267"/>
      <c r="M23" s="267"/>
      <c r="N23" s="267"/>
    </row>
    <row r="24" spans="1:14" ht="24" customHeight="1" x14ac:dyDescent="0.2">
      <c r="A24" s="440" t="s">
        <v>12</v>
      </c>
      <c r="B24" s="554">
        <v>42</v>
      </c>
      <c r="C24" s="549">
        <v>8.1</v>
      </c>
      <c r="D24" s="545">
        <v>1</v>
      </c>
      <c r="E24" s="337">
        <v>7.7</v>
      </c>
      <c r="F24" s="295"/>
      <c r="G24" s="295"/>
      <c r="H24" s="100"/>
      <c r="I24" s="267"/>
      <c r="J24" s="267"/>
      <c r="K24" s="267"/>
      <c r="L24" s="267"/>
      <c r="M24" s="267"/>
      <c r="N24" s="267"/>
    </row>
    <row r="25" spans="1:14" s="47" customFormat="1" ht="24" customHeight="1" x14ac:dyDescent="0.2">
      <c r="A25" s="440" t="s">
        <v>13</v>
      </c>
      <c r="B25" s="554">
        <v>44</v>
      </c>
      <c r="C25" s="541">
        <v>7</v>
      </c>
      <c r="D25" s="545">
        <v>1.1000000000000001</v>
      </c>
      <c r="E25" s="337">
        <v>7</v>
      </c>
      <c r="F25" s="295"/>
      <c r="G25" s="295"/>
      <c r="H25" s="311"/>
      <c r="I25" s="309"/>
      <c r="J25" s="309"/>
      <c r="K25" s="309"/>
      <c r="L25" s="309"/>
      <c r="M25" s="309"/>
      <c r="N25" s="309"/>
    </row>
    <row r="26" spans="1:14" ht="24" customHeight="1" thickBot="1" x14ac:dyDescent="0.25">
      <c r="A26" s="442" t="s">
        <v>14</v>
      </c>
      <c r="B26" s="555">
        <v>18</v>
      </c>
      <c r="C26" s="550">
        <v>5.3</v>
      </c>
      <c r="D26" s="546">
        <v>2.1</v>
      </c>
      <c r="E26" s="535">
        <v>8.3000000000000007</v>
      </c>
      <c r="F26" s="100"/>
      <c r="G26" s="295"/>
      <c r="H26" s="100"/>
      <c r="I26" s="267"/>
      <c r="J26" s="267"/>
      <c r="K26" s="267"/>
      <c r="L26" s="267"/>
      <c r="M26" s="267"/>
      <c r="N26" s="267"/>
    </row>
    <row r="27" spans="1:14" ht="13.95" x14ac:dyDescent="0.2">
      <c r="A27" s="267"/>
      <c r="B27" s="276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</row>
    <row r="28" spans="1:14" ht="13.95" x14ac:dyDescent="0.2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</row>
    <row r="29" spans="1:14" ht="13.95" x14ac:dyDescent="0.2">
      <c r="A29" s="267"/>
      <c r="B29" s="267"/>
      <c r="C29" s="340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</row>
    <row r="30" spans="1:14" x14ac:dyDescent="0.2">
      <c r="A30" s="267"/>
      <c r="B30" s="267"/>
      <c r="C30" s="340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</row>
    <row r="31" spans="1:14" x14ac:dyDescent="0.2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</row>
    <row r="32" spans="1:14" x14ac:dyDescent="0.2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</row>
    <row r="33" spans="1:14" x14ac:dyDescent="0.2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</row>
    <row r="34" spans="1:14" x14ac:dyDescent="0.2">
      <c r="A34" s="267"/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</row>
    <row r="35" spans="1:14" x14ac:dyDescent="0.2">
      <c r="A35" s="267"/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</row>
    <row r="36" spans="1:14" x14ac:dyDescent="0.2">
      <c r="A36" s="267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</row>
    <row r="37" spans="1:14" x14ac:dyDescent="0.2">
      <c r="A37" s="267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</row>
    <row r="38" spans="1:14" x14ac:dyDescent="0.2">
      <c r="A38" s="267"/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</row>
    <row r="39" spans="1:14" x14ac:dyDescent="0.2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</row>
    <row r="40" spans="1:14" x14ac:dyDescent="0.2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</row>
    <row r="41" spans="1:14" x14ac:dyDescent="0.2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</row>
    <row r="42" spans="1:14" x14ac:dyDescent="0.2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</row>
    <row r="43" spans="1:14" x14ac:dyDescent="0.2">
      <c r="A43" s="267"/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</row>
    <row r="44" spans="1:14" x14ac:dyDescent="0.2">
      <c r="A44" s="267"/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</row>
    <row r="45" spans="1:14" x14ac:dyDescent="0.2">
      <c r="A45" s="267"/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</row>
    <row r="46" spans="1:14" x14ac:dyDescent="0.2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</row>
    <row r="47" spans="1:14" x14ac:dyDescent="0.2">
      <c r="A47" s="267"/>
      <c r="B47" s="26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</row>
    <row r="48" spans="1:14" x14ac:dyDescent="0.2">
      <c r="A48" s="267"/>
      <c r="B48" s="267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</row>
    <row r="49" spans="1:14" x14ac:dyDescent="0.2">
      <c r="A49" s="267"/>
      <c r="B49" s="267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</row>
    <row r="50" spans="1:14" x14ac:dyDescent="0.2">
      <c r="A50" s="267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</row>
    <row r="51" spans="1:14" x14ac:dyDescent="0.2">
      <c r="A51" s="267"/>
      <c r="B51" s="267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</row>
    <row r="52" spans="1:14" x14ac:dyDescent="0.2">
      <c r="A52" s="267"/>
      <c r="B52" s="267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</row>
    <row r="53" spans="1:14" x14ac:dyDescent="0.2">
      <c r="A53" s="267"/>
      <c r="B53" s="267"/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</row>
    <row r="54" spans="1:14" x14ac:dyDescent="0.2">
      <c r="A54" s="267"/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</row>
    <row r="55" spans="1:14" x14ac:dyDescent="0.2">
      <c r="A55" s="267"/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</row>
    <row r="56" spans="1:14" x14ac:dyDescent="0.2">
      <c r="A56" s="267"/>
      <c r="B56" s="267"/>
      <c r="C56" s="267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</row>
    <row r="57" spans="1:14" x14ac:dyDescent="0.2">
      <c r="A57" s="267"/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</row>
    <row r="58" spans="1:14" x14ac:dyDescent="0.2">
      <c r="A58" s="267"/>
      <c r="B58" s="267"/>
      <c r="C58" s="267"/>
      <c r="D58" s="267"/>
      <c r="E58" s="267"/>
      <c r="F58" s="267"/>
      <c r="G58" s="267"/>
      <c r="H58" s="267"/>
      <c r="I58" s="267"/>
      <c r="J58" s="267"/>
      <c r="K58" s="267"/>
      <c r="L58" s="267"/>
      <c r="M58" s="267"/>
      <c r="N58" s="267"/>
    </row>
    <row r="59" spans="1:14" x14ac:dyDescent="0.2">
      <c r="A59" s="267"/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</row>
    <row r="60" spans="1:14" x14ac:dyDescent="0.2">
      <c r="A60" s="267"/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</row>
    <row r="61" spans="1:14" x14ac:dyDescent="0.2">
      <c r="A61" s="267"/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</row>
    <row r="62" spans="1:14" x14ac:dyDescent="0.2">
      <c r="A62" s="267"/>
      <c r="B62" s="267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</row>
    <row r="63" spans="1:14" x14ac:dyDescent="0.2">
      <c r="A63" s="267"/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</row>
    <row r="64" spans="1:14" x14ac:dyDescent="0.2">
      <c r="A64" s="267"/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</row>
    <row r="65" spans="1:14" x14ac:dyDescent="0.2">
      <c r="A65" s="267"/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</row>
    <row r="66" spans="1:14" x14ac:dyDescent="0.2">
      <c r="A66" s="267"/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</row>
    <row r="67" spans="1:14" x14ac:dyDescent="0.2">
      <c r="A67" s="267"/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</row>
    <row r="68" spans="1:14" x14ac:dyDescent="0.2">
      <c r="A68" s="267"/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</row>
    <row r="69" spans="1:14" x14ac:dyDescent="0.2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  <c r="N69" s="267"/>
    </row>
    <row r="70" spans="1:14" x14ac:dyDescent="0.2">
      <c r="A70" s="267"/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</row>
    <row r="71" spans="1:14" x14ac:dyDescent="0.2">
      <c r="A71" s="267"/>
      <c r="B71" s="267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</row>
    <row r="72" spans="1:14" x14ac:dyDescent="0.2">
      <c r="A72" s="267"/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</row>
    <row r="73" spans="1:14" x14ac:dyDescent="0.2">
      <c r="A73" s="267"/>
      <c r="B73" s="267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</row>
    <row r="74" spans="1:14" x14ac:dyDescent="0.2">
      <c r="A74" s="267"/>
      <c r="B74" s="267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M74" s="267"/>
      <c r="N74" s="267"/>
    </row>
    <row r="75" spans="1:14" x14ac:dyDescent="0.2">
      <c r="A75" s="267"/>
      <c r="B75" s="267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</row>
    <row r="76" spans="1:14" x14ac:dyDescent="0.2">
      <c r="A76" s="267"/>
      <c r="B76" s="267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</row>
    <row r="77" spans="1:14" x14ac:dyDescent="0.2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M77" s="267"/>
      <c r="N77" s="267"/>
    </row>
    <row r="78" spans="1:14" x14ac:dyDescent="0.2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M78" s="267"/>
      <c r="N78" s="267"/>
    </row>
    <row r="79" spans="1:14" x14ac:dyDescent="0.2">
      <c r="A79" s="267"/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</row>
    <row r="80" spans="1:14" x14ac:dyDescent="0.2">
      <c r="A80" s="267"/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</row>
    <row r="81" spans="1:14" x14ac:dyDescent="0.2">
      <c r="A81" s="267"/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M81" s="267"/>
      <c r="N81" s="267"/>
    </row>
    <row r="82" spans="1:14" x14ac:dyDescent="0.2">
      <c r="A82" s="267"/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  <c r="N82" s="267"/>
    </row>
    <row r="83" spans="1:14" x14ac:dyDescent="0.2">
      <c r="A83" s="267"/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  <c r="N83" s="267"/>
    </row>
    <row r="84" spans="1:14" x14ac:dyDescent="0.2">
      <c r="A84" s="267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  <c r="N84" s="267"/>
    </row>
    <row r="85" spans="1:14" x14ac:dyDescent="0.2">
      <c r="A85" s="267"/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  <c r="N85" s="267"/>
    </row>
    <row r="86" spans="1:14" x14ac:dyDescent="0.2">
      <c r="A86" s="267"/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</row>
    <row r="87" spans="1:14" x14ac:dyDescent="0.2">
      <c r="A87" s="267"/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  <c r="N87" s="267"/>
    </row>
    <row r="88" spans="1:14" x14ac:dyDescent="0.2">
      <c r="A88" s="267"/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</row>
    <row r="89" spans="1:14" x14ac:dyDescent="0.2">
      <c r="A89" s="267"/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</row>
    <row r="90" spans="1:14" x14ac:dyDescent="0.2">
      <c r="A90" s="267"/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  <c r="N90" s="267"/>
    </row>
    <row r="91" spans="1:14" x14ac:dyDescent="0.2">
      <c r="A91" s="267"/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</row>
    <row r="92" spans="1:14" x14ac:dyDescent="0.2">
      <c r="A92" s="267"/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</row>
    <row r="93" spans="1:14" x14ac:dyDescent="0.2">
      <c r="A93" s="267"/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</row>
    <row r="94" spans="1:14" x14ac:dyDescent="0.2">
      <c r="A94" s="267"/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</row>
    <row r="95" spans="1:14" x14ac:dyDescent="0.2">
      <c r="A95" s="267"/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</row>
    <row r="96" spans="1:14" x14ac:dyDescent="0.2">
      <c r="A96" s="267"/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</row>
    <row r="97" spans="1:14" x14ac:dyDescent="0.2">
      <c r="A97" s="267"/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  <c r="N97" s="267"/>
    </row>
    <row r="98" spans="1:14" x14ac:dyDescent="0.2">
      <c r="A98" s="267"/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  <c r="N98" s="267"/>
    </row>
    <row r="99" spans="1:14" x14ac:dyDescent="0.2">
      <c r="A99" s="267"/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  <c r="N99" s="267"/>
    </row>
    <row r="100" spans="1:14" x14ac:dyDescent="0.2">
      <c r="A100" s="267"/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  <c r="N100" s="267"/>
    </row>
    <row r="101" spans="1:14" x14ac:dyDescent="0.2">
      <c r="A101" s="267"/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  <c r="N101" s="267"/>
    </row>
  </sheetData>
  <mergeCells count="8">
    <mergeCell ref="A6:B6"/>
    <mergeCell ref="A13:B13"/>
    <mergeCell ref="A14:B14"/>
    <mergeCell ref="A15:B15"/>
    <mergeCell ref="A16:B16"/>
    <mergeCell ref="A9:B9"/>
    <mergeCell ref="A8:B8"/>
    <mergeCell ref="A7:B7"/>
  </mergeCells>
  <phoneticPr fontId="1"/>
  <printOptions horizontalCentered="1"/>
  <pageMargins left="0.23622047244094491" right="0.23622047244094491" top="0.74803149606299213" bottom="0.74803149606299213" header="0.31496062992125984" footer="0.31496062992125984"/>
  <colBreaks count="2" manualBreakCount="2">
    <brk id="8" max="28" man="1"/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="80" zoomScaleNormal="80" zoomScaleSheetLayoutView="75" workbookViewId="0">
      <selection activeCell="H4" sqref="H4"/>
    </sheetView>
  </sheetViews>
  <sheetFormatPr defaultColWidth="12" defaultRowHeight="16.2" x14ac:dyDescent="0.2"/>
  <cols>
    <col min="1" max="4" width="12.09765625" style="2" customWidth="1"/>
    <col min="5" max="5" width="8.19921875" style="2" customWidth="1"/>
    <col min="6" max="14" width="12.09765625" style="2" customWidth="1"/>
    <col min="15" max="16384" width="12" style="2"/>
  </cols>
  <sheetData>
    <row r="1" spans="1:12" ht="42.75" customHeight="1" x14ac:dyDescent="0.2">
      <c r="A1" s="326" t="s">
        <v>214</v>
      </c>
    </row>
    <row r="2" spans="1:12" ht="42.75" customHeight="1" x14ac:dyDescent="0.2">
      <c r="A2" s="25" t="s">
        <v>312</v>
      </c>
    </row>
    <row r="3" spans="1:12" ht="42.75" customHeight="1" x14ac:dyDescent="0.2">
      <c r="A3" s="25" t="s">
        <v>287</v>
      </c>
    </row>
    <row r="4" spans="1:12" ht="42.75" customHeight="1" x14ac:dyDescent="0.2">
      <c r="A4" s="25"/>
    </row>
    <row r="5" spans="1:12" ht="42.75" customHeight="1" thickBot="1" x14ac:dyDescent="0.25">
      <c r="A5" s="2" t="s">
        <v>288</v>
      </c>
      <c r="B5" s="164"/>
      <c r="C5" s="162"/>
      <c r="E5" s="254"/>
      <c r="F5" s="254" t="s">
        <v>155</v>
      </c>
      <c r="G5" s="162"/>
      <c r="H5" s="162"/>
      <c r="I5" s="162"/>
      <c r="J5" s="162"/>
      <c r="K5" s="162"/>
      <c r="L5" s="162"/>
    </row>
    <row r="6" spans="1:12" ht="42.75" customHeight="1" thickBot="1" x14ac:dyDescent="0.25">
      <c r="A6" s="272" t="s">
        <v>154</v>
      </c>
      <c r="B6" s="770" t="s">
        <v>168</v>
      </c>
      <c r="C6" s="771"/>
      <c r="D6" s="771"/>
      <c r="E6" s="772"/>
      <c r="F6" s="185" t="s">
        <v>153</v>
      </c>
      <c r="G6" s="183" t="s">
        <v>244</v>
      </c>
      <c r="H6" s="215"/>
      <c r="I6" s="215"/>
      <c r="J6" s="215"/>
      <c r="K6" s="215"/>
      <c r="L6" s="215"/>
    </row>
    <row r="7" spans="1:12" ht="42.75" customHeight="1" thickTop="1" x14ac:dyDescent="0.2">
      <c r="A7" s="259">
        <v>1</v>
      </c>
      <c r="B7" s="773" t="s">
        <v>169</v>
      </c>
      <c r="C7" s="774"/>
      <c r="D7" s="774"/>
      <c r="E7" s="775"/>
      <c r="F7" s="456">
        <v>139</v>
      </c>
      <c r="G7" s="105">
        <f>F7/F13</f>
        <v>0.32938388625592419</v>
      </c>
      <c r="H7" s="164"/>
      <c r="I7" s="164"/>
      <c r="J7" s="164"/>
      <c r="K7" s="164"/>
      <c r="L7" s="164"/>
    </row>
    <row r="8" spans="1:12" ht="42.75" customHeight="1" x14ac:dyDescent="0.2">
      <c r="A8" s="57">
        <v>2</v>
      </c>
      <c r="B8" s="776" t="s">
        <v>170</v>
      </c>
      <c r="C8" s="777"/>
      <c r="D8" s="777"/>
      <c r="E8" s="778"/>
      <c r="F8" s="451">
        <v>109</v>
      </c>
      <c r="G8" s="111">
        <f>F8/F13</f>
        <v>0.25829383886255924</v>
      </c>
      <c r="H8" s="164"/>
      <c r="I8" s="164"/>
      <c r="J8" s="164"/>
      <c r="K8" s="164"/>
      <c r="L8" s="164"/>
    </row>
    <row r="9" spans="1:12" ht="42.75" customHeight="1" x14ac:dyDescent="0.2">
      <c r="A9" s="57">
        <v>3</v>
      </c>
      <c r="B9" s="776" t="s">
        <v>171</v>
      </c>
      <c r="C9" s="777"/>
      <c r="D9" s="777"/>
      <c r="E9" s="778"/>
      <c r="F9" s="451">
        <v>76</v>
      </c>
      <c r="G9" s="111">
        <f>F9/F13</f>
        <v>0.18009478672985782</v>
      </c>
      <c r="H9" s="164"/>
      <c r="I9" s="164"/>
      <c r="J9" s="164"/>
      <c r="K9" s="164"/>
      <c r="L9" s="164"/>
    </row>
    <row r="10" spans="1:12" ht="42.75" customHeight="1" x14ac:dyDescent="0.2">
      <c r="A10" s="57">
        <v>4</v>
      </c>
      <c r="B10" s="776" t="s">
        <v>172</v>
      </c>
      <c r="C10" s="777"/>
      <c r="D10" s="777"/>
      <c r="E10" s="778"/>
      <c r="F10" s="451">
        <v>44</v>
      </c>
      <c r="G10" s="111">
        <f>F10/F13</f>
        <v>0.10426540284360189</v>
      </c>
      <c r="H10" s="164"/>
      <c r="I10" s="164"/>
      <c r="J10" s="164"/>
      <c r="K10" s="164"/>
      <c r="L10" s="164"/>
    </row>
    <row r="11" spans="1:12" s="107" customFormat="1" ht="42.75" customHeight="1" x14ac:dyDescent="0.2">
      <c r="A11" s="154">
        <v>5</v>
      </c>
      <c r="B11" s="779" t="s">
        <v>0</v>
      </c>
      <c r="C11" s="780"/>
      <c r="D11" s="780"/>
      <c r="E11" s="781"/>
      <c r="F11" s="451">
        <v>18</v>
      </c>
      <c r="G11" s="111">
        <f>F11/F13</f>
        <v>4.2654028436018961E-2</v>
      </c>
      <c r="H11" s="164"/>
      <c r="I11" s="164"/>
      <c r="J11" s="164"/>
      <c r="K11" s="164"/>
      <c r="L11" s="164"/>
    </row>
    <row r="12" spans="1:12" s="107" customFormat="1" ht="42.75" customHeight="1" thickBot="1" x14ac:dyDescent="0.25">
      <c r="A12" s="257">
        <v>6</v>
      </c>
      <c r="B12" s="782" t="s">
        <v>173</v>
      </c>
      <c r="C12" s="783"/>
      <c r="D12" s="783"/>
      <c r="E12" s="784"/>
      <c r="F12" s="451">
        <v>36</v>
      </c>
      <c r="G12" s="111">
        <f>F12/F13</f>
        <v>8.5308056872037921E-2</v>
      </c>
      <c r="H12" s="164"/>
      <c r="I12" s="164"/>
      <c r="J12" s="164"/>
      <c r="K12" s="164"/>
      <c r="L12" s="164"/>
    </row>
    <row r="13" spans="1:12" ht="42.75" customHeight="1" thickTop="1" thickBot="1" x14ac:dyDescent="0.25">
      <c r="A13" s="768" t="s">
        <v>78</v>
      </c>
      <c r="B13" s="769"/>
      <c r="C13" s="769"/>
      <c r="D13" s="769"/>
      <c r="E13" s="795"/>
      <c r="F13" s="470">
        <f>SUM(F7:F12)</f>
        <v>422</v>
      </c>
      <c r="G13" s="565">
        <f>F13/F13</f>
        <v>1</v>
      </c>
      <c r="H13" s="250"/>
      <c r="I13" s="250"/>
      <c r="J13" s="250"/>
      <c r="K13" s="250"/>
      <c r="L13" s="250"/>
    </row>
    <row r="14" spans="1:12" ht="42.75" customHeight="1" x14ac:dyDescent="0.2">
      <c r="A14" s="271"/>
      <c r="B14" s="164"/>
      <c r="C14" s="162"/>
      <c r="D14" s="162"/>
      <c r="E14" s="162"/>
      <c r="F14" s="162"/>
      <c r="G14" s="162"/>
      <c r="H14" s="162"/>
      <c r="I14" s="162"/>
      <c r="J14" s="162"/>
      <c r="K14" s="162"/>
      <c r="L14" s="162"/>
    </row>
    <row r="15" spans="1:12" ht="42.75" customHeight="1" x14ac:dyDescent="0.2">
      <c r="A15" s="271"/>
      <c r="B15" s="164"/>
      <c r="C15" s="162"/>
      <c r="D15" s="162"/>
      <c r="E15" s="162"/>
      <c r="F15" s="162"/>
      <c r="G15" s="162"/>
      <c r="H15" s="162"/>
      <c r="I15" s="162"/>
      <c r="J15" s="162"/>
      <c r="K15" s="162"/>
      <c r="L15" s="162"/>
    </row>
    <row r="16" spans="1:12" x14ac:dyDescent="0.2">
      <c r="A16" s="271"/>
      <c r="B16" s="164"/>
      <c r="C16" s="162"/>
      <c r="D16" s="162"/>
      <c r="E16" s="162"/>
      <c r="F16" s="162"/>
      <c r="G16" s="162"/>
      <c r="H16" s="162"/>
      <c r="I16" s="162"/>
      <c r="J16" s="162"/>
      <c r="K16" s="162"/>
      <c r="L16" s="162"/>
    </row>
  </sheetData>
  <mergeCells count="8">
    <mergeCell ref="B12:E12"/>
    <mergeCell ref="A13:E13"/>
    <mergeCell ref="B11:E11"/>
    <mergeCell ref="B6:E6"/>
    <mergeCell ref="B7:E7"/>
    <mergeCell ref="B8:E8"/>
    <mergeCell ref="B9:E9"/>
    <mergeCell ref="B10:E10"/>
  </mergeCells>
  <phoneticPr fontId="1"/>
  <printOptions horizontalCentered="1"/>
  <pageMargins left="0.23622047244094491" right="0.23622047244094491" top="0.74803149606299213" bottom="0.74803149606299213" header="0.31496062992125984" footer="0.31496062992125984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opLeftCell="A3" zoomScale="80" zoomScaleNormal="80" zoomScaleSheetLayoutView="75" workbookViewId="0">
      <selection activeCell="G4" sqref="G4"/>
    </sheetView>
  </sheetViews>
  <sheetFormatPr defaultColWidth="12" defaultRowHeight="16.2" x14ac:dyDescent="0.2"/>
  <cols>
    <col min="1" max="13" width="12.19921875" style="2" customWidth="1"/>
    <col min="14" max="16384" width="12" style="2"/>
  </cols>
  <sheetData>
    <row r="1" spans="1:12" ht="36.75" customHeight="1" x14ac:dyDescent="0.2">
      <c r="A1" s="326" t="s">
        <v>214</v>
      </c>
    </row>
    <row r="2" spans="1:12" ht="36.75" customHeight="1" x14ac:dyDescent="0.2">
      <c r="A2" s="25" t="s">
        <v>312</v>
      </c>
    </row>
    <row r="3" spans="1:12" ht="36.75" customHeight="1" x14ac:dyDescent="0.2">
      <c r="A3" s="25" t="s">
        <v>292</v>
      </c>
    </row>
    <row r="4" spans="1:12" ht="36.75" customHeight="1" x14ac:dyDescent="0.2">
      <c r="A4" s="25"/>
    </row>
    <row r="5" spans="1:12" ht="36.75" customHeight="1" thickBot="1" x14ac:dyDescent="0.25">
      <c r="A5" s="2" t="s">
        <v>291</v>
      </c>
      <c r="B5" s="164"/>
      <c r="C5" s="162"/>
      <c r="D5" s="254"/>
      <c r="E5" s="334" t="s">
        <v>184</v>
      </c>
      <c r="F5" s="334"/>
      <c r="G5" s="333"/>
      <c r="H5" s="162"/>
      <c r="I5" s="162"/>
      <c r="J5" s="162"/>
      <c r="K5" s="162"/>
      <c r="L5" s="162"/>
    </row>
    <row r="6" spans="1:12" ht="36.75" customHeight="1" thickBot="1" x14ac:dyDescent="0.25">
      <c r="A6" s="270" t="s">
        <v>154</v>
      </c>
      <c r="B6" s="770" t="s">
        <v>168</v>
      </c>
      <c r="C6" s="771"/>
      <c r="D6" s="771"/>
      <c r="E6" s="185" t="s">
        <v>153</v>
      </c>
      <c r="F6" s="183" t="s">
        <v>244</v>
      </c>
      <c r="G6" s="271"/>
      <c r="H6" s="215"/>
      <c r="I6" s="215"/>
      <c r="J6" s="215"/>
      <c r="K6" s="215"/>
      <c r="L6" s="215"/>
    </row>
    <row r="7" spans="1:12" ht="36.75" customHeight="1" thickTop="1" x14ac:dyDescent="0.2">
      <c r="A7" s="259">
        <v>1</v>
      </c>
      <c r="B7" s="773" t="s">
        <v>174</v>
      </c>
      <c r="C7" s="774"/>
      <c r="D7" s="774"/>
      <c r="E7" s="284">
        <v>47</v>
      </c>
      <c r="F7" s="105">
        <f>E7/E17</f>
        <v>9.832635983263599E-2</v>
      </c>
      <c r="G7" s="167"/>
      <c r="H7" s="164"/>
      <c r="I7" s="164"/>
      <c r="J7" s="164"/>
      <c r="K7" s="164"/>
      <c r="L7" s="164"/>
    </row>
    <row r="8" spans="1:12" ht="36.75" customHeight="1" x14ac:dyDescent="0.2">
      <c r="A8" s="57">
        <v>2</v>
      </c>
      <c r="B8" s="776" t="s">
        <v>175</v>
      </c>
      <c r="C8" s="777"/>
      <c r="D8" s="778"/>
      <c r="E8" s="285">
        <v>45</v>
      </c>
      <c r="F8" s="111">
        <f>E8/E17</f>
        <v>9.4142259414225937E-2</v>
      </c>
      <c r="G8" s="167"/>
      <c r="H8" s="164"/>
      <c r="I8" s="164"/>
      <c r="J8" s="164"/>
      <c r="K8" s="164"/>
      <c r="L8" s="164"/>
    </row>
    <row r="9" spans="1:12" ht="36.75" customHeight="1" x14ac:dyDescent="0.2">
      <c r="A9" s="57">
        <v>3</v>
      </c>
      <c r="B9" s="776" t="s">
        <v>176</v>
      </c>
      <c r="C9" s="777"/>
      <c r="D9" s="778"/>
      <c r="E9" s="285">
        <v>40</v>
      </c>
      <c r="F9" s="111">
        <f>E9/E17</f>
        <v>8.3682008368200833E-2</v>
      </c>
      <c r="G9" s="167"/>
      <c r="H9" s="164"/>
      <c r="I9" s="164"/>
      <c r="J9" s="164"/>
      <c r="K9" s="164"/>
      <c r="L9" s="164"/>
    </row>
    <row r="10" spans="1:12" ht="36.75" customHeight="1" x14ac:dyDescent="0.2">
      <c r="A10" s="57">
        <v>4</v>
      </c>
      <c r="B10" s="776" t="s">
        <v>177</v>
      </c>
      <c r="C10" s="777"/>
      <c r="D10" s="778"/>
      <c r="E10" s="289">
        <v>30</v>
      </c>
      <c r="F10" s="111">
        <f>E10/E17</f>
        <v>6.2761506276150625E-2</v>
      </c>
      <c r="G10" s="167"/>
      <c r="H10" s="164"/>
      <c r="I10" s="164"/>
      <c r="J10" s="164"/>
      <c r="K10" s="164"/>
      <c r="L10" s="164"/>
    </row>
    <row r="11" spans="1:12" ht="36.75" customHeight="1" x14ac:dyDescent="0.2">
      <c r="A11" s="57">
        <v>5</v>
      </c>
      <c r="B11" s="776" t="s">
        <v>178</v>
      </c>
      <c r="C11" s="777"/>
      <c r="D11" s="778"/>
      <c r="E11" s="289">
        <v>18</v>
      </c>
      <c r="F11" s="111">
        <f>E11/E17</f>
        <v>3.7656903765690378E-2</v>
      </c>
      <c r="G11" s="167"/>
      <c r="H11" s="164"/>
      <c r="I11" s="164"/>
      <c r="J11" s="164"/>
      <c r="K11" s="164"/>
      <c r="L11" s="164"/>
    </row>
    <row r="12" spans="1:12" ht="36.75" customHeight="1" x14ac:dyDescent="0.2">
      <c r="A12" s="57">
        <v>6</v>
      </c>
      <c r="B12" s="776" t="s">
        <v>179</v>
      </c>
      <c r="C12" s="777"/>
      <c r="D12" s="778"/>
      <c r="E12" s="289">
        <v>110</v>
      </c>
      <c r="F12" s="564">
        <f>E12/E17</f>
        <v>0.23012552301255229</v>
      </c>
      <c r="G12" s="167"/>
      <c r="H12" s="164"/>
      <c r="I12" s="164"/>
      <c r="J12" s="164"/>
      <c r="K12" s="164"/>
      <c r="L12" s="164"/>
    </row>
    <row r="13" spans="1:12" ht="36.75" customHeight="1" x14ac:dyDescent="0.2">
      <c r="A13" s="57">
        <v>7</v>
      </c>
      <c r="B13" s="776" t="s">
        <v>180</v>
      </c>
      <c r="C13" s="777"/>
      <c r="D13" s="778"/>
      <c r="E13" s="289">
        <v>113</v>
      </c>
      <c r="F13" s="111">
        <f>E13/E17</f>
        <v>0.23640167364016737</v>
      </c>
      <c r="G13" s="167"/>
      <c r="H13" s="164"/>
      <c r="I13" s="164"/>
      <c r="J13" s="164"/>
      <c r="K13" s="164"/>
      <c r="L13" s="164"/>
    </row>
    <row r="14" spans="1:12" ht="36.75" customHeight="1" x14ac:dyDescent="0.2">
      <c r="A14" s="57">
        <v>8</v>
      </c>
      <c r="B14" s="776" t="s">
        <v>181</v>
      </c>
      <c r="C14" s="777"/>
      <c r="D14" s="778"/>
      <c r="E14" s="285">
        <v>61</v>
      </c>
      <c r="F14" s="111">
        <f>E14/E17</f>
        <v>0.12761506276150628</v>
      </c>
      <c r="G14" s="167"/>
      <c r="H14" s="164"/>
      <c r="I14" s="164"/>
      <c r="J14" s="164"/>
      <c r="K14" s="164"/>
      <c r="L14" s="164"/>
    </row>
    <row r="15" spans="1:12" s="107" customFormat="1" ht="36.75" customHeight="1" x14ac:dyDescent="0.2">
      <c r="A15" s="154">
        <v>9</v>
      </c>
      <c r="B15" s="779" t="s">
        <v>182</v>
      </c>
      <c r="C15" s="780"/>
      <c r="D15" s="781"/>
      <c r="E15" s="286">
        <v>2</v>
      </c>
      <c r="F15" s="111">
        <f>E15/E17</f>
        <v>4.1841004184100415E-3</v>
      </c>
      <c r="G15" s="167"/>
      <c r="H15" s="164"/>
      <c r="I15" s="164"/>
      <c r="J15" s="164"/>
      <c r="K15" s="164"/>
      <c r="L15" s="164"/>
    </row>
    <row r="16" spans="1:12" s="107" customFormat="1" ht="36.75" customHeight="1" thickBot="1" x14ac:dyDescent="0.25">
      <c r="A16" s="257">
        <v>10</v>
      </c>
      <c r="B16" s="782" t="s">
        <v>183</v>
      </c>
      <c r="C16" s="783"/>
      <c r="D16" s="784"/>
      <c r="E16" s="287">
        <v>12</v>
      </c>
      <c r="F16" s="111">
        <f>E16/E17</f>
        <v>2.5104602510460251E-2</v>
      </c>
      <c r="G16" s="167"/>
      <c r="H16" s="164"/>
      <c r="I16" s="164"/>
      <c r="J16" s="164"/>
      <c r="K16" s="164"/>
      <c r="L16" s="164"/>
    </row>
    <row r="17" spans="1:12" ht="36.75" customHeight="1" thickTop="1" thickBot="1" x14ac:dyDescent="0.25">
      <c r="A17" s="768" t="s">
        <v>78</v>
      </c>
      <c r="B17" s="769"/>
      <c r="C17" s="769"/>
      <c r="D17" s="795"/>
      <c r="E17" s="288">
        <f>SUM(E7:E16)</f>
        <v>478</v>
      </c>
      <c r="F17" s="255">
        <f>E17/E17</f>
        <v>1</v>
      </c>
      <c r="G17" s="283"/>
      <c r="H17" s="250"/>
      <c r="I17" s="250"/>
      <c r="J17" s="250"/>
      <c r="K17" s="250"/>
      <c r="L17" s="250"/>
    </row>
    <row r="18" spans="1:12" ht="36.75" customHeight="1" x14ac:dyDescent="0.2">
      <c r="A18" s="269"/>
      <c r="B18" s="164"/>
      <c r="C18" s="162"/>
      <c r="D18" s="162"/>
      <c r="E18" s="162"/>
      <c r="F18" s="162"/>
      <c r="G18" s="162"/>
      <c r="H18" s="162"/>
      <c r="I18" s="162"/>
      <c r="J18" s="162"/>
      <c r="K18" s="162"/>
      <c r="L18" s="162"/>
    </row>
    <row r="19" spans="1:12" x14ac:dyDescent="0.2">
      <c r="A19" s="269"/>
      <c r="B19" s="164"/>
      <c r="C19" s="162"/>
      <c r="D19" s="162"/>
      <c r="E19" s="162"/>
      <c r="F19" s="162"/>
      <c r="G19" s="162"/>
      <c r="H19" s="162"/>
      <c r="I19" s="162"/>
      <c r="J19" s="162"/>
      <c r="K19" s="162"/>
      <c r="L19" s="162"/>
    </row>
    <row r="20" spans="1:12" x14ac:dyDescent="0.2">
      <c r="A20" s="269"/>
      <c r="B20" s="164"/>
      <c r="C20" s="162"/>
      <c r="D20" s="162"/>
      <c r="E20" s="162"/>
      <c r="F20" s="162"/>
      <c r="G20" s="162"/>
      <c r="H20" s="162"/>
      <c r="I20" s="162"/>
      <c r="J20" s="162"/>
      <c r="K20" s="162"/>
      <c r="L20" s="162"/>
    </row>
  </sheetData>
  <mergeCells count="12">
    <mergeCell ref="B16:D16"/>
    <mergeCell ref="A17:D17"/>
    <mergeCell ref="B11:D11"/>
    <mergeCell ref="B12:D12"/>
    <mergeCell ref="B13:D13"/>
    <mergeCell ref="B14:D14"/>
    <mergeCell ref="B15:D15"/>
    <mergeCell ref="B6:D6"/>
    <mergeCell ref="B7:D7"/>
    <mergeCell ref="B8:D8"/>
    <mergeCell ref="B9:D9"/>
    <mergeCell ref="B10:D10"/>
  </mergeCells>
  <phoneticPr fontId="1"/>
  <printOptions horizontalCentered="1"/>
  <pageMargins left="0.23622047244094491" right="0.23622047244094491" top="0.74803149606299213" bottom="0.74803149606299213" header="0.31496062992125984" footer="0.31496062992125984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zoomScale="80" zoomScaleNormal="80" zoomScaleSheetLayoutView="80" zoomScalePageLayoutView="50" workbookViewId="0">
      <selection activeCell="B10" sqref="B10"/>
    </sheetView>
  </sheetViews>
  <sheetFormatPr defaultRowHeight="14.4" x14ac:dyDescent="0.2"/>
  <cols>
    <col min="1" max="1" width="15.59765625" customWidth="1"/>
    <col min="2" max="6" width="12.59765625" customWidth="1"/>
    <col min="7" max="7" width="10.796875" customWidth="1"/>
  </cols>
  <sheetData>
    <row r="1" spans="1:13" ht="23.25" customHeight="1" x14ac:dyDescent="0.2">
      <c r="A1" s="326" t="s">
        <v>214</v>
      </c>
    </row>
    <row r="2" spans="1:13" ht="27.75" customHeight="1" x14ac:dyDescent="0.2">
      <c r="A2" s="25" t="s">
        <v>312</v>
      </c>
    </row>
    <row r="3" spans="1:13" s="560" customFormat="1" ht="27.75" customHeight="1" x14ac:dyDescent="0.2">
      <c r="A3" s="557" t="s">
        <v>317</v>
      </c>
      <c r="B3" s="558"/>
      <c r="C3" s="558"/>
      <c r="D3" s="558"/>
      <c r="E3" s="559"/>
      <c r="F3" s="559"/>
      <c r="G3" s="559"/>
      <c r="H3" s="559"/>
      <c r="I3" s="559"/>
      <c r="J3" s="559"/>
      <c r="K3" s="559"/>
      <c r="L3" s="559"/>
      <c r="M3" s="559"/>
    </row>
    <row r="4" spans="1:13" ht="23.25" customHeight="1" x14ac:dyDescent="0.2">
      <c r="A4" s="222"/>
      <c r="B4" s="164"/>
      <c r="C4" s="164"/>
      <c r="D4" s="164"/>
      <c r="E4" s="267"/>
      <c r="F4" s="267"/>
      <c r="G4" s="267"/>
      <c r="H4" s="267"/>
      <c r="I4" s="267"/>
      <c r="J4" s="267"/>
      <c r="K4" s="267"/>
      <c r="L4" s="267"/>
      <c r="M4" s="267"/>
    </row>
    <row r="5" spans="1:13" ht="24.75" customHeight="1" thickBot="1" x14ac:dyDescent="0.2">
      <c r="A5" s="222" t="s">
        <v>298</v>
      </c>
      <c r="B5" s="164"/>
      <c r="C5" s="164"/>
      <c r="D5" s="331"/>
      <c r="E5" s="273"/>
      <c r="F5" s="273"/>
      <c r="G5" s="273"/>
      <c r="H5" s="267"/>
      <c r="I5" s="267"/>
      <c r="J5" s="267"/>
      <c r="K5" s="267"/>
      <c r="L5" s="267"/>
      <c r="M5" s="267"/>
    </row>
    <row r="6" spans="1:13" ht="33" customHeight="1" thickBot="1" x14ac:dyDescent="0.25">
      <c r="A6" s="812" t="s">
        <v>188</v>
      </c>
      <c r="B6" s="813"/>
      <c r="C6" s="297" t="s">
        <v>192</v>
      </c>
      <c r="D6" s="298" t="s">
        <v>247</v>
      </c>
      <c r="E6" s="273"/>
      <c r="F6" s="273"/>
      <c r="G6" s="273"/>
      <c r="H6" s="267"/>
      <c r="I6" s="267"/>
      <c r="J6" s="267"/>
      <c r="K6" s="267"/>
      <c r="L6" s="267"/>
      <c r="M6" s="267"/>
    </row>
    <row r="7" spans="1:13" ht="24.75" customHeight="1" thickTop="1" x14ac:dyDescent="0.2">
      <c r="A7" s="814" t="s">
        <v>186</v>
      </c>
      <c r="B7" s="815"/>
      <c r="C7" s="460">
        <v>151</v>
      </c>
      <c r="D7" s="563">
        <f>C7/240</f>
        <v>0.62916666666666665</v>
      </c>
      <c r="E7" s="293" t="s">
        <v>236</v>
      </c>
      <c r="F7" s="280"/>
      <c r="G7" s="274"/>
      <c r="H7" s="290"/>
      <c r="I7" s="291"/>
      <c r="J7" s="267"/>
      <c r="K7" s="267"/>
      <c r="L7" s="267"/>
      <c r="M7" s="267"/>
    </row>
    <row r="8" spans="1:13" ht="24.75" customHeight="1" thickBot="1" x14ac:dyDescent="0.25">
      <c r="A8" s="810" t="s">
        <v>185</v>
      </c>
      <c r="B8" s="811"/>
      <c r="C8" s="461">
        <v>850</v>
      </c>
      <c r="D8" s="562">
        <f>C8/38778</f>
        <v>2.1919645159626591E-2</v>
      </c>
      <c r="E8" s="293" t="s">
        <v>237</v>
      </c>
      <c r="F8" s="280"/>
      <c r="G8" s="274"/>
      <c r="H8" s="292"/>
      <c r="I8" s="163"/>
      <c r="J8" s="267"/>
      <c r="K8" s="267"/>
      <c r="L8" s="267"/>
      <c r="M8" s="267"/>
    </row>
    <row r="9" spans="1:13" ht="24.75" customHeight="1" x14ac:dyDescent="0.2">
      <c r="A9" s="273" t="s">
        <v>293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</row>
    <row r="10" spans="1:13" ht="24.75" customHeight="1" x14ac:dyDescent="0.2">
      <c r="A10" s="282"/>
      <c r="B10" s="282"/>
      <c r="C10" s="100"/>
      <c r="D10" s="100"/>
      <c r="E10" s="275"/>
      <c r="F10" s="275"/>
      <c r="G10" s="274"/>
      <c r="H10" s="267"/>
      <c r="I10" s="267"/>
      <c r="J10" s="267"/>
      <c r="K10" s="267"/>
      <c r="L10" s="267"/>
      <c r="M10" s="267"/>
    </row>
    <row r="11" spans="1:13" ht="24.75" customHeight="1" x14ac:dyDescent="0.2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</row>
    <row r="12" spans="1:13" ht="24.75" customHeight="1" x14ac:dyDescent="0.2">
      <c r="A12" s="267"/>
      <c r="B12" s="267"/>
      <c r="C12" s="267"/>
      <c r="D12" s="577"/>
      <c r="E12" s="267"/>
      <c r="F12" s="267"/>
      <c r="G12" s="267"/>
      <c r="H12" s="267"/>
      <c r="I12" s="267"/>
      <c r="J12" s="267"/>
      <c r="K12" s="267"/>
      <c r="L12" s="267"/>
      <c r="M12" s="267"/>
    </row>
    <row r="13" spans="1:13" ht="24.75" customHeight="1" thickBot="1" x14ac:dyDescent="0.25">
      <c r="A13" s="222" t="s">
        <v>299</v>
      </c>
      <c r="B13" s="164"/>
      <c r="C13" s="164"/>
      <c r="D13" s="273"/>
      <c r="E13" s="267"/>
      <c r="F13" s="267"/>
      <c r="G13" s="273"/>
      <c r="H13" s="267"/>
      <c r="I13" s="267"/>
      <c r="J13" s="267"/>
      <c r="K13" s="267"/>
      <c r="L13" s="267"/>
      <c r="M13" s="267"/>
    </row>
    <row r="14" spans="1:13" ht="33" customHeight="1" thickBot="1" x14ac:dyDescent="0.25">
      <c r="A14" s="324" t="s">
        <v>89</v>
      </c>
      <c r="B14" s="433" t="s">
        <v>190</v>
      </c>
      <c r="C14" s="299" t="s">
        <v>189</v>
      </c>
      <c r="D14" s="536" t="s">
        <v>187</v>
      </c>
      <c r="E14" s="540" t="s">
        <v>238</v>
      </c>
      <c r="F14" s="300" t="s">
        <v>239</v>
      </c>
      <c r="G14" s="294"/>
      <c r="H14" s="267"/>
      <c r="I14" s="267"/>
      <c r="J14" s="267"/>
      <c r="K14" s="267"/>
      <c r="L14" s="267"/>
      <c r="M14" s="267"/>
    </row>
    <row r="15" spans="1:13" ht="24.75" customHeight="1" thickTop="1" x14ac:dyDescent="0.2">
      <c r="A15" s="439" t="s">
        <v>9</v>
      </c>
      <c r="B15" s="434">
        <v>19</v>
      </c>
      <c r="C15" s="462">
        <v>3</v>
      </c>
      <c r="D15" s="537">
        <v>3</v>
      </c>
      <c r="E15" s="462">
        <v>1</v>
      </c>
      <c r="F15" s="463">
        <v>1</v>
      </c>
      <c r="G15" s="295"/>
      <c r="H15" s="267"/>
      <c r="I15" s="267"/>
      <c r="J15" s="267"/>
      <c r="K15" s="267"/>
      <c r="L15" s="267"/>
      <c r="M15" s="267"/>
    </row>
    <row r="16" spans="1:13" ht="24.75" customHeight="1" x14ac:dyDescent="0.2">
      <c r="A16" s="440" t="s">
        <v>10</v>
      </c>
      <c r="B16" s="435">
        <v>43</v>
      </c>
      <c r="C16" s="464">
        <v>23</v>
      </c>
      <c r="D16" s="538">
        <v>68</v>
      </c>
      <c r="E16" s="464">
        <v>21</v>
      </c>
      <c r="F16" s="465">
        <v>1</v>
      </c>
      <c r="G16" s="295"/>
      <c r="H16" s="267"/>
      <c r="I16" s="267"/>
      <c r="J16" s="267"/>
      <c r="K16" s="267"/>
      <c r="L16" s="267"/>
      <c r="M16" s="267"/>
    </row>
    <row r="17" spans="1:13" ht="24.75" customHeight="1" x14ac:dyDescent="0.2">
      <c r="A17" s="440" t="s">
        <v>11</v>
      </c>
      <c r="B17" s="436">
        <v>74</v>
      </c>
      <c r="C17" s="464">
        <v>46</v>
      </c>
      <c r="D17" s="538">
        <v>211</v>
      </c>
      <c r="E17" s="464">
        <v>31</v>
      </c>
      <c r="F17" s="465">
        <v>1</v>
      </c>
      <c r="G17" s="295"/>
      <c r="H17" s="267"/>
      <c r="I17" s="267"/>
      <c r="J17" s="267"/>
      <c r="K17" s="267"/>
      <c r="L17" s="267"/>
      <c r="M17" s="267"/>
    </row>
    <row r="18" spans="1:13" ht="24.75" customHeight="1" x14ac:dyDescent="0.2">
      <c r="A18" s="440" t="s">
        <v>12</v>
      </c>
      <c r="B18" s="436">
        <v>42</v>
      </c>
      <c r="C18" s="464">
        <v>32</v>
      </c>
      <c r="D18" s="538">
        <v>125</v>
      </c>
      <c r="E18" s="464">
        <v>14</v>
      </c>
      <c r="F18" s="465">
        <v>1</v>
      </c>
      <c r="G18" s="295"/>
      <c r="H18" s="267"/>
      <c r="I18" s="267"/>
      <c r="J18" s="267"/>
      <c r="K18" s="267"/>
      <c r="L18" s="267"/>
      <c r="M18" s="267"/>
    </row>
    <row r="19" spans="1:13" ht="24.75" customHeight="1" x14ac:dyDescent="0.2">
      <c r="A19" s="440" t="s">
        <v>13</v>
      </c>
      <c r="B19" s="436">
        <v>44</v>
      </c>
      <c r="C19" s="464">
        <v>30</v>
      </c>
      <c r="D19" s="538">
        <v>200</v>
      </c>
      <c r="E19" s="464">
        <v>56</v>
      </c>
      <c r="F19" s="465">
        <v>1</v>
      </c>
      <c r="G19" s="295"/>
      <c r="H19" s="267"/>
      <c r="I19" s="267"/>
      <c r="J19" s="267"/>
      <c r="K19" s="267"/>
      <c r="L19" s="267"/>
      <c r="M19" s="267"/>
    </row>
    <row r="20" spans="1:13" ht="24.75" customHeight="1" thickBot="1" x14ac:dyDescent="0.25">
      <c r="A20" s="441" t="s">
        <v>14</v>
      </c>
      <c r="B20" s="437">
        <v>18</v>
      </c>
      <c r="C20" s="466">
        <v>17</v>
      </c>
      <c r="D20" s="539">
        <v>243</v>
      </c>
      <c r="E20" s="466">
        <v>76</v>
      </c>
      <c r="F20" s="467">
        <v>1</v>
      </c>
      <c r="G20" s="295"/>
      <c r="H20" s="267"/>
      <c r="I20" s="267"/>
      <c r="J20" s="267"/>
      <c r="K20" s="267"/>
      <c r="L20" s="267"/>
      <c r="M20" s="267"/>
    </row>
    <row r="21" spans="1:13" ht="24.75" customHeight="1" thickTop="1" thickBot="1" x14ac:dyDescent="0.25">
      <c r="A21" s="416" t="s">
        <v>137</v>
      </c>
      <c r="B21" s="438">
        <f>SUM(B15:B20)</f>
        <v>240</v>
      </c>
      <c r="C21" s="468">
        <f>SUM(C15:C20)</f>
        <v>151</v>
      </c>
      <c r="D21" s="469">
        <f>SUM(D15:D20)</f>
        <v>850</v>
      </c>
      <c r="E21" s="816"/>
      <c r="F21" s="817"/>
      <c r="G21" s="296"/>
      <c r="H21" s="267"/>
      <c r="I21" s="267"/>
      <c r="J21" s="267"/>
      <c r="K21" s="267"/>
      <c r="L21" s="267"/>
      <c r="M21" s="267"/>
    </row>
    <row r="22" spans="1:13" ht="13.95" x14ac:dyDescent="0.2">
      <c r="A22" s="267"/>
      <c r="B22" s="276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</row>
    <row r="23" spans="1:13" x14ac:dyDescent="0.2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</row>
    <row r="24" spans="1:13" x14ac:dyDescent="0.2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</row>
    <row r="25" spans="1:13" x14ac:dyDescent="0.2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</row>
    <row r="26" spans="1:13" x14ac:dyDescent="0.2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</row>
    <row r="27" spans="1:13" x14ac:dyDescent="0.2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</row>
    <row r="28" spans="1:13" x14ac:dyDescent="0.2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13" x14ac:dyDescent="0.2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13" x14ac:dyDescent="0.2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13" x14ac:dyDescent="0.2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13" x14ac:dyDescent="0.2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</row>
    <row r="33" spans="1:13" x14ac:dyDescent="0.2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3" x14ac:dyDescent="0.2">
      <c r="A34" s="267"/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</row>
    <row r="35" spans="1:13" x14ac:dyDescent="0.2">
      <c r="A35" s="267"/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</row>
    <row r="36" spans="1:13" x14ac:dyDescent="0.2">
      <c r="A36" s="267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</row>
    <row r="37" spans="1:13" x14ac:dyDescent="0.2">
      <c r="A37" s="267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</row>
    <row r="38" spans="1:13" x14ac:dyDescent="0.2">
      <c r="A38" s="267"/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x14ac:dyDescent="0.2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3" x14ac:dyDescent="0.2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</row>
    <row r="41" spans="1:13" x14ac:dyDescent="0.2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</row>
    <row r="42" spans="1:13" x14ac:dyDescent="0.2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</row>
    <row r="43" spans="1:13" x14ac:dyDescent="0.2">
      <c r="A43" s="267"/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</row>
    <row r="44" spans="1:13" x14ac:dyDescent="0.2">
      <c r="A44" s="267"/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</row>
    <row r="45" spans="1:13" x14ac:dyDescent="0.2">
      <c r="A45" s="267"/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</row>
    <row r="46" spans="1:13" x14ac:dyDescent="0.2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</row>
    <row r="47" spans="1:13" x14ac:dyDescent="0.2">
      <c r="A47" s="267"/>
      <c r="B47" s="26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</row>
    <row r="48" spans="1:13" x14ac:dyDescent="0.2">
      <c r="A48" s="267"/>
      <c r="B48" s="267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</row>
    <row r="49" spans="1:13" x14ac:dyDescent="0.2">
      <c r="A49" s="267"/>
      <c r="B49" s="267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</row>
    <row r="50" spans="1:13" x14ac:dyDescent="0.2">
      <c r="A50" s="267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</row>
    <row r="51" spans="1:13" x14ac:dyDescent="0.2">
      <c r="A51" s="267"/>
      <c r="B51" s="267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</row>
    <row r="52" spans="1:13" x14ac:dyDescent="0.2">
      <c r="A52" s="267"/>
      <c r="B52" s="267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</row>
    <row r="53" spans="1:13" x14ac:dyDescent="0.2">
      <c r="A53" s="267"/>
      <c r="B53" s="267"/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</row>
    <row r="54" spans="1:13" x14ac:dyDescent="0.2">
      <c r="A54" s="267"/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</row>
    <row r="55" spans="1:13" x14ac:dyDescent="0.2">
      <c r="A55" s="267"/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</row>
    <row r="56" spans="1:13" x14ac:dyDescent="0.2">
      <c r="A56" s="267"/>
      <c r="B56" s="267"/>
      <c r="C56" s="267"/>
      <c r="D56" s="267"/>
      <c r="E56" s="267"/>
      <c r="F56" s="267"/>
      <c r="G56" s="267"/>
      <c r="H56" s="267"/>
      <c r="I56" s="267"/>
      <c r="J56" s="267"/>
      <c r="K56" s="267"/>
      <c r="L56" s="267"/>
      <c r="M56" s="267"/>
    </row>
    <row r="57" spans="1:13" x14ac:dyDescent="0.2">
      <c r="A57" s="267"/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</row>
    <row r="58" spans="1:13" x14ac:dyDescent="0.2">
      <c r="A58" s="267"/>
      <c r="B58" s="267"/>
      <c r="C58" s="267"/>
      <c r="D58" s="267"/>
      <c r="E58" s="267"/>
      <c r="F58" s="267"/>
      <c r="G58" s="267"/>
      <c r="H58" s="267"/>
      <c r="I58" s="267"/>
      <c r="J58" s="267"/>
      <c r="K58" s="267"/>
      <c r="L58" s="267"/>
      <c r="M58" s="267"/>
    </row>
    <row r="59" spans="1:13" x14ac:dyDescent="0.2">
      <c r="A59" s="267"/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</row>
    <row r="60" spans="1:13" x14ac:dyDescent="0.2">
      <c r="A60" s="267"/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</row>
    <row r="61" spans="1:13" x14ac:dyDescent="0.2">
      <c r="A61" s="267"/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</row>
    <row r="62" spans="1:13" x14ac:dyDescent="0.2">
      <c r="A62" s="267"/>
      <c r="B62" s="267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</row>
    <row r="63" spans="1:13" x14ac:dyDescent="0.2">
      <c r="A63" s="267"/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</row>
    <row r="64" spans="1:13" x14ac:dyDescent="0.2">
      <c r="A64" s="267"/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</row>
    <row r="65" spans="1:13" x14ac:dyDescent="0.2">
      <c r="A65" s="267"/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</row>
    <row r="66" spans="1:13" x14ac:dyDescent="0.2">
      <c r="A66" s="267"/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</row>
    <row r="67" spans="1:13" x14ac:dyDescent="0.2">
      <c r="A67" s="267"/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</row>
    <row r="68" spans="1:13" x14ac:dyDescent="0.2">
      <c r="A68" s="267"/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</row>
    <row r="69" spans="1:13" x14ac:dyDescent="0.2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</row>
    <row r="70" spans="1:13" x14ac:dyDescent="0.2">
      <c r="A70" s="267"/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</row>
    <row r="71" spans="1:13" x14ac:dyDescent="0.2">
      <c r="A71" s="267"/>
      <c r="B71" s="267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</row>
    <row r="72" spans="1:13" x14ac:dyDescent="0.2">
      <c r="A72" s="267"/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</row>
    <row r="73" spans="1:13" x14ac:dyDescent="0.2">
      <c r="A73" s="267"/>
      <c r="B73" s="267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</row>
    <row r="74" spans="1:13" x14ac:dyDescent="0.2">
      <c r="A74" s="267"/>
      <c r="B74" s="267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M74" s="267"/>
    </row>
    <row r="75" spans="1:13" x14ac:dyDescent="0.2">
      <c r="A75" s="267"/>
      <c r="B75" s="267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</row>
    <row r="76" spans="1:13" x14ac:dyDescent="0.2">
      <c r="A76" s="267"/>
      <c r="B76" s="267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</row>
    <row r="77" spans="1:13" x14ac:dyDescent="0.2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M77" s="267"/>
    </row>
    <row r="78" spans="1:13" x14ac:dyDescent="0.2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M78" s="267"/>
    </row>
    <row r="79" spans="1:13" x14ac:dyDescent="0.2">
      <c r="A79" s="267"/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</row>
    <row r="80" spans="1:13" x14ac:dyDescent="0.2">
      <c r="A80" s="267"/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</row>
    <row r="81" spans="1:13" x14ac:dyDescent="0.2">
      <c r="A81" s="267"/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M81" s="267"/>
    </row>
    <row r="82" spans="1:13" x14ac:dyDescent="0.2">
      <c r="A82" s="267"/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</row>
    <row r="83" spans="1:13" x14ac:dyDescent="0.2">
      <c r="A83" s="267"/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</row>
    <row r="84" spans="1:13" x14ac:dyDescent="0.2">
      <c r="A84" s="267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</row>
    <row r="85" spans="1:13" x14ac:dyDescent="0.2">
      <c r="A85" s="267"/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</row>
    <row r="86" spans="1:13" x14ac:dyDescent="0.2">
      <c r="A86" s="267"/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</row>
    <row r="87" spans="1:13" x14ac:dyDescent="0.2">
      <c r="A87" s="267"/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</row>
    <row r="88" spans="1:13" x14ac:dyDescent="0.2">
      <c r="A88" s="267"/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</row>
    <row r="89" spans="1:13" x14ac:dyDescent="0.2">
      <c r="A89" s="267"/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</row>
    <row r="90" spans="1:13" x14ac:dyDescent="0.2">
      <c r="A90" s="267"/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</row>
    <row r="91" spans="1:13" x14ac:dyDescent="0.2">
      <c r="A91" s="267"/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</row>
    <row r="92" spans="1:13" x14ac:dyDescent="0.2">
      <c r="A92" s="267"/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</row>
    <row r="93" spans="1:13" x14ac:dyDescent="0.2">
      <c r="A93" s="267"/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</row>
    <row r="94" spans="1:13" x14ac:dyDescent="0.2">
      <c r="A94" s="267"/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</row>
    <row r="95" spans="1:13" x14ac:dyDescent="0.2">
      <c r="A95" s="267"/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</row>
    <row r="96" spans="1:13" x14ac:dyDescent="0.2">
      <c r="A96" s="267"/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</row>
    <row r="97" spans="1:13" x14ac:dyDescent="0.2">
      <c r="A97" s="267"/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</row>
    <row r="98" spans="1:13" x14ac:dyDescent="0.2">
      <c r="A98" s="267"/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</row>
    <row r="99" spans="1:13" x14ac:dyDescent="0.2">
      <c r="A99" s="267"/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</row>
    <row r="100" spans="1:13" x14ac:dyDescent="0.2">
      <c r="A100" s="267"/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</row>
    <row r="101" spans="1:13" x14ac:dyDescent="0.2">
      <c r="A101" s="267"/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</row>
    <row r="102" spans="1:13" x14ac:dyDescent="0.2">
      <c r="A102" s="267"/>
      <c r="B102" s="267"/>
      <c r="C102" s="267"/>
      <c r="D102" s="267"/>
      <c r="E102" s="267"/>
      <c r="F102" s="267"/>
      <c r="G102" s="267"/>
      <c r="H102" s="267"/>
      <c r="I102" s="267"/>
      <c r="J102" s="267"/>
      <c r="K102" s="267"/>
      <c r="L102" s="267"/>
      <c r="M102" s="267"/>
    </row>
    <row r="103" spans="1:13" x14ac:dyDescent="0.2">
      <c r="A103" s="267"/>
      <c r="B103" s="267"/>
      <c r="C103" s="267"/>
      <c r="D103" s="267"/>
      <c r="E103" s="267"/>
      <c r="F103" s="267"/>
      <c r="G103" s="267"/>
      <c r="H103" s="267"/>
      <c r="I103" s="267"/>
      <c r="J103" s="267"/>
      <c r="K103" s="267"/>
      <c r="L103" s="267"/>
      <c r="M103" s="267"/>
    </row>
    <row r="104" spans="1:13" x14ac:dyDescent="0.2">
      <c r="A104" s="267"/>
      <c r="B104" s="267"/>
      <c r="C104" s="267"/>
      <c r="D104" s="267"/>
      <c r="E104" s="267"/>
      <c r="F104" s="267"/>
      <c r="G104" s="267"/>
      <c r="H104" s="267"/>
      <c r="I104" s="267"/>
      <c r="J104" s="267"/>
      <c r="K104" s="267"/>
      <c r="L104" s="267"/>
      <c r="M104" s="267"/>
    </row>
    <row r="105" spans="1:13" x14ac:dyDescent="0.2">
      <c r="A105" s="267"/>
      <c r="B105" s="267"/>
      <c r="C105" s="267"/>
      <c r="D105" s="267"/>
      <c r="E105" s="267"/>
      <c r="F105" s="267"/>
      <c r="G105" s="267"/>
      <c r="H105" s="267"/>
      <c r="I105" s="267"/>
      <c r="J105" s="267"/>
      <c r="K105" s="267"/>
      <c r="L105" s="267"/>
      <c r="M105" s="267"/>
    </row>
    <row r="106" spans="1:13" x14ac:dyDescent="0.2">
      <c r="A106" s="267"/>
      <c r="B106" s="267"/>
      <c r="C106" s="267"/>
      <c r="D106" s="267"/>
      <c r="E106" s="267"/>
      <c r="F106" s="267"/>
      <c r="G106" s="267"/>
      <c r="H106" s="267"/>
      <c r="I106" s="267"/>
      <c r="J106" s="267"/>
      <c r="K106" s="267"/>
      <c r="L106" s="267"/>
      <c r="M106" s="267"/>
    </row>
    <row r="107" spans="1:13" x14ac:dyDescent="0.2">
      <c r="A107" s="267"/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  <c r="L107" s="267"/>
      <c r="M107" s="267"/>
    </row>
    <row r="108" spans="1:13" x14ac:dyDescent="0.2">
      <c r="A108" s="267"/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</row>
  </sheetData>
  <mergeCells count="4">
    <mergeCell ref="A8:B8"/>
    <mergeCell ref="A6:B6"/>
    <mergeCell ref="A7:B7"/>
    <mergeCell ref="E21:F21"/>
  </mergeCells>
  <phoneticPr fontId="1"/>
  <printOptions horizontalCentered="1"/>
  <pageMargins left="0.23622047244094491" right="0.23622047244094491" top="0.74803149606299213" bottom="0.74803149606299213" header="0.31496062992125984" footer="0.3149606299212598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WhiteSpace="0" topLeftCell="A5" zoomScale="80" zoomScaleNormal="80" zoomScaleSheetLayoutView="70" zoomScalePageLayoutView="50" workbookViewId="0">
      <selection activeCell="E14" sqref="E14"/>
    </sheetView>
  </sheetViews>
  <sheetFormatPr defaultColWidth="9" defaultRowHeight="16.2" x14ac:dyDescent="0.2"/>
  <cols>
    <col min="1" max="1" width="20.09765625" style="23" customWidth="1"/>
    <col min="2" max="16" width="17" style="2" customWidth="1"/>
    <col min="17" max="16384" width="9" style="2"/>
  </cols>
  <sheetData>
    <row r="1" spans="1:16" ht="32.25" customHeight="1" x14ac:dyDescent="0.2">
      <c r="A1" s="326" t="s">
        <v>16</v>
      </c>
    </row>
    <row r="2" spans="1:16" ht="32.25" customHeight="1" x14ac:dyDescent="0.2">
      <c r="A2" s="3" t="s">
        <v>301</v>
      </c>
      <c r="H2" s="4"/>
    </row>
    <row r="3" spans="1:16" ht="32.25" customHeight="1" x14ac:dyDescent="0.2">
      <c r="A3" s="5"/>
    </row>
    <row r="4" spans="1:16" ht="31.5" customHeight="1" thickBot="1" x14ac:dyDescent="0.25">
      <c r="A4" s="197" t="s">
        <v>302</v>
      </c>
      <c r="E4" s="2" t="s">
        <v>195</v>
      </c>
      <c r="O4" s="223"/>
    </row>
    <row r="5" spans="1:16" ht="31.5" customHeight="1" x14ac:dyDescent="0.2">
      <c r="A5" s="728" t="s">
        <v>8</v>
      </c>
      <c r="B5" s="730" t="s">
        <v>17</v>
      </c>
      <c r="C5" s="731"/>
      <c r="D5" s="731"/>
      <c r="E5" s="731"/>
      <c r="F5" s="732"/>
      <c r="G5" s="730" t="s">
        <v>18</v>
      </c>
      <c r="H5" s="731"/>
      <c r="I5" s="731"/>
      <c r="J5" s="731"/>
      <c r="K5" s="732"/>
      <c r="L5" s="730" t="s">
        <v>19</v>
      </c>
      <c r="M5" s="731"/>
      <c r="N5" s="731"/>
      <c r="O5" s="731"/>
      <c r="P5" s="732"/>
    </row>
    <row r="6" spans="1:16" ht="44.25" customHeight="1" thickBot="1" x14ac:dyDescent="0.25">
      <c r="A6" s="729"/>
      <c r="B6" s="6" t="s">
        <v>218</v>
      </c>
      <c r="C6" s="7" t="s">
        <v>193</v>
      </c>
      <c r="D6" s="7" t="s">
        <v>20</v>
      </c>
      <c r="E6" s="7" t="s">
        <v>194</v>
      </c>
      <c r="F6" s="8" t="s">
        <v>21</v>
      </c>
      <c r="G6" s="6" t="s">
        <v>218</v>
      </c>
      <c r="H6" s="7" t="s">
        <v>193</v>
      </c>
      <c r="I6" s="7" t="s">
        <v>20</v>
      </c>
      <c r="J6" s="7" t="s">
        <v>194</v>
      </c>
      <c r="K6" s="8" t="s">
        <v>21</v>
      </c>
      <c r="L6" s="6" t="s">
        <v>218</v>
      </c>
      <c r="M6" s="7" t="s">
        <v>193</v>
      </c>
      <c r="N6" s="7" t="s">
        <v>20</v>
      </c>
      <c r="O6" s="7" t="s">
        <v>194</v>
      </c>
      <c r="P6" s="8" t="s">
        <v>21</v>
      </c>
    </row>
    <row r="7" spans="1:16" s="107" customFormat="1" ht="31.5" customHeight="1" thickTop="1" x14ac:dyDescent="0.2">
      <c r="A7" s="101" t="s">
        <v>9</v>
      </c>
      <c r="B7" s="102">
        <f>G7+L7</f>
        <v>2</v>
      </c>
      <c r="C7" s="103">
        <f>H7+M7</f>
        <v>2</v>
      </c>
      <c r="D7" s="104">
        <f>(B7+C7)/2</f>
        <v>2</v>
      </c>
      <c r="E7" s="103">
        <f t="shared" ref="E7:E12" si="0">J7+O7</f>
        <v>0</v>
      </c>
      <c r="F7" s="105">
        <f>E7/D7</f>
        <v>0</v>
      </c>
      <c r="G7" s="110">
        <v>2</v>
      </c>
      <c r="H7" s="110">
        <v>2</v>
      </c>
      <c r="I7" s="104">
        <f t="shared" ref="I7:I13" si="1">(G7+H7)/2</f>
        <v>2</v>
      </c>
      <c r="J7" s="110">
        <v>0</v>
      </c>
      <c r="K7" s="105">
        <f t="shared" ref="K7:K13" si="2">J7/I7</f>
        <v>0</v>
      </c>
      <c r="L7" s="110">
        <v>0</v>
      </c>
      <c r="M7" s="110">
        <v>0</v>
      </c>
      <c r="N7" s="104">
        <f>(L7+M7)/2</f>
        <v>0</v>
      </c>
      <c r="O7" s="110">
        <v>0</v>
      </c>
      <c r="P7" s="31" t="s">
        <v>60</v>
      </c>
    </row>
    <row r="8" spans="1:16" s="107" customFormat="1" ht="31.5" customHeight="1" x14ac:dyDescent="0.2">
      <c r="A8" s="108" t="s">
        <v>10</v>
      </c>
      <c r="B8" s="109">
        <f>G8+L8</f>
        <v>79</v>
      </c>
      <c r="C8" s="110">
        <f>H8+M8</f>
        <v>83</v>
      </c>
      <c r="D8" s="104">
        <f t="shared" ref="D8:D13" si="3">(B8+C8)/2</f>
        <v>81</v>
      </c>
      <c r="E8" s="103">
        <f t="shared" si="0"/>
        <v>12</v>
      </c>
      <c r="F8" s="105">
        <f t="shared" ref="F8:F13" si="4">E8/D8</f>
        <v>0.14814814814814814</v>
      </c>
      <c r="G8" s="110">
        <v>62</v>
      </c>
      <c r="H8" s="110">
        <v>51</v>
      </c>
      <c r="I8" s="104">
        <f t="shared" si="1"/>
        <v>56.5</v>
      </c>
      <c r="J8" s="110">
        <v>8</v>
      </c>
      <c r="K8" s="105">
        <f t="shared" si="2"/>
        <v>0.1415929203539823</v>
      </c>
      <c r="L8" s="110">
        <v>17</v>
      </c>
      <c r="M8" s="110">
        <v>32</v>
      </c>
      <c r="N8" s="104">
        <f t="shared" ref="N8:N13" si="5">(L8+M8)/2</f>
        <v>24.5</v>
      </c>
      <c r="O8" s="110">
        <v>4</v>
      </c>
      <c r="P8" s="111">
        <f t="shared" ref="P8:P13" si="6">O8/N8</f>
        <v>0.16326530612244897</v>
      </c>
    </row>
    <row r="9" spans="1:16" s="107" customFormat="1" ht="31.5" customHeight="1" x14ac:dyDescent="0.2">
      <c r="A9" s="108" t="s">
        <v>11</v>
      </c>
      <c r="B9" s="109">
        <f t="shared" ref="B9:C12" si="7">G9+L9</f>
        <v>43</v>
      </c>
      <c r="C9" s="110">
        <f t="shared" si="7"/>
        <v>39</v>
      </c>
      <c r="D9" s="104">
        <f t="shared" si="3"/>
        <v>41</v>
      </c>
      <c r="E9" s="103">
        <f t="shared" si="0"/>
        <v>14</v>
      </c>
      <c r="F9" s="105">
        <f t="shared" si="4"/>
        <v>0.34146341463414637</v>
      </c>
      <c r="G9" s="110">
        <v>41</v>
      </c>
      <c r="H9" s="110">
        <v>36</v>
      </c>
      <c r="I9" s="104">
        <f t="shared" si="1"/>
        <v>38.5</v>
      </c>
      <c r="J9" s="110">
        <v>13</v>
      </c>
      <c r="K9" s="105">
        <f t="shared" si="2"/>
        <v>0.33766233766233766</v>
      </c>
      <c r="L9" s="110">
        <v>2</v>
      </c>
      <c r="M9" s="110">
        <v>3</v>
      </c>
      <c r="N9" s="104">
        <f t="shared" si="5"/>
        <v>2.5</v>
      </c>
      <c r="O9" s="110">
        <v>1</v>
      </c>
      <c r="P9" s="111">
        <f t="shared" si="6"/>
        <v>0.4</v>
      </c>
    </row>
    <row r="10" spans="1:16" s="107" customFormat="1" ht="31.5" customHeight="1" x14ac:dyDescent="0.2">
      <c r="A10" s="108" t="s">
        <v>12</v>
      </c>
      <c r="B10" s="109">
        <f t="shared" si="7"/>
        <v>22</v>
      </c>
      <c r="C10" s="110">
        <f t="shared" si="7"/>
        <v>14</v>
      </c>
      <c r="D10" s="104">
        <f t="shared" si="3"/>
        <v>18</v>
      </c>
      <c r="E10" s="103">
        <f t="shared" si="0"/>
        <v>4</v>
      </c>
      <c r="F10" s="105">
        <f t="shared" si="4"/>
        <v>0.22222222222222221</v>
      </c>
      <c r="G10" s="110">
        <v>22</v>
      </c>
      <c r="H10" s="110">
        <v>14</v>
      </c>
      <c r="I10" s="104">
        <f t="shared" si="1"/>
        <v>18</v>
      </c>
      <c r="J10" s="110">
        <v>4</v>
      </c>
      <c r="K10" s="105">
        <f t="shared" si="2"/>
        <v>0.22222222222222221</v>
      </c>
      <c r="L10" s="110">
        <v>0</v>
      </c>
      <c r="M10" s="110">
        <v>0</v>
      </c>
      <c r="N10" s="104">
        <f t="shared" si="5"/>
        <v>0</v>
      </c>
      <c r="O10" s="110">
        <v>0</v>
      </c>
      <c r="P10" s="31" t="s">
        <v>60</v>
      </c>
    </row>
    <row r="11" spans="1:16" s="107" customFormat="1" ht="31.5" customHeight="1" x14ac:dyDescent="0.2">
      <c r="A11" s="108" t="s">
        <v>13</v>
      </c>
      <c r="B11" s="109">
        <f t="shared" si="7"/>
        <v>58</v>
      </c>
      <c r="C11" s="110">
        <f t="shared" si="7"/>
        <v>58</v>
      </c>
      <c r="D11" s="104">
        <f t="shared" si="3"/>
        <v>58</v>
      </c>
      <c r="E11" s="103">
        <f t="shared" si="0"/>
        <v>9</v>
      </c>
      <c r="F11" s="105">
        <f t="shared" si="4"/>
        <v>0.15517241379310345</v>
      </c>
      <c r="G11" s="110">
        <v>58</v>
      </c>
      <c r="H11" s="110">
        <v>58</v>
      </c>
      <c r="I11" s="104">
        <f t="shared" si="1"/>
        <v>58</v>
      </c>
      <c r="J11" s="110">
        <v>9</v>
      </c>
      <c r="K11" s="105">
        <f t="shared" si="2"/>
        <v>0.15517241379310345</v>
      </c>
      <c r="L11" s="110">
        <v>0</v>
      </c>
      <c r="M11" s="110">
        <v>0</v>
      </c>
      <c r="N11" s="104">
        <f t="shared" si="5"/>
        <v>0</v>
      </c>
      <c r="O11" s="110">
        <v>0</v>
      </c>
      <c r="P11" s="31" t="s">
        <v>60</v>
      </c>
    </row>
    <row r="12" spans="1:16" s="118" customFormat="1" ht="31.5" customHeight="1" thickBot="1" x14ac:dyDescent="0.25">
      <c r="A12" s="113" t="s">
        <v>14</v>
      </c>
      <c r="B12" s="114">
        <f t="shared" si="7"/>
        <v>11</v>
      </c>
      <c r="C12" s="115">
        <f t="shared" si="7"/>
        <v>11</v>
      </c>
      <c r="D12" s="116">
        <f t="shared" si="3"/>
        <v>11</v>
      </c>
      <c r="E12" s="112">
        <f t="shared" si="0"/>
        <v>2</v>
      </c>
      <c r="F12" s="117">
        <f t="shared" si="4"/>
        <v>0.18181818181818182</v>
      </c>
      <c r="G12" s="110">
        <v>11</v>
      </c>
      <c r="H12" s="110">
        <v>11</v>
      </c>
      <c r="I12" s="116">
        <f t="shared" si="1"/>
        <v>11</v>
      </c>
      <c r="J12" s="110">
        <v>2</v>
      </c>
      <c r="K12" s="117">
        <f t="shared" si="2"/>
        <v>0.18181818181818182</v>
      </c>
      <c r="L12" s="110">
        <v>0</v>
      </c>
      <c r="M12" s="110">
        <v>0</v>
      </c>
      <c r="N12" s="116">
        <f t="shared" si="5"/>
        <v>0</v>
      </c>
      <c r="O12" s="110">
        <v>0</v>
      </c>
      <c r="P12" s="31" t="s">
        <v>60</v>
      </c>
    </row>
    <row r="13" spans="1:16" ht="31.5" customHeight="1" thickTop="1" thickBot="1" x14ac:dyDescent="0.25">
      <c r="A13" s="22" t="s">
        <v>22</v>
      </c>
      <c r="B13" s="175">
        <f>SUM(B7:B12)</f>
        <v>215</v>
      </c>
      <c r="C13" s="176">
        <f>SUM(C7:C12)</f>
        <v>207</v>
      </c>
      <c r="D13" s="199">
        <f t="shared" si="3"/>
        <v>211</v>
      </c>
      <c r="E13" s="179">
        <f>SUM(E7:E12)</f>
        <v>41</v>
      </c>
      <c r="F13" s="200">
        <f t="shared" si="4"/>
        <v>0.19431279620853081</v>
      </c>
      <c r="G13" s="175">
        <f>SUM(G7:G12)</f>
        <v>196</v>
      </c>
      <c r="H13" s="176">
        <f>SUM(H7:H12)</f>
        <v>172</v>
      </c>
      <c r="I13" s="199">
        <f t="shared" si="1"/>
        <v>184</v>
      </c>
      <c r="J13" s="179">
        <f>SUM(J7:J12)</f>
        <v>36</v>
      </c>
      <c r="K13" s="200">
        <f t="shared" si="2"/>
        <v>0.19565217391304349</v>
      </c>
      <c r="L13" s="175">
        <f>SUM(L7:L12)</f>
        <v>19</v>
      </c>
      <c r="M13" s="176">
        <f>SUM(M7:M12)</f>
        <v>35</v>
      </c>
      <c r="N13" s="199">
        <f t="shared" si="5"/>
        <v>27</v>
      </c>
      <c r="O13" s="179">
        <f>SUM(O7:O12)</f>
        <v>5</v>
      </c>
      <c r="P13" s="200">
        <f t="shared" si="6"/>
        <v>0.18518518518518517</v>
      </c>
    </row>
    <row r="14" spans="1:16" ht="31.5" customHeight="1" x14ac:dyDescent="0.2"/>
    <row r="15" spans="1:16" ht="31.5" customHeight="1" thickBot="1" x14ac:dyDescent="0.25">
      <c r="A15" s="197" t="s">
        <v>303</v>
      </c>
    </row>
    <row r="16" spans="1:16" ht="31.5" customHeight="1" x14ac:dyDescent="0.2">
      <c r="A16" s="728" t="s">
        <v>24</v>
      </c>
      <c r="B16" s="730" t="s">
        <v>17</v>
      </c>
      <c r="C16" s="731"/>
      <c r="D16" s="731"/>
      <c r="E16" s="731"/>
      <c r="F16" s="732"/>
      <c r="G16" s="730" t="s">
        <v>18</v>
      </c>
      <c r="H16" s="731"/>
      <c r="I16" s="731"/>
      <c r="J16" s="731"/>
      <c r="K16" s="732"/>
      <c r="L16" s="730" t="s">
        <v>19</v>
      </c>
      <c r="M16" s="731"/>
      <c r="N16" s="731"/>
      <c r="O16" s="731"/>
      <c r="P16" s="732"/>
    </row>
    <row r="17" spans="1:16" ht="44.25" customHeight="1" thickBot="1" x14ac:dyDescent="0.25">
      <c r="A17" s="729"/>
      <c r="B17" s="6" t="s">
        <v>218</v>
      </c>
      <c r="C17" s="7" t="s">
        <v>193</v>
      </c>
      <c r="D17" s="7" t="s">
        <v>20</v>
      </c>
      <c r="E17" s="7" t="s">
        <v>194</v>
      </c>
      <c r="F17" s="8" t="s">
        <v>21</v>
      </c>
      <c r="G17" s="6" t="s">
        <v>218</v>
      </c>
      <c r="H17" s="7" t="s">
        <v>193</v>
      </c>
      <c r="I17" s="7" t="s">
        <v>20</v>
      </c>
      <c r="J17" s="7" t="s">
        <v>194</v>
      </c>
      <c r="K17" s="8" t="s">
        <v>21</v>
      </c>
      <c r="L17" s="6" t="s">
        <v>218</v>
      </c>
      <c r="M17" s="7" t="s">
        <v>193</v>
      </c>
      <c r="N17" s="7" t="s">
        <v>20</v>
      </c>
      <c r="O17" s="7" t="s">
        <v>194</v>
      </c>
      <c r="P17" s="8" t="s">
        <v>21</v>
      </c>
    </row>
    <row r="18" spans="1:16" ht="31.5" customHeight="1" thickTop="1" x14ac:dyDescent="0.2">
      <c r="A18" s="9" t="s">
        <v>25</v>
      </c>
      <c r="B18" s="10">
        <f>G18+L18</f>
        <v>0</v>
      </c>
      <c r="C18" s="11">
        <f>H18+M18</f>
        <v>0</v>
      </c>
      <c r="D18" s="12">
        <f>(B18+C18)/2</f>
        <v>0</v>
      </c>
      <c r="E18" s="11">
        <f>J18+O18</f>
        <v>0</v>
      </c>
      <c r="F18" s="31" t="s">
        <v>60</v>
      </c>
      <c r="G18" s="102">
        <v>0</v>
      </c>
      <c r="H18" s="103">
        <v>0</v>
      </c>
      <c r="I18" s="104">
        <f>(G18+H18)/2</f>
        <v>0</v>
      </c>
      <c r="J18" s="103">
        <v>0</v>
      </c>
      <c r="K18" s="126" t="s">
        <v>60</v>
      </c>
      <c r="L18" s="102">
        <v>0</v>
      </c>
      <c r="M18" s="103">
        <v>0</v>
      </c>
      <c r="N18" s="104">
        <f>(L18+M18)/2</f>
        <v>0</v>
      </c>
      <c r="O18" s="103">
        <v>0</v>
      </c>
      <c r="P18" s="31" t="s">
        <v>60</v>
      </c>
    </row>
    <row r="19" spans="1:16" ht="31.5" customHeight="1" x14ac:dyDescent="0.2">
      <c r="A19" s="14" t="s">
        <v>26</v>
      </c>
      <c r="B19" s="10">
        <f t="shared" ref="B19:C22" si="8">G19+L19</f>
        <v>0</v>
      </c>
      <c r="C19" s="11">
        <f t="shared" si="8"/>
        <v>0</v>
      </c>
      <c r="D19" s="12">
        <f>(B19+C19)/2</f>
        <v>0</v>
      </c>
      <c r="E19" s="11">
        <f>J19+O19</f>
        <v>0</v>
      </c>
      <c r="F19" s="31" t="s">
        <v>60</v>
      </c>
      <c r="G19" s="109">
        <v>0</v>
      </c>
      <c r="H19" s="110">
        <v>0</v>
      </c>
      <c r="I19" s="104">
        <f>(G19+H19)/2</f>
        <v>0</v>
      </c>
      <c r="J19" s="110">
        <v>0</v>
      </c>
      <c r="K19" s="126" t="s">
        <v>60</v>
      </c>
      <c r="L19" s="109">
        <v>0</v>
      </c>
      <c r="M19" s="110">
        <v>0</v>
      </c>
      <c r="N19" s="104">
        <f>(L19+M19)/2</f>
        <v>0</v>
      </c>
      <c r="O19" s="110">
        <v>0</v>
      </c>
      <c r="P19" s="31" t="s">
        <v>60</v>
      </c>
    </row>
    <row r="20" spans="1:16" ht="31.5" customHeight="1" x14ac:dyDescent="0.2">
      <c r="A20" s="14" t="s">
        <v>27</v>
      </c>
      <c r="B20" s="10">
        <f>G20+L20</f>
        <v>181</v>
      </c>
      <c r="C20" s="11">
        <f t="shared" si="8"/>
        <v>173</v>
      </c>
      <c r="D20" s="12">
        <f>(B20+C20)/2</f>
        <v>177</v>
      </c>
      <c r="E20" s="11">
        <f>J20+O20</f>
        <v>35</v>
      </c>
      <c r="F20" s="13">
        <f>E20/D20</f>
        <v>0.19774011299435029</v>
      </c>
      <c r="G20" s="109">
        <v>166</v>
      </c>
      <c r="H20" s="110">
        <v>149</v>
      </c>
      <c r="I20" s="104">
        <f>(G20+H20)/2</f>
        <v>157.5</v>
      </c>
      <c r="J20" s="110">
        <v>30</v>
      </c>
      <c r="K20" s="105">
        <f>J20/I20</f>
        <v>0.19047619047619047</v>
      </c>
      <c r="L20" s="109">
        <v>15</v>
      </c>
      <c r="M20" s="110">
        <v>24</v>
      </c>
      <c r="N20" s="104">
        <f>(L20+M20)/2</f>
        <v>19.5</v>
      </c>
      <c r="O20" s="110">
        <v>5</v>
      </c>
      <c r="P20" s="13">
        <f>O20/N20</f>
        <v>0.25641025641025639</v>
      </c>
    </row>
    <row r="21" spans="1:16" ht="31.5" customHeight="1" thickBot="1" x14ac:dyDescent="0.25">
      <c r="A21" s="17" t="s">
        <v>28</v>
      </c>
      <c r="B21" s="18">
        <f>G21+L21</f>
        <v>34</v>
      </c>
      <c r="C21" s="19">
        <f t="shared" si="8"/>
        <v>34</v>
      </c>
      <c r="D21" s="20">
        <f>(B21+C21)/2</f>
        <v>34</v>
      </c>
      <c r="E21" s="19">
        <f>J21+O21</f>
        <v>6</v>
      </c>
      <c r="F21" s="21">
        <f>E21/D21</f>
        <v>0.17647058823529413</v>
      </c>
      <c r="G21" s="122">
        <v>30</v>
      </c>
      <c r="H21" s="123">
        <v>23</v>
      </c>
      <c r="I21" s="124">
        <f>(G21+H21)/2</f>
        <v>26.5</v>
      </c>
      <c r="J21" s="123">
        <v>6</v>
      </c>
      <c r="K21" s="125">
        <f>J21/I21</f>
        <v>0.22641509433962265</v>
      </c>
      <c r="L21" s="122">
        <v>4</v>
      </c>
      <c r="M21" s="123">
        <v>11</v>
      </c>
      <c r="N21" s="124">
        <f>(L21+M21)/2</f>
        <v>7.5</v>
      </c>
      <c r="O21" s="123">
        <v>0</v>
      </c>
      <c r="P21" s="21">
        <f>O21/N21</f>
        <v>0</v>
      </c>
    </row>
    <row r="22" spans="1:16" ht="31.5" customHeight="1" thickTop="1" thickBot="1" x14ac:dyDescent="0.25">
      <c r="A22" s="22" t="s">
        <v>22</v>
      </c>
      <c r="B22" s="175">
        <f t="shared" si="8"/>
        <v>215</v>
      </c>
      <c r="C22" s="179">
        <f t="shared" si="8"/>
        <v>207</v>
      </c>
      <c r="D22" s="199">
        <f>(B22+C22)/2</f>
        <v>211</v>
      </c>
      <c r="E22" s="179">
        <f>J22+O22</f>
        <v>41</v>
      </c>
      <c r="F22" s="200">
        <f>E22/D22</f>
        <v>0.19431279620853081</v>
      </c>
      <c r="G22" s="175">
        <f>SUM(G18:G21)</f>
        <v>196</v>
      </c>
      <c r="H22" s="176">
        <f>SUM(H18:H21)</f>
        <v>172</v>
      </c>
      <c r="I22" s="199">
        <f>(G22+H22)/2</f>
        <v>184</v>
      </c>
      <c r="J22" s="179">
        <f>SUM(J18:J21)</f>
        <v>36</v>
      </c>
      <c r="K22" s="200">
        <f>J22/I22</f>
        <v>0.19565217391304349</v>
      </c>
      <c r="L22" s="175">
        <f>SUM(L18:L21)</f>
        <v>19</v>
      </c>
      <c r="M22" s="176">
        <f>SUM(M18:M21)</f>
        <v>35</v>
      </c>
      <c r="N22" s="199">
        <f>(L22+M22)/2</f>
        <v>27</v>
      </c>
      <c r="O22" s="179">
        <f>SUM(O18:O21)</f>
        <v>5</v>
      </c>
      <c r="P22" s="200">
        <f>O22/N22</f>
        <v>0.18518518518518517</v>
      </c>
    </row>
    <row r="23" spans="1:16" ht="31.5" customHeight="1" x14ac:dyDescent="0.2"/>
    <row r="24" spans="1:16" ht="31.5" customHeight="1" thickBot="1" x14ac:dyDescent="0.25">
      <c r="A24" s="197" t="s">
        <v>304</v>
      </c>
      <c r="G24" s="120"/>
      <c r="H24" s="120"/>
      <c r="I24" s="120"/>
      <c r="J24" s="120"/>
      <c r="K24" s="120"/>
      <c r="L24" s="120"/>
      <c r="M24" s="120"/>
      <c r="N24" s="120"/>
      <c r="O24" s="120"/>
    </row>
    <row r="25" spans="1:16" ht="31.5" customHeight="1" x14ac:dyDescent="0.2">
      <c r="A25" s="728" t="s">
        <v>30</v>
      </c>
      <c r="B25" s="730" t="s">
        <v>17</v>
      </c>
      <c r="C25" s="731"/>
      <c r="D25" s="731"/>
      <c r="E25" s="731"/>
      <c r="F25" s="732"/>
      <c r="G25" s="730" t="s">
        <v>18</v>
      </c>
      <c r="H25" s="731"/>
      <c r="I25" s="731"/>
      <c r="J25" s="731"/>
      <c r="K25" s="732"/>
      <c r="L25" s="730" t="s">
        <v>19</v>
      </c>
      <c r="M25" s="731"/>
      <c r="N25" s="731"/>
      <c r="O25" s="731"/>
      <c r="P25" s="732"/>
    </row>
    <row r="26" spans="1:16" s="24" customFormat="1" ht="44.25" customHeight="1" thickBot="1" x14ac:dyDescent="0.25">
      <c r="A26" s="729"/>
      <c r="B26" s="6" t="s">
        <v>218</v>
      </c>
      <c r="C26" s="7" t="s">
        <v>193</v>
      </c>
      <c r="D26" s="7" t="s">
        <v>20</v>
      </c>
      <c r="E26" s="7" t="s">
        <v>194</v>
      </c>
      <c r="F26" s="8" t="s">
        <v>21</v>
      </c>
      <c r="G26" s="6" t="s">
        <v>218</v>
      </c>
      <c r="H26" s="7" t="s">
        <v>193</v>
      </c>
      <c r="I26" s="7" t="s">
        <v>20</v>
      </c>
      <c r="J26" s="7" t="s">
        <v>194</v>
      </c>
      <c r="K26" s="8" t="s">
        <v>21</v>
      </c>
      <c r="L26" s="6" t="s">
        <v>218</v>
      </c>
      <c r="M26" s="7" t="s">
        <v>193</v>
      </c>
      <c r="N26" s="7" t="s">
        <v>20</v>
      </c>
      <c r="O26" s="7" t="s">
        <v>194</v>
      </c>
      <c r="P26" s="8" t="s">
        <v>21</v>
      </c>
    </row>
    <row r="27" spans="1:16" s="107" customFormat="1" ht="31.5" customHeight="1" thickTop="1" x14ac:dyDescent="0.2">
      <c r="A27" s="101" t="s">
        <v>31</v>
      </c>
      <c r="B27" s="102">
        <f t="shared" ref="B27:C34" si="9">G27+L27</f>
        <v>123</v>
      </c>
      <c r="C27" s="103">
        <f t="shared" si="9"/>
        <v>139</v>
      </c>
      <c r="D27" s="104">
        <f>(B27+C27)/2</f>
        <v>131</v>
      </c>
      <c r="E27" s="103">
        <f t="shared" ref="E27:E34" si="10">J27+O27</f>
        <v>27</v>
      </c>
      <c r="F27" s="105">
        <f>E27/D27</f>
        <v>0.20610687022900764</v>
      </c>
      <c r="G27" s="102">
        <v>105</v>
      </c>
      <c r="H27" s="103">
        <v>105</v>
      </c>
      <c r="I27" s="104">
        <f>(G27+H27)/2</f>
        <v>105</v>
      </c>
      <c r="J27" s="103">
        <v>23</v>
      </c>
      <c r="K27" s="105">
        <f>J27/I27</f>
        <v>0.21904761904761905</v>
      </c>
      <c r="L27" s="102">
        <v>18</v>
      </c>
      <c r="M27" s="103">
        <v>34</v>
      </c>
      <c r="N27" s="104">
        <f>(L27+M27)/2</f>
        <v>26</v>
      </c>
      <c r="O27" s="103">
        <v>4</v>
      </c>
      <c r="P27" s="105">
        <f>O27/N27</f>
        <v>0.15384615384615385</v>
      </c>
    </row>
    <row r="28" spans="1:16" s="107" customFormat="1" ht="31.5" customHeight="1" x14ac:dyDescent="0.2">
      <c r="A28" s="108" t="s">
        <v>32</v>
      </c>
      <c r="B28" s="109">
        <f t="shared" si="9"/>
        <v>17</v>
      </c>
      <c r="C28" s="110">
        <f t="shared" si="9"/>
        <v>19</v>
      </c>
      <c r="D28" s="104">
        <f t="shared" ref="D28:D35" si="11">(B28+C28)/2</f>
        <v>18</v>
      </c>
      <c r="E28" s="110">
        <f t="shared" si="10"/>
        <v>6</v>
      </c>
      <c r="F28" s="105">
        <f t="shared" ref="F28:F35" si="12">E28/D28</f>
        <v>0.33333333333333331</v>
      </c>
      <c r="G28" s="109">
        <v>17</v>
      </c>
      <c r="H28" s="110">
        <v>19</v>
      </c>
      <c r="I28" s="104">
        <f t="shared" ref="I28:I35" si="13">(G28+H28)/2</f>
        <v>18</v>
      </c>
      <c r="J28" s="110">
        <v>5</v>
      </c>
      <c r="K28" s="105">
        <f t="shared" ref="K28:K35" si="14">J28/I28</f>
        <v>0.27777777777777779</v>
      </c>
      <c r="L28" s="109">
        <v>0</v>
      </c>
      <c r="M28" s="110">
        <v>0</v>
      </c>
      <c r="N28" s="104">
        <f t="shared" ref="N28:N35" si="15">(L28+M28)/2</f>
        <v>0</v>
      </c>
      <c r="O28" s="110">
        <v>1</v>
      </c>
      <c r="P28" s="31" t="s">
        <v>60</v>
      </c>
    </row>
    <row r="29" spans="1:16" s="107" customFormat="1" ht="31.5" customHeight="1" x14ac:dyDescent="0.2">
      <c r="A29" s="108" t="s">
        <v>33</v>
      </c>
      <c r="B29" s="109">
        <f t="shared" si="9"/>
        <v>35</v>
      </c>
      <c r="C29" s="110">
        <f t="shared" si="9"/>
        <v>13</v>
      </c>
      <c r="D29" s="104">
        <f t="shared" si="11"/>
        <v>24</v>
      </c>
      <c r="E29" s="110">
        <f t="shared" si="10"/>
        <v>3</v>
      </c>
      <c r="F29" s="105">
        <f t="shared" si="12"/>
        <v>0.125</v>
      </c>
      <c r="G29" s="109">
        <v>35</v>
      </c>
      <c r="H29" s="110">
        <v>13</v>
      </c>
      <c r="I29" s="104">
        <f t="shared" si="13"/>
        <v>24</v>
      </c>
      <c r="J29" s="110">
        <v>3</v>
      </c>
      <c r="K29" s="105">
        <f t="shared" si="14"/>
        <v>0.125</v>
      </c>
      <c r="L29" s="109">
        <v>0</v>
      </c>
      <c r="M29" s="110">
        <v>0</v>
      </c>
      <c r="N29" s="104">
        <f t="shared" si="15"/>
        <v>0</v>
      </c>
      <c r="O29" s="110">
        <v>0</v>
      </c>
      <c r="P29" s="31" t="s">
        <v>60</v>
      </c>
    </row>
    <row r="30" spans="1:16" s="107" customFormat="1" ht="31.5" customHeight="1" x14ac:dyDescent="0.2">
      <c r="A30" s="108" t="s">
        <v>34</v>
      </c>
      <c r="B30" s="109">
        <f t="shared" si="9"/>
        <v>4</v>
      </c>
      <c r="C30" s="110">
        <f t="shared" si="9"/>
        <v>3</v>
      </c>
      <c r="D30" s="104">
        <f t="shared" si="11"/>
        <v>3.5</v>
      </c>
      <c r="E30" s="110">
        <f t="shared" si="10"/>
        <v>1</v>
      </c>
      <c r="F30" s="105">
        <f t="shared" si="12"/>
        <v>0.2857142857142857</v>
      </c>
      <c r="G30" s="110">
        <v>4</v>
      </c>
      <c r="H30" s="110">
        <v>3</v>
      </c>
      <c r="I30" s="104">
        <f t="shared" si="13"/>
        <v>3.5</v>
      </c>
      <c r="J30" s="110">
        <v>1</v>
      </c>
      <c r="K30" s="105">
        <f t="shared" si="14"/>
        <v>0.2857142857142857</v>
      </c>
      <c r="L30" s="110">
        <v>0</v>
      </c>
      <c r="M30" s="110">
        <v>0</v>
      </c>
      <c r="N30" s="104">
        <f t="shared" si="15"/>
        <v>0</v>
      </c>
      <c r="O30" s="110">
        <v>0</v>
      </c>
      <c r="P30" s="31" t="s">
        <v>60</v>
      </c>
    </row>
    <row r="31" spans="1:16" s="107" customFormat="1" ht="31.5" customHeight="1" x14ac:dyDescent="0.2">
      <c r="A31" s="108" t="s">
        <v>35</v>
      </c>
      <c r="B31" s="109">
        <f t="shared" si="9"/>
        <v>4</v>
      </c>
      <c r="C31" s="110">
        <f t="shared" si="9"/>
        <v>5</v>
      </c>
      <c r="D31" s="104">
        <f t="shared" si="11"/>
        <v>4.5</v>
      </c>
      <c r="E31" s="110">
        <f t="shared" si="10"/>
        <v>0</v>
      </c>
      <c r="F31" s="105">
        <f t="shared" si="12"/>
        <v>0</v>
      </c>
      <c r="G31" s="110">
        <v>3</v>
      </c>
      <c r="H31" s="110">
        <v>4</v>
      </c>
      <c r="I31" s="104">
        <f t="shared" si="13"/>
        <v>3.5</v>
      </c>
      <c r="J31" s="110">
        <v>0</v>
      </c>
      <c r="K31" s="105">
        <f t="shared" si="14"/>
        <v>0</v>
      </c>
      <c r="L31" s="110">
        <v>1</v>
      </c>
      <c r="M31" s="110">
        <v>1</v>
      </c>
      <c r="N31" s="104">
        <f t="shared" si="15"/>
        <v>1</v>
      </c>
      <c r="O31" s="110">
        <v>0</v>
      </c>
      <c r="P31" s="105">
        <f>O31/N31</f>
        <v>0</v>
      </c>
    </row>
    <row r="32" spans="1:16" s="107" customFormat="1" ht="31.5" customHeight="1" x14ac:dyDescent="0.2">
      <c r="A32" s="108" t="s">
        <v>36</v>
      </c>
      <c r="B32" s="109">
        <f t="shared" si="9"/>
        <v>4</v>
      </c>
      <c r="C32" s="110">
        <f t="shared" si="9"/>
        <v>4</v>
      </c>
      <c r="D32" s="104">
        <f t="shared" si="11"/>
        <v>4</v>
      </c>
      <c r="E32" s="110">
        <f t="shared" si="10"/>
        <v>1</v>
      </c>
      <c r="F32" s="105">
        <f t="shared" si="12"/>
        <v>0.25</v>
      </c>
      <c r="G32" s="110">
        <v>4</v>
      </c>
      <c r="H32" s="110">
        <v>4</v>
      </c>
      <c r="I32" s="104">
        <f t="shared" si="13"/>
        <v>4</v>
      </c>
      <c r="J32" s="110">
        <v>1</v>
      </c>
      <c r="K32" s="105">
        <f t="shared" si="14"/>
        <v>0.25</v>
      </c>
      <c r="L32" s="110">
        <v>0</v>
      </c>
      <c r="M32" s="110">
        <v>0</v>
      </c>
      <c r="N32" s="104">
        <f t="shared" si="15"/>
        <v>0</v>
      </c>
      <c r="O32" s="110">
        <v>0</v>
      </c>
      <c r="P32" s="31" t="s">
        <v>60</v>
      </c>
    </row>
    <row r="33" spans="1:16" s="107" customFormat="1" ht="31.5" customHeight="1" x14ac:dyDescent="0.2">
      <c r="A33" s="108" t="s">
        <v>37</v>
      </c>
      <c r="B33" s="109">
        <f t="shared" si="9"/>
        <v>7</v>
      </c>
      <c r="C33" s="110">
        <f t="shared" si="9"/>
        <v>3</v>
      </c>
      <c r="D33" s="104">
        <f t="shared" si="11"/>
        <v>5</v>
      </c>
      <c r="E33" s="110">
        <f t="shared" si="10"/>
        <v>1</v>
      </c>
      <c r="F33" s="105">
        <f t="shared" si="12"/>
        <v>0.2</v>
      </c>
      <c r="G33" s="110">
        <v>7</v>
      </c>
      <c r="H33" s="110">
        <v>3</v>
      </c>
      <c r="I33" s="104">
        <f t="shared" si="13"/>
        <v>5</v>
      </c>
      <c r="J33" s="110">
        <v>1</v>
      </c>
      <c r="K33" s="105">
        <f t="shared" si="14"/>
        <v>0.2</v>
      </c>
      <c r="L33" s="110">
        <v>0</v>
      </c>
      <c r="M33" s="110">
        <v>0</v>
      </c>
      <c r="N33" s="104">
        <f t="shared" si="15"/>
        <v>0</v>
      </c>
      <c r="O33" s="110">
        <v>0</v>
      </c>
      <c r="P33" s="31" t="s">
        <v>60</v>
      </c>
    </row>
    <row r="34" spans="1:16" s="107" customFormat="1" ht="31.5" customHeight="1" thickBot="1" x14ac:dyDescent="0.25">
      <c r="A34" s="121" t="s">
        <v>38</v>
      </c>
      <c r="B34" s="102">
        <f t="shared" si="9"/>
        <v>21</v>
      </c>
      <c r="C34" s="123">
        <f t="shared" si="9"/>
        <v>21</v>
      </c>
      <c r="D34" s="124">
        <f t="shared" si="11"/>
        <v>21</v>
      </c>
      <c r="E34" s="123">
        <f t="shared" si="10"/>
        <v>2</v>
      </c>
      <c r="F34" s="125">
        <f t="shared" si="12"/>
        <v>9.5238095238095233E-2</v>
      </c>
      <c r="G34" s="110">
        <v>21</v>
      </c>
      <c r="H34" s="110">
        <v>21</v>
      </c>
      <c r="I34" s="124">
        <f t="shared" si="13"/>
        <v>21</v>
      </c>
      <c r="J34" s="110">
        <v>2</v>
      </c>
      <c r="K34" s="125">
        <f t="shared" si="14"/>
        <v>9.5238095238095233E-2</v>
      </c>
      <c r="L34" s="110">
        <v>0</v>
      </c>
      <c r="M34" s="110">
        <v>0</v>
      </c>
      <c r="N34" s="124">
        <f t="shared" si="15"/>
        <v>0</v>
      </c>
      <c r="O34" s="110">
        <v>0</v>
      </c>
      <c r="P34" s="31" t="s">
        <v>60</v>
      </c>
    </row>
    <row r="35" spans="1:16" s="119" customFormat="1" ht="31.5" customHeight="1" thickTop="1" thickBot="1" x14ac:dyDescent="0.25">
      <c r="A35" s="198" t="s">
        <v>15</v>
      </c>
      <c r="B35" s="175">
        <f>SUM(B27:B34)</f>
        <v>215</v>
      </c>
      <c r="C35" s="176">
        <f>SUM(C27:C34)</f>
        <v>207</v>
      </c>
      <c r="D35" s="199">
        <f t="shared" si="11"/>
        <v>211</v>
      </c>
      <c r="E35" s="179">
        <f>SUM(E27:E34)</f>
        <v>41</v>
      </c>
      <c r="F35" s="200">
        <f t="shared" si="12"/>
        <v>0.19431279620853081</v>
      </c>
      <c r="G35" s="175">
        <f>SUM(G27:G34)</f>
        <v>196</v>
      </c>
      <c r="H35" s="176">
        <f>SUM(H27:H34)</f>
        <v>172</v>
      </c>
      <c r="I35" s="199">
        <f t="shared" si="13"/>
        <v>184</v>
      </c>
      <c r="J35" s="179">
        <f>SUM(J27:J34)</f>
        <v>36</v>
      </c>
      <c r="K35" s="200">
        <f t="shared" si="14"/>
        <v>0.19565217391304349</v>
      </c>
      <c r="L35" s="175">
        <f>SUM(L27:L34)</f>
        <v>19</v>
      </c>
      <c r="M35" s="176">
        <f>SUM(M27:M34)</f>
        <v>35</v>
      </c>
      <c r="N35" s="199">
        <f t="shared" si="15"/>
        <v>27</v>
      </c>
      <c r="O35" s="179">
        <f>SUM(O27:O34)</f>
        <v>5</v>
      </c>
      <c r="P35" s="200">
        <f>O35/N35</f>
        <v>0.18518518518518517</v>
      </c>
    </row>
    <row r="36" spans="1:16" ht="30" customHeight="1" x14ac:dyDescent="0.2">
      <c r="G36" s="5"/>
      <c r="H36" s="5"/>
      <c r="I36" s="5"/>
      <c r="J36" s="5"/>
      <c r="K36" s="5"/>
      <c r="L36" s="5"/>
      <c r="M36" s="5"/>
      <c r="N36" s="5"/>
      <c r="O36" s="5"/>
    </row>
  </sheetData>
  <mergeCells count="12">
    <mergeCell ref="A25:A26"/>
    <mergeCell ref="B25:F25"/>
    <mergeCell ref="G25:K25"/>
    <mergeCell ref="L25:P25"/>
    <mergeCell ref="A5:A6"/>
    <mergeCell ref="B5:F5"/>
    <mergeCell ref="G5:K5"/>
    <mergeCell ref="L5:P5"/>
    <mergeCell ref="A16:A17"/>
    <mergeCell ref="B16:F16"/>
    <mergeCell ref="G16:K16"/>
    <mergeCell ref="L16:P16"/>
  </mergeCells>
  <phoneticPr fontId="1"/>
  <printOptions horizontalCentered="1"/>
  <pageMargins left="0.23622047244094491" right="0.23622047244094491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9" zoomScale="80" zoomScaleNormal="80" zoomScaleSheetLayoutView="75" zoomScalePageLayoutView="75" workbookViewId="0">
      <selection activeCell="H23" sqref="H23"/>
    </sheetView>
  </sheetViews>
  <sheetFormatPr defaultColWidth="9" defaultRowHeight="16.2" x14ac:dyDescent="0.2"/>
  <cols>
    <col min="1" max="1" width="16.59765625" style="2" customWidth="1"/>
    <col min="2" max="10" width="14.59765625" style="2" customWidth="1"/>
    <col min="11" max="16384" width="9" style="2"/>
  </cols>
  <sheetData>
    <row r="1" spans="1:10" ht="37.5" customHeight="1" x14ac:dyDescent="0.2">
      <c r="A1" s="326" t="s">
        <v>16</v>
      </c>
    </row>
    <row r="2" spans="1:10" ht="37.5" customHeight="1" x14ac:dyDescent="0.2">
      <c r="A2" s="25" t="s">
        <v>305</v>
      </c>
    </row>
    <row r="3" spans="1:10" ht="37.5" customHeight="1" x14ac:dyDescent="0.2">
      <c r="A3" s="25" t="s">
        <v>56</v>
      </c>
    </row>
    <row r="4" spans="1:10" ht="34.5" customHeight="1" thickBot="1" x14ac:dyDescent="0.25">
      <c r="A4" s="2" t="s">
        <v>58</v>
      </c>
      <c r="I4" s="223"/>
    </row>
    <row r="5" spans="1:10" ht="34.5" customHeight="1" x14ac:dyDescent="0.2">
      <c r="A5" s="728" t="s">
        <v>8</v>
      </c>
      <c r="B5" s="733" t="s">
        <v>39</v>
      </c>
      <c r="C5" s="734"/>
      <c r="D5" s="735"/>
      <c r="E5" s="733" t="s">
        <v>40</v>
      </c>
      <c r="F5" s="734"/>
      <c r="G5" s="735"/>
      <c r="H5" s="733" t="s">
        <v>41</v>
      </c>
      <c r="I5" s="734"/>
      <c r="J5" s="735"/>
    </row>
    <row r="6" spans="1:10" ht="60" customHeight="1" thickBot="1" x14ac:dyDescent="0.25">
      <c r="A6" s="729"/>
      <c r="B6" s="26" t="s">
        <v>197</v>
      </c>
      <c r="C6" s="27" t="s">
        <v>196</v>
      </c>
      <c r="D6" s="28" t="s">
        <v>59</v>
      </c>
      <c r="E6" s="26" t="s">
        <v>197</v>
      </c>
      <c r="F6" s="27" t="s">
        <v>196</v>
      </c>
      <c r="G6" s="28" t="s">
        <v>59</v>
      </c>
      <c r="H6" s="26" t="s">
        <v>197</v>
      </c>
      <c r="I6" s="27" t="s">
        <v>196</v>
      </c>
      <c r="J6" s="28" t="s">
        <v>59</v>
      </c>
    </row>
    <row r="7" spans="1:10" ht="34.5" customHeight="1" thickTop="1" x14ac:dyDescent="0.2">
      <c r="A7" s="9" t="s">
        <v>9</v>
      </c>
      <c r="B7" s="29">
        <f t="shared" ref="B7:C13" si="0">E7+H7</f>
        <v>2</v>
      </c>
      <c r="C7" s="30">
        <f t="shared" si="0"/>
        <v>0</v>
      </c>
      <c r="D7" s="31" t="s">
        <v>60</v>
      </c>
      <c r="E7" s="29">
        <v>2</v>
      </c>
      <c r="F7" s="30">
        <v>0</v>
      </c>
      <c r="G7" s="31" t="s">
        <v>60</v>
      </c>
      <c r="H7" s="32">
        <v>0</v>
      </c>
      <c r="I7" s="33">
        <v>0</v>
      </c>
      <c r="J7" s="31" t="s">
        <v>60</v>
      </c>
    </row>
    <row r="8" spans="1:10" ht="35.1" customHeight="1" x14ac:dyDescent="0.2">
      <c r="A8" s="14" t="s">
        <v>10</v>
      </c>
      <c r="B8" s="10">
        <f t="shared" si="0"/>
        <v>35</v>
      </c>
      <c r="C8" s="30">
        <f t="shared" si="0"/>
        <v>3</v>
      </c>
      <c r="D8" s="34">
        <f t="shared" ref="D8:D13" si="1">C8/B8</f>
        <v>8.5714285714285715E-2</v>
      </c>
      <c r="E8" s="10">
        <v>35</v>
      </c>
      <c r="F8" s="30">
        <v>3</v>
      </c>
      <c r="G8" s="34">
        <f t="shared" ref="G8:G13" si="2">F8/E8</f>
        <v>8.5714285714285715E-2</v>
      </c>
      <c r="H8" s="35">
        <v>0</v>
      </c>
      <c r="I8" s="33">
        <v>0</v>
      </c>
      <c r="J8" s="31" t="s">
        <v>60</v>
      </c>
    </row>
    <row r="9" spans="1:10" ht="34.5" customHeight="1" x14ac:dyDescent="0.2">
      <c r="A9" s="14" t="s">
        <v>61</v>
      </c>
      <c r="B9" s="10">
        <f t="shared" si="0"/>
        <v>201</v>
      </c>
      <c r="C9" s="30">
        <f t="shared" si="0"/>
        <v>22</v>
      </c>
      <c r="D9" s="34">
        <f t="shared" si="1"/>
        <v>0.10945273631840796</v>
      </c>
      <c r="E9" s="10">
        <v>201</v>
      </c>
      <c r="F9" s="30">
        <v>22</v>
      </c>
      <c r="G9" s="34">
        <f t="shared" si="2"/>
        <v>0.10945273631840796</v>
      </c>
      <c r="H9" s="35">
        <v>0</v>
      </c>
      <c r="I9" s="33">
        <v>0</v>
      </c>
      <c r="J9" s="31" t="s">
        <v>60</v>
      </c>
    </row>
    <row r="10" spans="1:10" ht="35.1" customHeight="1" x14ac:dyDescent="0.2">
      <c r="A10" s="14" t="s">
        <v>62</v>
      </c>
      <c r="B10" s="10">
        <f t="shared" si="0"/>
        <v>301</v>
      </c>
      <c r="C10" s="30">
        <f t="shared" si="0"/>
        <v>30</v>
      </c>
      <c r="D10" s="34">
        <f t="shared" si="1"/>
        <v>9.9667774086378738E-2</v>
      </c>
      <c r="E10" s="10">
        <v>301</v>
      </c>
      <c r="F10" s="30">
        <v>30</v>
      </c>
      <c r="G10" s="34">
        <f t="shared" si="2"/>
        <v>9.9667774086378738E-2</v>
      </c>
      <c r="H10" s="35">
        <v>0</v>
      </c>
      <c r="I10" s="33">
        <v>0</v>
      </c>
      <c r="J10" s="31" t="s">
        <v>60</v>
      </c>
    </row>
    <row r="11" spans="1:10" ht="35.1" customHeight="1" x14ac:dyDescent="0.2">
      <c r="A11" s="14" t="s">
        <v>13</v>
      </c>
      <c r="B11" s="10">
        <f t="shared" si="0"/>
        <v>913</v>
      </c>
      <c r="C11" s="30">
        <f t="shared" si="0"/>
        <v>59</v>
      </c>
      <c r="D11" s="34">
        <f t="shared" si="1"/>
        <v>6.4622124863088715E-2</v>
      </c>
      <c r="E11" s="102">
        <v>913</v>
      </c>
      <c r="F11" s="192">
        <v>59</v>
      </c>
      <c r="G11" s="34">
        <f t="shared" si="2"/>
        <v>6.4622124863088715E-2</v>
      </c>
      <c r="H11" s="35">
        <v>0</v>
      </c>
      <c r="I11" s="33">
        <v>0</v>
      </c>
      <c r="J11" s="31" t="s">
        <v>60</v>
      </c>
    </row>
    <row r="12" spans="1:10" ht="35.1" customHeight="1" thickBot="1" x14ac:dyDescent="0.25">
      <c r="A12" s="17" t="s">
        <v>14</v>
      </c>
      <c r="B12" s="18">
        <f t="shared" si="0"/>
        <v>1219</v>
      </c>
      <c r="C12" s="19">
        <f t="shared" si="0"/>
        <v>110</v>
      </c>
      <c r="D12" s="36">
        <f t="shared" si="1"/>
        <v>9.0237899917965547E-2</v>
      </c>
      <c r="E12" s="10">
        <v>1219</v>
      </c>
      <c r="F12" s="44">
        <v>110</v>
      </c>
      <c r="G12" s="36">
        <f t="shared" si="2"/>
        <v>9.0237899917965547E-2</v>
      </c>
      <c r="H12" s="132">
        <v>0</v>
      </c>
      <c r="I12" s="201">
        <v>0</v>
      </c>
      <c r="J12" s="134" t="s">
        <v>60</v>
      </c>
    </row>
    <row r="13" spans="1:10" ht="35.1" customHeight="1" thickTop="1" thickBot="1" x14ac:dyDescent="0.25">
      <c r="A13" s="22" t="s">
        <v>22</v>
      </c>
      <c r="B13" s="39">
        <f t="shared" si="0"/>
        <v>2671</v>
      </c>
      <c r="C13" s="40">
        <f t="shared" si="0"/>
        <v>224</v>
      </c>
      <c r="D13" s="41">
        <f t="shared" si="1"/>
        <v>8.3863721452639456E-2</v>
      </c>
      <c r="E13" s="175">
        <f>SUM(E7:E12)</f>
        <v>2671</v>
      </c>
      <c r="F13" s="176">
        <f>SUM(F7:F12)</f>
        <v>224</v>
      </c>
      <c r="G13" s="41">
        <f t="shared" si="2"/>
        <v>8.3863721452639456E-2</v>
      </c>
      <c r="H13" s="177">
        <f>SUM(H7:H12)</f>
        <v>0</v>
      </c>
      <c r="I13" s="202">
        <f>SUM(I7:I12)</f>
        <v>0</v>
      </c>
      <c r="J13" s="131" t="s">
        <v>60</v>
      </c>
    </row>
    <row r="14" spans="1:10" ht="34.5" customHeight="1" x14ac:dyDescent="0.2">
      <c r="E14" s="136"/>
    </row>
    <row r="15" spans="1:10" ht="34.5" customHeight="1" thickBot="1" x14ac:dyDescent="0.25">
      <c r="A15" s="2" t="s">
        <v>64</v>
      </c>
    </row>
    <row r="16" spans="1:10" s="23" customFormat="1" ht="34.5" customHeight="1" x14ac:dyDescent="0.2">
      <c r="A16" s="728" t="s">
        <v>42</v>
      </c>
      <c r="B16" s="733" t="s">
        <v>39</v>
      </c>
      <c r="C16" s="734"/>
      <c r="D16" s="735"/>
      <c r="E16" s="733" t="s">
        <v>40</v>
      </c>
      <c r="F16" s="734"/>
      <c r="G16" s="735"/>
      <c r="H16" s="733" t="s">
        <v>41</v>
      </c>
      <c r="I16" s="734"/>
      <c r="J16" s="735"/>
    </row>
    <row r="17" spans="1:10" s="23" customFormat="1" ht="60" customHeight="1" thickBot="1" x14ac:dyDescent="0.25">
      <c r="A17" s="729"/>
      <c r="B17" s="26" t="s">
        <v>197</v>
      </c>
      <c r="C17" s="27" t="s">
        <v>196</v>
      </c>
      <c r="D17" s="28" t="s">
        <v>59</v>
      </c>
      <c r="E17" s="26" t="s">
        <v>197</v>
      </c>
      <c r="F17" s="27" t="s">
        <v>196</v>
      </c>
      <c r="G17" s="28" t="s">
        <v>59</v>
      </c>
      <c r="H17" s="26" t="s">
        <v>197</v>
      </c>
      <c r="I17" s="27" t="s">
        <v>196</v>
      </c>
      <c r="J17" s="28" t="s">
        <v>59</v>
      </c>
    </row>
    <row r="18" spans="1:10" ht="34.5" customHeight="1" thickTop="1" x14ac:dyDescent="0.2">
      <c r="A18" s="9" t="s">
        <v>43</v>
      </c>
      <c r="B18" s="29">
        <f t="shared" ref="B18:C22" si="3">E18+H18</f>
        <v>19</v>
      </c>
      <c r="C18" s="30">
        <f t="shared" si="3"/>
        <v>2</v>
      </c>
      <c r="D18" s="43">
        <f>C18/B18</f>
        <v>0.10526315789473684</v>
      </c>
      <c r="E18" s="137">
        <v>19</v>
      </c>
      <c r="F18" s="30">
        <v>2</v>
      </c>
      <c r="G18" s="43">
        <f>F18/E18</f>
        <v>0.10526315789473684</v>
      </c>
      <c r="H18" s="32">
        <v>0</v>
      </c>
      <c r="I18" s="33">
        <v>0</v>
      </c>
      <c r="J18" s="31" t="s">
        <v>60</v>
      </c>
    </row>
    <row r="19" spans="1:10" ht="35.1" customHeight="1" x14ac:dyDescent="0.2">
      <c r="A19" s="14" t="s">
        <v>44</v>
      </c>
      <c r="B19" s="10">
        <f t="shared" si="3"/>
        <v>75</v>
      </c>
      <c r="C19" s="30">
        <f t="shared" si="3"/>
        <v>9</v>
      </c>
      <c r="D19" s="43">
        <f>C19/B19</f>
        <v>0.12</v>
      </c>
      <c r="E19" s="102">
        <v>75</v>
      </c>
      <c r="F19" s="30">
        <v>9</v>
      </c>
      <c r="G19" s="43">
        <f>F19/E19</f>
        <v>0.12</v>
      </c>
      <c r="H19" s="35">
        <v>0</v>
      </c>
      <c r="I19" s="33">
        <v>0</v>
      </c>
      <c r="J19" s="31" t="s">
        <v>60</v>
      </c>
    </row>
    <row r="20" spans="1:10" ht="35.1" customHeight="1" x14ac:dyDescent="0.2">
      <c r="A20" s="14" t="s">
        <v>45</v>
      </c>
      <c r="B20" s="10">
        <f t="shared" si="3"/>
        <v>2540</v>
      </c>
      <c r="C20" s="30">
        <f t="shared" si="3"/>
        <v>209</v>
      </c>
      <c r="D20" s="43">
        <f>C20/B20</f>
        <v>8.2283464566929129E-2</v>
      </c>
      <c r="E20" s="102">
        <v>2540</v>
      </c>
      <c r="F20" s="30">
        <v>209</v>
      </c>
      <c r="G20" s="43">
        <f>F20/E20</f>
        <v>8.2283464566929129E-2</v>
      </c>
      <c r="H20" s="35">
        <v>0</v>
      </c>
      <c r="I20" s="33">
        <v>0</v>
      </c>
      <c r="J20" s="31" t="s">
        <v>60</v>
      </c>
    </row>
    <row r="21" spans="1:10" ht="35.1" customHeight="1" thickBot="1" x14ac:dyDescent="0.25">
      <c r="A21" s="17" t="s">
        <v>46</v>
      </c>
      <c r="B21" s="18">
        <f t="shared" si="3"/>
        <v>37</v>
      </c>
      <c r="C21" s="44">
        <f t="shared" si="3"/>
        <v>4</v>
      </c>
      <c r="D21" s="45">
        <f>C21/B21</f>
        <v>0.10810810810810811</v>
      </c>
      <c r="E21" s="122">
        <v>37</v>
      </c>
      <c r="F21" s="44">
        <v>4</v>
      </c>
      <c r="G21" s="45">
        <f>F21/E21</f>
        <v>0.10810810810810811</v>
      </c>
      <c r="H21" s="37">
        <v>0</v>
      </c>
      <c r="I21" s="38">
        <v>0</v>
      </c>
      <c r="J21" s="134" t="s">
        <v>60</v>
      </c>
    </row>
    <row r="22" spans="1:10" s="107" customFormat="1" ht="34.5" customHeight="1" thickTop="1" thickBot="1" x14ac:dyDescent="0.25">
      <c r="A22" s="198" t="s">
        <v>22</v>
      </c>
      <c r="B22" s="175">
        <f t="shared" si="3"/>
        <v>2671</v>
      </c>
      <c r="C22" s="176">
        <f t="shared" si="3"/>
        <v>224</v>
      </c>
      <c r="D22" s="204">
        <f>C22/B22</f>
        <v>8.3863721452639456E-2</v>
      </c>
      <c r="E22" s="175">
        <f>SUM(E18:E21)</f>
        <v>2671</v>
      </c>
      <c r="F22" s="176">
        <f>SUM(F18:F21)</f>
        <v>224</v>
      </c>
      <c r="G22" s="204">
        <f>F22/E22</f>
        <v>8.3863721452639456E-2</v>
      </c>
      <c r="H22" s="177">
        <f>SUM(H18:H21)</f>
        <v>0</v>
      </c>
      <c r="I22" s="202">
        <f>SUM(I18:I21)</f>
        <v>0</v>
      </c>
      <c r="J22" s="205" t="s">
        <v>60</v>
      </c>
    </row>
    <row r="23" spans="1:10" ht="31.5" customHeight="1" x14ac:dyDescent="0.2">
      <c r="E23" s="136"/>
      <c r="F23" s="136"/>
    </row>
    <row r="24" spans="1:10" ht="31.5" customHeight="1" thickBot="1" x14ac:dyDescent="0.25">
      <c r="A24" s="2" t="s">
        <v>65</v>
      </c>
    </row>
    <row r="25" spans="1:10" s="23" customFormat="1" ht="34.5" customHeight="1" x14ac:dyDescent="0.2">
      <c r="A25" s="728" t="s">
        <v>47</v>
      </c>
      <c r="B25" s="733" t="s">
        <v>39</v>
      </c>
      <c r="C25" s="734"/>
      <c r="D25" s="735"/>
      <c r="E25" s="733" t="s">
        <v>40</v>
      </c>
      <c r="F25" s="734"/>
      <c r="G25" s="735"/>
      <c r="H25" s="733" t="s">
        <v>41</v>
      </c>
      <c r="I25" s="734"/>
      <c r="J25" s="735"/>
    </row>
    <row r="26" spans="1:10" s="23" customFormat="1" ht="60" customHeight="1" thickBot="1" x14ac:dyDescent="0.25">
      <c r="A26" s="729"/>
      <c r="B26" s="26" t="s">
        <v>197</v>
      </c>
      <c r="C26" s="27" t="s">
        <v>196</v>
      </c>
      <c r="D26" s="28" t="s">
        <v>59</v>
      </c>
      <c r="E26" s="26" t="s">
        <v>197</v>
      </c>
      <c r="F26" s="27" t="s">
        <v>196</v>
      </c>
      <c r="G26" s="28" t="s">
        <v>59</v>
      </c>
      <c r="H26" s="26" t="s">
        <v>197</v>
      </c>
      <c r="I26" s="27" t="s">
        <v>196</v>
      </c>
      <c r="J26" s="28" t="s">
        <v>59</v>
      </c>
    </row>
    <row r="27" spans="1:10" ht="35.1" customHeight="1" thickTop="1" x14ac:dyDescent="0.2">
      <c r="A27" s="9" t="s">
        <v>48</v>
      </c>
      <c r="B27" s="29">
        <f t="shared" ref="B27:C35" si="4">E27+H27</f>
        <v>1162</v>
      </c>
      <c r="C27" s="30">
        <f t="shared" si="4"/>
        <v>116</v>
      </c>
      <c r="D27" s="43">
        <f>C27/B27</f>
        <v>9.9827882960413075E-2</v>
      </c>
      <c r="E27" s="30">
        <v>1162</v>
      </c>
      <c r="F27" s="30">
        <v>116</v>
      </c>
      <c r="G27" s="43">
        <f>F27/E27</f>
        <v>9.9827882960413075E-2</v>
      </c>
      <c r="H27" s="32">
        <v>0</v>
      </c>
      <c r="I27" s="33">
        <v>0</v>
      </c>
      <c r="J27" s="31" t="s">
        <v>60</v>
      </c>
    </row>
    <row r="28" spans="1:10" ht="35.1" customHeight="1" x14ac:dyDescent="0.2">
      <c r="A28" s="14" t="s">
        <v>49</v>
      </c>
      <c r="B28" s="10">
        <f t="shared" si="4"/>
        <v>510</v>
      </c>
      <c r="C28" s="30">
        <f t="shared" si="4"/>
        <v>48</v>
      </c>
      <c r="D28" s="43">
        <f t="shared" ref="D28:D34" si="5">C28/B28</f>
        <v>9.4117647058823528E-2</v>
      </c>
      <c r="E28" s="30">
        <v>510</v>
      </c>
      <c r="F28" s="30">
        <v>48</v>
      </c>
      <c r="G28" s="43">
        <f t="shared" ref="G28:G35" si="6">F28/E28</f>
        <v>9.4117647058823528E-2</v>
      </c>
      <c r="H28" s="35">
        <v>0</v>
      </c>
      <c r="I28" s="33">
        <f>'[1]２．県内】新卒新採用離職率（病床数別・職種別・二次医療圏別） '!I27+'[1]２．【県外】新採用離職率（病床数別・職種別・二次医療圏別）'!I27</f>
        <v>0</v>
      </c>
      <c r="J28" s="31" t="s">
        <v>60</v>
      </c>
    </row>
    <row r="29" spans="1:10" ht="35.1" customHeight="1" x14ac:dyDescent="0.2">
      <c r="A29" s="14" t="s">
        <v>50</v>
      </c>
      <c r="B29" s="10">
        <f t="shared" si="4"/>
        <v>252</v>
      </c>
      <c r="C29" s="30">
        <f t="shared" si="4"/>
        <v>11</v>
      </c>
      <c r="D29" s="43">
        <f t="shared" si="5"/>
        <v>4.3650793650793648E-2</v>
      </c>
      <c r="E29" s="30">
        <v>252</v>
      </c>
      <c r="F29" s="30">
        <v>11</v>
      </c>
      <c r="G29" s="43">
        <f t="shared" si="6"/>
        <v>4.3650793650793648E-2</v>
      </c>
      <c r="H29" s="35">
        <v>0</v>
      </c>
      <c r="I29" s="33">
        <v>0</v>
      </c>
      <c r="J29" s="31" t="s">
        <v>60</v>
      </c>
    </row>
    <row r="30" spans="1:10" ht="35.1" customHeight="1" x14ac:dyDescent="0.2">
      <c r="A30" s="14" t="s">
        <v>51</v>
      </c>
      <c r="B30" s="10">
        <f t="shared" si="4"/>
        <v>202</v>
      </c>
      <c r="C30" s="30">
        <f t="shared" si="4"/>
        <v>17</v>
      </c>
      <c r="D30" s="43">
        <f t="shared" si="5"/>
        <v>8.4158415841584164E-2</v>
      </c>
      <c r="E30" s="30">
        <v>202</v>
      </c>
      <c r="F30" s="30">
        <v>17</v>
      </c>
      <c r="G30" s="43">
        <f t="shared" si="6"/>
        <v>8.4158415841584164E-2</v>
      </c>
      <c r="H30" s="35">
        <v>0</v>
      </c>
      <c r="I30" s="33">
        <v>0</v>
      </c>
      <c r="J30" s="31" t="s">
        <v>60</v>
      </c>
    </row>
    <row r="31" spans="1:10" s="107" customFormat="1" ht="35.1" customHeight="1" x14ac:dyDescent="0.2">
      <c r="A31" s="108" t="s">
        <v>52</v>
      </c>
      <c r="B31" s="102">
        <f t="shared" si="4"/>
        <v>129</v>
      </c>
      <c r="C31" s="192">
        <f t="shared" si="4"/>
        <v>6</v>
      </c>
      <c r="D31" s="135">
        <f t="shared" si="5"/>
        <v>4.6511627906976744E-2</v>
      </c>
      <c r="E31" s="192">
        <v>129</v>
      </c>
      <c r="F31" s="192">
        <v>6</v>
      </c>
      <c r="G31" s="135">
        <f t="shared" si="6"/>
        <v>4.6511627906976744E-2</v>
      </c>
      <c r="H31" s="127">
        <v>0</v>
      </c>
      <c r="I31" s="236">
        <v>0</v>
      </c>
      <c r="J31" s="126" t="s">
        <v>60</v>
      </c>
    </row>
    <row r="32" spans="1:10" ht="35.1" customHeight="1" x14ac:dyDescent="0.2">
      <c r="A32" s="14" t="s">
        <v>53</v>
      </c>
      <c r="B32" s="10">
        <f t="shared" si="4"/>
        <v>186</v>
      </c>
      <c r="C32" s="30">
        <f t="shared" si="4"/>
        <v>11</v>
      </c>
      <c r="D32" s="43">
        <f t="shared" si="5"/>
        <v>5.9139784946236562E-2</v>
      </c>
      <c r="E32" s="192">
        <v>186</v>
      </c>
      <c r="F32" s="192">
        <v>11</v>
      </c>
      <c r="G32" s="43">
        <f t="shared" si="6"/>
        <v>5.9139784946236562E-2</v>
      </c>
      <c r="H32" s="35">
        <v>0</v>
      </c>
      <c r="I32" s="33">
        <v>0</v>
      </c>
      <c r="J32" s="31" t="s">
        <v>60</v>
      </c>
    </row>
    <row r="33" spans="1:10" ht="34.5" customHeight="1" x14ac:dyDescent="0.2">
      <c r="A33" s="14" t="s">
        <v>54</v>
      </c>
      <c r="B33" s="10">
        <f t="shared" si="4"/>
        <v>160</v>
      </c>
      <c r="C33" s="30">
        <f t="shared" si="4"/>
        <v>9</v>
      </c>
      <c r="D33" s="43">
        <f t="shared" si="5"/>
        <v>5.6250000000000001E-2</v>
      </c>
      <c r="E33" s="10">
        <v>160</v>
      </c>
      <c r="F33" s="30">
        <v>9</v>
      </c>
      <c r="G33" s="43">
        <f t="shared" si="6"/>
        <v>5.6250000000000001E-2</v>
      </c>
      <c r="H33" s="35">
        <v>0</v>
      </c>
      <c r="I33" s="33">
        <v>0</v>
      </c>
      <c r="J33" s="31" t="s">
        <v>60</v>
      </c>
    </row>
    <row r="34" spans="1:10" ht="35.1" customHeight="1" thickBot="1" x14ac:dyDescent="0.25">
      <c r="A34" s="17" t="s">
        <v>55</v>
      </c>
      <c r="B34" s="18">
        <f t="shared" si="4"/>
        <v>70</v>
      </c>
      <c r="C34" s="19">
        <f t="shared" si="4"/>
        <v>6</v>
      </c>
      <c r="D34" s="45">
        <f t="shared" si="5"/>
        <v>8.5714285714285715E-2</v>
      </c>
      <c r="E34" s="18">
        <v>70</v>
      </c>
      <c r="F34" s="30">
        <v>6</v>
      </c>
      <c r="G34" s="45">
        <f t="shared" si="6"/>
        <v>8.5714285714285715E-2</v>
      </c>
      <c r="H34" s="37">
        <v>0</v>
      </c>
      <c r="I34" s="38">
        <v>0</v>
      </c>
      <c r="J34" s="134" t="s">
        <v>60</v>
      </c>
    </row>
    <row r="35" spans="1:10" s="107" customFormat="1" ht="34.5" customHeight="1" thickTop="1" thickBot="1" x14ac:dyDescent="0.25">
      <c r="A35" s="198" t="s">
        <v>15</v>
      </c>
      <c r="B35" s="175">
        <f t="shared" si="4"/>
        <v>2671</v>
      </c>
      <c r="C35" s="179">
        <f t="shared" si="4"/>
        <v>224</v>
      </c>
      <c r="D35" s="204">
        <f>ROUND(C35/B35,4)</f>
        <v>8.3900000000000002E-2</v>
      </c>
      <c r="E35" s="175">
        <f>SUM(E27:E34)</f>
        <v>2671</v>
      </c>
      <c r="F35" s="176">
        <f>SUM(F27:F34)</f>
        <v>224</v>
      </c>
      <c r="G35" s="204">
        <f t="shared" si="6"/>
        <v>8.3863721452639456E-2</v>
      </c>
      <c r="H35" s="177">
        <f>SUM(H27:H34)</f>
        <v>0</v>
      </c>
      <c r="I35" s="202">
        <f>SUM(I27:I34)</f>
        <v>0</v>
      </c>
      <c r="J35" s="205" t="s">
        <v>60</v>
      </c>
    </row>
    <row r="36" spans="1:10" ht="35.1" customHeight="1" x14ac:dyDescent="0.2"/>
  </sheetData>
  <mergeCells count="12">
    <mergeCell ref="A25:A26"/>
    <mergeCell ref="B25:D25"/>
    <mergeCell ref="E25:G25"/>
    <mergeCell ref="H25:J25"/>
    <mergeCell ref="A5:A6"/>
    <mergeCell ref="B5:D5"/>
    <mergeCell ref="E5:G5"/>
    <mergeCell ref="H5:J5"/>
    <mergeCell ref="A16:A17"/>
    <mergeCell ref="B16:D16"/>
    <mergeCell ref="E16:G16"/>
    <mergeCell ref="H16:J16"/>
  </mergeCells>
  <phoneticPr fontId="1"/>
  <printOptions horizontalCentered="1"/>
  <pageMargins left="0.23622047244094491" right="0.23622047244094491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opLeftCell="B7" zoomScale="80" zoomScaleNormal="80" zoomScaleSheetLayoutView="75" zoomScalePageLayoutView="45" workbookViewId="0">
      <selection activeCell="H12" sqref="H12"/>
    </sheetView>
  </sheetViews>
  <sheetFormatPr defaultColWidth="9" defaultRowHeight="16.2" x14ac:dyDescent="0.2"/>
  <cols>
    <col min="1" max="1" width="14.59765625" style="2" customWidth="1"/>
    <col min="2" max="22" width="10.59765625" style="2" customWidth="1"/>
    <col min="23" max="23" width="12.59765625" style="2" customWidth="1"/>
    <col min="24" max="16384" width="9" style="2"/>
  </cols>
  <sheetData>
    <row r="1" spans="1:22" ht="36" customHeight="1" x14ac:dyDescent="0.2">
      <c r="A1" s="326" t="s">
        <v>16</v>
      </c>
    </row>
    <row r="2" spans="1:22" ht="36" customHeight="1" x14ac:dyDescent="0.2">
      <c r="A2" s="25" t="s">
        <v>306</v>
      </c>
    </row>
    <row r="3" spans="1:22" ht="36" customHeight="1" x14ac:dyDescent="0.2">
      <c r="A3" s="25"/>
    </row>
    <row r="4" spans="1:22" ht="36" customHeight="1" thickBot="1" x14ac:dyDescent="0.25">
      <c r="A4" s="2" t="s">
        <v>79</v>
      </c>
      <c r="U4" s="223"/>
    </row>
    <row r="5" spans="1:22" ht="36" customHeight="1" thickTop="1" thickBot="1" x14ac:dyDescent="0.25">
      <c r="A5" s="736" t="s">
        <v>8</v>
      </c>
      <c r="B5" s="739" t="s">
        <v>199</v>
      </c>
      <c r="C5" s="740"/>
      <c r="D5" s="740"/>
      <c r="E5" s="740"/>
      <c r="F5" s="740"/>
      <c r="G5" s="740"/>
      <c r="H5" s="740"/>
      <c r="I5" s="740"/>
      <c r="J5" s="741"/>
      <c r="K5" s="739" t="s">
        <v>200</v>
      </c>
      <c r="L5" s="740"/>
      <c r="M5" s="740"/>
      <c r="N5" s="740"/>
      <c r="O5" s="740"/>
      <c r="P5" s="740"/>
      <c r="Q5" s="740"/>
      <c r="R5" s="740"/>
      <c r="S5" s="741"/>
      <c r="T5" s="742" t="s">
        <v>201</v>
      </c>
      <c r="U5" s="743"/>
      <c r="V5" s="744"/>
    </row>
    <row r="6" spans="1:22" ht="36" customHeight="1" thickBot="1" x14ac:dyDescent="0.25">
      <c r="A6" s="737"/>
      <c r="B6" s="748" t="s">
        <v>80</v>
      </c>
      <c r="C6" s="749"/>
      <c r="D6" s="750"/>
      <c r="E6" s="749" t="s">
        <v>81</v>
      </c>
      <c r="F6" s="749"/>
      <c r="G6" s="750"/>
      <c r="H6" s="751" t="s">
        <v>82</v>
      </c>
      <c r="I6" s="749"/>
      <c r="J6" s="752"/>
      <c r="K6" s="748" t="s">
        <v>80</v>
      </c>
      <c r="L6" s="749"/>
      <c r="M6" s="750"/>
      <c r="N6" s="751" t="s">
        <v>81</v>
      </c>
      <c r="O6" s="749"/>
      <c r="P6" s="750"/>
      <c r="Q6" s="751" t="s">
        <v>82</v>
      </c>
      <c r="R6" s="749"/>
      <c r="S6" s="752"/>
      <c r="T6" s="745"/>
      <c r="U6" s="746"/>
      <c r="V6" s="747"/>
    </row>
    <row r="7" spans="1:22" ht="36" customHeight="1" thickBot="1" x14ac:dyDescent="0.25">
      <c r="A7" s="738"/>
      <c r="B7" s="60" t="s">
        <v>83</v>
      </c>
      <c r="C7" s="61" t="s">
        <v>84</v>
      </c>
      <c r="D7" s="62" t="s">
        <v>85</v>
      </c>
      <c r="E7" s="63" t="s">
        <v>83</v>
      </c>
      <c r="F7" s="61" t="s">
        <v>84</v>
      </c>
      <c r="G7" s="62" t="s">
        <v>85</v>
      </c>
      <c r="H7" s="63" t="s">
        <v>83</v>
      </c>
      <c r="I7" s="64" t="s">
        <v>84</v>
      </c>
      <c r="J7" s="65" t="s">
        <v>85</v>
      </c>
      <c r="K7" s="60" t="s">
        <v>83</v>
      </c>
      <c r="L7" s="61" t="s">
        <v>84</v>
      </c>
      <c r="M7" s="62" t="s">
        <v>85</v>
      </c>
      <c r="N7" s="63" t="s">
        <v>83</v>
      </c>
      <c r="O7" s="61" t="s">
        <v>84</v>
      </c>
      <c r="P7" s="62" t="s">
        <v>85</v>
      </c>
      <c r="Q7" s="63" t="s">
        <v>83</v>
      </c>
      <c r="R7" s="61" t="s">
        <v>84</v>
      </c>
      <c r="S7" s="66" t="s">
        <v>85</v>
      </c>
      <c r="T7" s="60" t="s">
        <v>83</v>
      </c>
      <c r="U7" s="61" t="s">
        <v>84</v>
      </c>
      <c r="V7" s="67" t="s">
        <v>85</v>
      </c>
    </row>
    <row r="8" spans="1:22" ht="36" customHeight="1" thickTop="1" x14ac:dyDescent="0.2">
      <c r="A8" s="68" t="s">
        <v>9</v>
      </c>
      <c r="B8" s="69">
        <f>E8+H8</f>
        <v>11</v>
      </c>
      <c r="C8" s="70">
        <f>F8+I8</f>
        <v>2</v>
      </c>
      <c r="D8" s="71">
        <f>G8+J8</f>
        <v>13</v>
      </c>
      <c r="E8" s="137">
        <v>9</v>
      </c>
      <c r="F8" s="141">
        <v>2</v>
      </c>
      <c r="G8" s="71">
        <f>SUM(E8:F8)</f>
        <v>11</v>
      </c>
      <c r="H8" s="137">
        <v>2</v>
      </c>
      <c r="I8" s="138">
        <v>0</v>
      </c>
      <c r="J8" s="139">
        <f>SUM(H8:I8)</f>
        <v>2</v>
      </c>
      <c r="K8" s="140">
        <f>N8+Q8</f>
        <v>33</v>
      </c>
      <c r="L8" s="141">
        <f>O8+R8</f>
        <v>18</v>
      </c>
      <c r="M8" s="142">
        <f>P8+S8</f>
        <v>51</v>
      </c>
      <c r="N8" s="137">
        <v>20</v>
      </c>
      <c r="O8" s="141">
        <v>5</v>
      </c>
      <c r="P8" s="142">
        <f t="shared" ref="P8:P13" si="0">SUM(N8:O8)</f>
        <v>25</v>
      </c>
      <c r="Q8" s="137">
        <v>13</v>
      </c>
      <c r="R8" s="138">
        <v>13</v>
      </c>
      <c r="S8" s="139">
        <f t="shared" ref="S8:S13" si="1">SUM(Q8:R8)</f>
        <v>26</v>
      </c>
      <c r="T8" s="74">
        <f>B8+K8</f>
        <v>44</v>
      </c>
      <c r="U8" s="75">
        <f>C8+L8</f>
        <v>20</v>
      </c>
      <c r="V8" s="76">
        <f>D8+M8</f>
        <v>64</v>
      </c>
    </row>
    <row r="9" spans="1:22" ht="36" customHeight="1" x14ac:dyDescent="0.2">
      <c r="A9" s="77" t="s">
        <v>10</v>
      </c>
      <c r="B9" s="78">
        <f t="shared" ref="B9:D14" si="2">E9+H9</f>
        <v>42</v>
      </c>
      <c r="C9" s="79">
        <f t="shared" si="2"/>
        <v>12</v>
      </c>
      <c r="D9" s="80">
        <f t="shared" si="2"/>
        <v>54</v>
      </c>
      <c r="E9" s="109">
        <v>33</v>
      </c>
      <c r="F9" s="143">
        <v>11</v>
      </c>
      <c r="G9" s="80">
        <f t="shared" ref="G9:G14" si="3">SUM(E9:F9)</f>
        <v>44</v>
      </c>
      <c r="H9" s="109">
        <v>9</v>
      </c>
      <c r="I9" s="143">
        <v>1</v>
      </c>
      <c r="J9" s="144">
        <f t="shared" ref="J9:J14" si="4">SUM(H9:I9)</f>
        <v>10</v>
      </c>
      <c r="K9" s="145">
        <f t="shared" ref="K9:M13" si="5">N9+Q9</f>
        <v>243</v>
      </c>
      <c r="L9" s="143">
        <f t="shared" si="5"/>
        <v>60</v>
      </c>
      <c r="M9" s="146">
        <f t="shared" si="5"/>
        <v>303</v>
      </c>
      <c r="N9" s="109">
        <v>153</v>
      </c>
      <c r="O9" s="143">
        <v>31</v>
      </c>
      <c r="P9" s="146">
        <f t="shared" si="0"/>
        <v>184</v>
      </c>
      <c r="Q9" s="109">
        <v>90</v>
      </c>
      <c r="R9" s="143">
        <v>29</v>
      </c>
      <c r="S9" s="144">
        <f t="shared" si="1"/>
        <v>119</v>
      </c>
      <c r="T9" s="78">
        <f t="shared" ref="T9:V13" si="6">B9+K9</f>
        <v>285</v>
      </c>
      <c r="U9" s="82">
        <f t="shared" si="6"/>
        <v>72</v>
      </c>
      <c r="V9" s="76">
        <f t="shared" si="6"/>
        <v>357</v>
      </c>
    </row>
    <row r="10" spans="1:22" ht="36" customHeight="1" x14ac:dyDescent="0.2">
      <c r="A10" s="77" t="s">
        <v>86</v>
      </c>
      <c r="B10" s="78">
        <f t="shared" si="2"/>
        <v>135</v>
      </c>
      <c r="C10" s="79">
        <f t="shared" si="2"/>
        <v>53</v>
      </c>
      <c r="D10" s="80">
        <f t="shared" si="2"/>
        <v>188</v>
      </c>
      <c r="E10" s="109">
        <v>118</v>
      </c>
      <c r="F10" s="143">
        <v>49</v>
      </c>
      <c r="G10" s="80">
        <f t="shared" si="3"/>
        <v>167</v>
      </c>
      <c r="H10" s="109">
        <v>17</v>
      </c>
      <c r="I10" s="143">
        <v>4</v>
      </c>
      <c r="J10" s="144">
        <f t="shared" si="4"/>
        <v>21</v>
      </c>
      <c r="K10" s="145">
        <f t="shared" si="5"/>
        <v>515</v>
      </c>
      <c r="L10" s="143">
        <f t="shared" si="5"/>
        <v>170</v>
      </c>
      <c r="M10" s="146">
        <f t="shared" si="5"/>
        <v>685</v>
      </c>
      <c r="N10" s="109">
        <v>339</v>
      </c>
      <c r="O10" s="143">
        <v>107</v>
      </c>
      <c r="P10" s="146">
        <f t="shared" si="0"/>
        <v>446</v>
      </c>
      <c r="Q10" s="109">
        <v>176</v>
      </c>
      <c r="R10" s="143">
        <v>63</v>
      </c>
      <c r="S10" s="144">
        <f t="shared" si="1"/>
        <v>239</v>
      </c>
      <c r="T10" s="78">
        <f t="shared" si="6"/>
        <v>650</v>
      </c>
      <c r="U10" s="82">
        <f t="shared" si="6"/>
        <v>223</v>
      </c>
      <c r="V10" s="76">
        <f t="shared" si="6"/>
        <v>873</v>
      </c>
    </row>
    <row r="11" spans="1:22" ht="36" customHeight="1" x14ac:dyDescent="0.2">
      <c r="A11" s="77" t="s">
        <v>87</v>
      </c>
      <c r="B11" s="78">
        <f t="shared" si="2"/>
        <v>143</v>
      </c>
      <c r="C11" s="79">
        <f t="shared" si="2"/>
        <v>81</v>
      </c>
      <c r="D11" s="80">
        <f t="shared" si="2"/>
        <v>224</v>
      </c>
      <c r="E11" s="109">
        <v>136</v>
      </c>
      <c r="F11" s="143">
        <v>79</v>
      </c>
      <c r="G11" s="80">
        <f t="shared" si="3"/>
        <v>215</v>
      </c>
      <c r="H11" s="109">
        <v>7</v>
      </c>
      <c r="I11" s="143">
        <v>2</v>
      </c>
      <c r="J11" s="144">
        <f t="shared" si="4"/>
        <v>9</v>
      </c>
      <c r="K11" s="145">
        <f t="shared" si="5"/>
        <v>304</v>
      </c>
      <c r="L11" s="143">
        <f t="shared" si="5"/>
        <v>133</v>
      </c>
      <c r="M11" s="146">
        <f t="shared" si="5"/>
        <v>437</v>
      </c>
      <c r="N11" s="109">
        <v>226</v>
      </c>
      <c r="O11" s="143">
        <v>92</v>
      </c>
      <c r="P11" s="146">
        <f t="shared" si="0"/>
        <v>318</v>
      </c>
      <c r="Q11" s="109">
        <v>78</v>
      </c>
      <c r="R11" s="143">
        <v>41</v>
      </c>
      <c r="S11" s="144">
        <f t="shared" si="1"/>
        <v>119</v>
      </c>
      <c r="T11" s="78">
        <f t="shared" si="6"/>
        <v>447</v>
      </c>
      <c r="U11" s="82">
        <f t="shared" si="6"/>
        <v>214</v>
      </c>
      <c r="V11" s="76">
        <f t="shared" si="6"/>
        <v>661</v>
      </c>
    </row>
    <row r="12" spans="1:22" s="107" customFormat="1" ht="36" customHeight="1" x14ac:dyDescent="0.2">
      <c r="A12" s="241" t="s">
        <v>13</v>
      </c>
      <c r="B12" s="145">
        <f t="shared" si="2"/>
        <v>118</v>
      </c>
      <c r="C12" s="143">
        <f t="shared" si="2"/>
        <v>146</v>
      </c>
      <c r="D12" s="146">
        <f t="shared" si="2"/>
        <v>264</v>
      </c>
      <c r="E12" s="109">
        <v>104</v>
      </c>
      <c r="F12" s="143">
        <v>139</v>
      </c>
      <c r="G12" s="146">
        <f t="shared" si="3"/>
        <v>243</v>
      </c>
      <c r="H12" s="109">
        <v>14</v>
      </c>
      <c r="I12" s="143">
        <v>7</v>
      </c>
      <c r="J12" s="144">
        <f t="shared" si="4"/>
        <v>21</v>
      </c>
      <c r="K12" s="145">
        <f>N12+Q12</f>
        <v>262</v>
      </c>
      <c r="L12" s="143">
        <f>O12+R12</f>
        <v>262</v>
      </c>
      <c r="M12" s="146">
        <f>P12+S12</f>
        <v>524</v>
      </c>
      <c r="N12" s="109">
        <v>166</v>
      </c>
      <c r="O12" s="143">
        <v>209</v>
      </c>
      <c r="P12" s="146">
        <f t="shared" si="0"/>
        <v>375</v>
      </c>
      <c r="Q12" s="109">
        <v>96</v>
      </c>
      <c r="R12" s="143">
        <v>53</v>
      </c>
      <c r="S12" s="144">
        <f t="shared" si="1"/>
        <v>149</v>
      </c>
      <c r="T12" s="145">
        <f t="shared" si="6"/>
        <v>380</v>
      </c>
      <c r="U12" s="237">
        <f t="shared" si="6"/>
        <v>408</v>
      </c>
      <c r="V12" s="242">
        <f t="shared" si="6"/>
        <v>788</v>
      </c>
    </row>
    <row r="13" spans="1:22" ht="36" customHeight="1" thickBot="1" x14ac:dyDescent="0.25">
      <c r="A13" s="83" t="s">
        <v>14</v>
      </c>
      <c r="B13" s="84">
        <f t="shared" si="2"/>
        <v>57</v>
      </c>
      <c r="C13" s="85">
        <f t="shared" si="2"/>
        <v>113</v>
      </c>
      <c r="D13" s="86">
        <f t="shared" si="2"/>
        <v>170</v>
      </c>
      <c r="E13" s="122">
        <v>53</v>
      </c>
      <c r="F13" s="147">
        <v>107</v>
      </c>
      <c r="G13" s="86">
        <f t="shared" si="3"/>
        <v>160</v>
      </c>
      <c r="H13" s="122">
        <v>4</v>
      </c>
      <c r="I13" s="147">
        <v>6</v>
      </c>
      <c r="J13" s="148">
        <f t="shared" si="4"/>
        <v>10</v>
      </c>
      <c r="K13" s="149">
        <f t="shared" si="5"/>
        <v>61</v>
      </c>
      <c r="L13" s="147">
        <f t="shared" si="5"/>
        <v>61</v>
      </c>
      <c r="M13" s="150">
        <f t="shared" si="5"/>
        <v>122</v>
      </c>
      <c r="N13" s="122">
        <v>36</v>
      </c>
      <c r="O13" s="147">
        <v>46</v>
      </c>
      <c r="P13" s="150">
        <f t="shared" si="0"/>
        <v>82</v>
      </c>
      <c r="Q13" s="122">
        <v>25</v>
      </c>
      <c r="R13" s="147">
        <v>15</v>
      </c>
      <c r="S13" s="148">
        <f t="shared" si="1"/>
        <v>40</v>
      </c>
      <c r="T13" s="84">
        <f t="shared" si="6"/>
        <v>118</v>
      </c>
      <c r="U13" s="88">
        <f t="shared" si="6"/>
        <v>174</v>
      </c>
      <c r="V13" s="89">
        <f t="shared" si="6"/>
        <v>292</v>
      </c>
    </row>
    <row r="14" spans="1:22" s="107" customFormat="1" ht="36" customHeight="1" thickTop="1" thickBot="1" x14ac:dyDescent="0.25">
      <c r="A14" s="243" t="s">
        <v>78</v>
      </c>
      <c r="B14" s="244">
        <f t="shared" si="2"/>
        <v>506</v>
      </c>
      <c r="C14" s="238">
        <f t="shared" si="2"/>
        <v>407</v>
      </c>
      <c r="D14" s="245">
        <f t="shared" si="2"/>
        <v>913</v>
      </c>
      <c r="E14" s="240">
        <f>SUM(E8:E13)</f>
        <v>453</v>
      </c>
      <c r="F14" s="238">
        <f>SUM(F8:F13)</f>
        <v>387</v>
      </c>
      <c r="G14" s="245">
        <f t="shared" si="3"/>
        <v>840</v>
      </c>
      <c r="H14" s="240">
        <f>SUM(H8:H13)</f>
        <v>53</v>
      </c>
      <c r="I14" s="238">
        <f>SUM(I8:I13)</f>
        <v>20</v>
      </c>
      <c r="J14" s="246">
        <f t="shared" si="4"/>
        <v>73</v>
      </c>
      <c r="K14" s="244">
        <f>SUM(K8:K13)</f>
        <v>1418</v>
      </c>
      <c r="L14" s="238">
        <f>SUM(L8:L13)</f>
        <v>704</v>
      </c>
      <c r="M14" s="245">
        <f>SUM(M8:M13)</f>
        <v>2122</v>
      </c>
      <c r="N14" s="240">
        <f>SUM(N8:N13)</f>
        <v>940</v>
      </c>
      <c r="O14" s="238">
        <f>SUM(O8:O13)</f>
        <v>490</v>
      </c>
      <c r="P14" s="245">
        <f t="shared" ref="P14:S14" si="7">SUM(P8:P13)</f>
        <v>1430</v>
      </c>
      <c r="Q14" s="240">
        <f t="shared" si="7"/>
        <v>478</v>
      </c>
      <c r="R14" s="238">
        <f t="shared" si="7"/>
        <v>214</v>
      </c>
      <c r="S14" s="239">
        <f t="shared" si="7"/>
        <v>692</v>
      </c>
      <c r="T14" s="244">
        <f>SUM(T8:T13)</f>
        <v>1924</v>
      </c>
      <c r="U14" s="238">
        <f>SUM(U8:U13)</f>
        <v>1111</v>
      </c>
      <c r="V14" s="239">
        <f>SUM(V8:V13)</f>
        <v>3035</v>
      </c>
    </row>
    <row r="15" spans="1:22" ht="36" customHeight="1" thickTop="1" x14ac:dyDescent="0.2">
      <c r="A15" s="90"/>
      <c r="B15" s="52"/>
      <c r="C15" s="52"/>
      <c r="D15" s="52"/>
      <c r="P15" s="52"/>
      <c r="Q15" s="52"/>
      <c r="R15" s="52"/>
      <c r="S15" s="91"/>
      <c r="T15" s="52"/>
      <c r="U15" s="52"/>
      <c r="V15" s="52"/>
    </row>
    <row r="16" spans="1:22" ht="36" customHeight="1" thickBot="1" x14ac:dyDescent="0.25">
      <c r="A16" s="2" t="s">
        <v>88</v>
      </c>
    </row>
    <row r="17" spans="1:22" ht="36" customHeight="1" thickTop="1" thickBot="1" x14ac:dyDescent="0.25">
      <c r="A17" s="739" t="s">
        <v>24</v>
      </c>
      <c r="B17" s="739" t="s">
        <v>199</v>
      </c>
      <c r="C17" s="740"/>
      <c r="D17" s="740"/>
      <c r="E17" s="740"/>
      <c r="F17" s="740"/>
      <c r="G17" s="740"/>
      <c r="H17" s="740"/>
      <c r="I17" s="740"/>
      <c r="J17" s="741"/>
      <c r="K17" s="739" t="s">
        <v>200</v>
      </c>
      <c r="L17" s="740"/>
      <c r="M17" s="740"/>
      <c r="N17" s="740"/>
      <c r="O17" s="740"/>
      <c r="P17" s="740"/>
      <c r="Q17" s="740"/>
      <c r="R17" s="740"/>
      <c r="S17" s="741"/>
      <c r="T17" s="742" t="s">
        <v>201</v>
      </c>
      <c r="U17" s="743"/>
      <c r="V17" s="744"/>
    </row>
    <row r="18" spans="1:22" ht="36" customHeight="1" thickBot="1" x14ac:dyDescent="0.25">
      <c r="A18" s="753"/>
      <c r="B18" s="748" t="s">
        <v>80</v>
      </c>
      <c r="C18" s="749"/>
      <c r="D18" s="750"/>
      <c r="E18" s="751" t="s">
        <v>81</v>
      </c>
      <c r="F18" s="749"/>
      <c r="G18" s="750"/>
      <c r="H18" s="751" t="s">
        <v>82</v>
      </c>
      <c r="I18" s="749"/>
      <c r="J18" s="752"/>
      <c r="K18" s="748" t="s">
        <v>80</v>
      </c>
      <c r="L18" s="749"/>
      <c r="M18" s="750"/>
      <c r="N18" s="751" t="s">
        <v>81</v>
      </c>
      <c r="O18" s="749"/>
      <c r="P18" s="750"/>
      <c r="Q18" s="755" t="s">
        <v>82</v>
      </c>
      <c r="R18" s="756"/>
      <c r="S18" s="757"/>
      <c r="T18" s="745"/>
      <c r="U18" s="746"/>
      <c r="V18" s="747"/>
    </row>
    <row r="19" spans="1:22" ht="36" customHeight="1" thickBot="1" x14ac:dyDescent="0.25">
      <c r="A19" s="754"/>
      <c r="B19" s="60" t="s">
        <v>83</v>
      </c>
      <c r="C19" s="61" t="s">
        <v>84</v>
      </c>
      <c r="D19" s="62" t="s">
        <v>85</v>
      </c>
      <c r="E19" s="63" t="s">
        <v>83</v>
      </c>
      <c r="F19" s="61" t="s">
        <v>84</v>
      </c>
      <c r="G19" s="62" t="s">
        <v>85</v>
      </c>
      <c r="H19" s="63" t="s">
        <v>83</v>
      </c>
      <c r="I19" s="61" t="s">
        <v>84</v>
      </c>
      <c r="J19" s="66" t="s">
        <v>85</v>
      </c>
      <c r="K19" s="60" t="s">
        <v>83</v>
      </c>
      <c r="L19" s="61" t="s">
        <v>84</v>
      </c>
      <c r="M19" s="62" t="s">
        <v>85</v>
      </c>
      <c r="N19" s="63" t="s">
        <v>83</v>
      </c>
      <c r="O19" s="61" t="s">
        <v>84</v>
      </c>
      <c r="P19" s="62" t="s">
        <v>85</v>
      </c>
      <c r="Q19" s="63" t="s">
        <v>83</v>
      </c>
      <c r="R19" s="61" t="s">
        <v>84</v>
      </c>
      <c r="S19" s="66" t="s">
        <v>85</v>
      </c>
      <c r="T19" s="60" t="s">
        <v>83</v>
      </c>
      <c r="U19" s="61" t="s">
        <v>84</v>
      </c>
      <c r="V19" s="67" t="s">
        <v>85</v>
      </c>
    </row>
    <row r="20" spans="1:22" ht="36" customHeight="1" thickTop="1" x14ac:dyDescent="0.2">
      <c r="A20" s="92" t="s">
        <v>25</v>
      </c>
      <c r="B20" s="74">
        <f t="shared" ref="B20:D23" si="8">E20+H20</f>
        <v>3</v>
      </c>
      <c r="C20" s="93">
        <f>F20+I20</f>
        <v>4</v>
      </c>
      <c r="D20" s="71">
        <f>G20+J20</f>
        <v>7</v>
      </c>
      <c r="E20" s="137">
        <v>3</v>
      </c>
      <c r="F20" s="141">
        <v>4</v>
      </c>
      <c r="G20" s="71">
        <f>SUM(E20:F20)</f>
        <v>7</v>
      </c>
      <c r="H20" s="137">
        <v>0</v>
      </c>
      <c r="I20" s="138">
        <v>0</v>
      </c>
      <c r="J20" s="73">
        <f>SUM(H20:I20)</f>
        <v>0</v>
      </c>
      <c r="K20" s="69">
        <f t="shared" ref="K20:M23" si="9">N20+Q20</f>
        <v>4</v>
      </c>
      <c r="L20" s="70">
        <f t="shared" si="9"/>
        <v>3</v>
      </c>
      <c r="M20" s="71">
        <f t="shared" si="9"/>
        <v>7</v>
      </c>
      <c r="N20" s="137">
        <v>2</v>
      </c>
      <c r="O20" s="141">
        <v>3</v>
      </c>
      <c r="P20" s="71">
        <f>SUM(N20:O20)</f>
        <v>5</v>
      </c>
      <c r="Q20" s="137">
        <v>2</v>
      </c>
      <c r="R20" s="138">
        <v>0</v>
      </c>
      <c r="S20" s="73">
        <f>SUM(Q20:R20)</f>
        <v>2</v>
      </c>
      <c r="T20" s="69">
        <f>B20+K20</f>
        <v>7</v>
      </c>
      <c r="U20" s="72">
        <f>C20+L20</f>
        <v>7</v>
      </c>
      <c r="V20" s="76">
        <f>D20+M20</f>
        <v>14</v>
      </c>
    </row>
    <row r="21" spans="1:22" ht="36" customHeight="1" x14ac:dyDescent="0.2">
      <c r="A21" s="94" t="s">
        <v>26</v>
      </c>
      <c r="B21" s="78">
        <f t="shared" si="8"/>
        <v>10</v>
      </c>
      <c r="C21" s="79">
        <f t="shared" si="8"/>
        <v>21</v>
      </c>
      <c r="D21" s="80">
        <f t="shared" si="8"/>
        <v>31</v>
      </c>
      <c r="E21" s="109">
        <v>10</v>
      </c>
      <c r="F21" s="143">
        <v>19</v>
      </c>
      <c r="G21" s="80">
        <f>SUM(E21:F21)</f>
        <v>29</v>
      </c>
      <c r="H21" s="109">
        <v>0</v>
      </c>
      <c r="I21" s="143">
        <v>2</v>
      </c>
      <c r="J21" s="81">
        <f>SUM(H21:I21)</f>
        <v>2</v>
      </c>
      <c r="K21" s="78">
        <f t="shared" si="9"/>
        <v>18</v>
      </c>
      <c r="L21" s="79">
        <f t="shared" si="9"/>
        <v>14</v>
      </c>
      <c r="M21" s="80">
        <f t="shared" si="9"/>
        <v>32</v>
      </c>
      <c r="N21" s="109">
        <v>13</v>
      </c>
      <c r="O21" s="143">
        <v>10</v>
      </c>
      <c r="P21" s="80">
        <f>SUM(N21:O21)</f>
        <v>23</v>
      </c>
      <c r="Q21" s="109">
        <v>5</v>
      </c>
      <c r="R21" s="143">
        <v>4</v>
      </c>
      <c r="S21" s="81">
        <f>SUM(Q21:R21)</f>
        <v>9</v>
      </c>
      <c r="T21" s="78">
        <f t="shared" ref="T21:V23" si="10">B21+K21</f>
        <v>28</v>
      </c>
      <c r="U21" s="82">
        <f t="shared" si="10"/>
        <v>35</v>
      </c>
      <c r="V21" s="95">
        <f t="shared" si="10"/>
        <v>63</v>
      </c>
    </row>
    <row r="22" spans="1:22" ht="36" customHeight="1" x14ac:dyDescent="0.2">
      <c r="A22" s="94" t="s">
        <v>27</v>
      </c>
      <c r="B22" s="78">
        <f t="shared" si="8"/>
        <v>476</v>
      </c>
      <c r="C22" s="79">
        <f t="shared" si="8"/>
        <v>370</v>
      </c>
      <c r="D22" s="80">
        <f t="shared" si="8"/>
        <v>846</v>
      </c>
      <c r="E22" s="109">
        <v>427</v>
      </c>
      <c r="F22" s="143">
        <v>353</v>
      </c>
      <c r="G22" s="80">
        <f>SUM(E22:F22)</f>
        <v>780</v>
      </c>
      <c r="H22" s="109">
        <v>49</v>
      </c>
      <c r="I22" s="143">
        <v>17</v>
      </c>
      <c r="J22" s="81">
        <f>SUM(H22:I22)</f>
        <v>66</v>
      </c>
      <c r="K22" s="78">
        <f t="shared" si="9"/>
        <v>1268</v>
      </c>
      <c r="L22" s="79">
        <f t="shared" si="9"/>
        <v>634</v>
      </c>
      <c r="M22" s="80">
        <f t="shared" si="9"/>
        <v>1902</v>
      </c>
      <c r="N22" s="109">
        <v>841</v>
      </c>
      <c r="O22" s="143">
        <v>438</v>
      </c>
      <c r="P22" s="80">
        <f>SUM(N22:O22)</f>
        <v>1279</v>
      </c>
      <c r="Q22" s="109">
        <v>427</v>
      </c>
      <c r="R22" s="143">
        <v>196</v>
      </c>
      <c r="S22" s="81">
        <f>SUM(Q22:R22)</f>
        <v>623</v>
      </c>
      <c r="T22" s="78">
        <f t="shared" si="10"/>
        <v>1744</v>
      </c>
      <c r="U22" s="82">
        <f t="shared" si="10"/>
        <v>1004</v>
      </c>
      <c r="V22" s="95">
        <f t="shared" si="10"/>
        <v>2748</v>
      </c>
    </row>
    <row r="23" spans="1:22" ht="36" customHeight="1" thickBot="1" x14ac:dyDescent="0.25">
      <c r="A23" s="96" t="s">
        <v>28</v>
      </c>
      <c r="B23" s="84">
        <f t="shared" si="8"/>
        <v>17</v>
      </c>
      <c r="C23" s="85">
        <f t="shared" si="8"/>
        <v>12</v>
      </c>
      <c r="D23" s="86">
        <f t="shared" si="8"/>
        <v>29</v>
      </c>
      <c r="E23" s="122">
        <v>13</v>
      </c>
      <c r="F23" s="147">
        <v>11</v>
      </c>
      <c r="G23" s="86">
        <f>SUM(E23:F23)</f>
        <v>24</v>
      </c>
      <c r="H23" s="122">
        <v>4</v>
      </c>
      <c r="I23" s="147">
        <v>1</v>
      </c>
      <c r="J23" s="87">
        <f>SUM(H23:I23)</f>
        <v>5</v>
      </c>
      <c r="K23" s="84">
        <f t="shared" si="9"/>
        <v>128</v>
      </c>
      <c r="L23" s="85">
        <f t="shared" si="9"/>
        <v>53</v>
      </c>
      <c r="M23" s="86">
        <f t="shared" si="9"/>
        <v>181</v>
      </c>
      <c r="N23" s="122">
        <v>84</v>
      </c>
      <c r="O23" s="147">
        <v>39</v>
      </c>
      <c r="P23" s="86">
        <f>SUM(N23:O23)</f>
        <v>123</v>
      </c>
      <c r="Q23" s="122">
        <v>44</v>
      </c>
      <c r="R23" s="147">
        <v>14</v>
      </c>
      <c r="S23" s="87">
        <f>SUM(Q23:R23)</f>
        <v>58</v>
      </c>
      <c r="T23" s="84">
        <f t="shared" si="10"/>
        <v>145</v>
      </c>
      <c r="U23" s="88">
        <f t="shared" si="10"/>
        <v>65</v>
      </c>
      <c r="V23" s="97">
        <f t="shared" si="10"/>
        <v>210</v>
      </c>
    </row>
    <row r="24" spans="1:22" s="107" customFormat="1" ht="36" customHeight="1" thickTop="1" thickBot="1" x14ac:dyDescent="0.25">
      <c r="A24" s="247" t="s">
        <v>78</v>
      </c>
      <c r="B24" s="244">
        <f>SUM(B20:B23)</f>
        <v>506</v>
      </c>
      <c r="C24" s="238">
        <f>SUM(C20:C23)</f>
        <v>407</v>
      </c>
      <c r="D24" s="245">
        <f>SUM(D20:D23)</f>
        <v>913</v>
      </c>
      <c r="E24" s="240">
        <f>SUM(E20:E23)</f>
        <v>453</v>
      </c>
      <c r="F24" s="238">
        <f>SUM(F20:F23)</f>
        <v>387</v>
      </c>
      <c r="G24" s="245">
        <f>SUM(E24:F24)</f>
        <v>840</v>
      </c>
      <c r="H24" s="240">
        <f>SUM(H20:H23)</f>
        <v>53</v>
      </c>
      <c r="I24" s="238">
        <f>SUM(I20:I23)</f>
        <v>20</v>
      </c>
      <c r="J24" s="246">
        <f>SUM(H24:I24)</f>
        <v>73</v>
      </c>
      <c r="K24" s="244">
        <f>SUM(K20:K23)</f>
        <v>1418</v>
      </c>
      <c r="L24" s="238">
        <f>SUM(L20:L23)</f>
        <v>704</v>
      </c>
      <c r="M24" s="245">
        <f>SUM(M20:M23)</f>
        <v>2122</v>
      </c>
      <c r="N24" s="240">
        <f t="shared" ref="N24:S24" si="11">SUM(N20:N23)</f>
        <v>940</v>
      </c>
      <c r="O24" s="238">
        <f t="shared" si="11"/>
        <v>490</v>
      </c>
      <c r="P24" s="245">
        <f t="shared" si="11"/>
        <v>1430</v>
      </c>
      <c r="Q24" s="240">
        <f t="shared" si="11"/>
        <v>478</v>
      </c>
      <c r="R24" s="238">
        <f t="shared" si="11"/>
        <v>214</v>
      </c>
      <c r="S24" s="239">
        <f t="shared" si="11"/>
        <v>692</v>
      </c>
      <c r="T24" s="244">
        <f>SUM(T20:T23)</f>
        <v>1924</v>
      </c>
      <c r="U24" s="238">
        <f>SUM(U20:U23)</f>
        <v>1111</v>
      </c>
      <c r="V24" s="239">
        <f>SUM(V20:V23)</f>
        <v>3035</v>
      </c>
    </row>
    <row r="25" spans="1:22" ht="16.8" thickTop="1" x14ac:dyDescent="0.2">
      <c r="E25" s="248"/>
      <c r="F25" s="248"/>
      <c r="G25" s="248"/>
      <c r="H25" s="248"/>
      <c r="I25" s="248"/>
      <c r="J25" s="249"/>
      <c r="K25" s="248"/>
      <c r="L25" s="248"/>
      <c r="M25" s="248"/>
      <c r="N25" s="248"/>
      <c r="O25" s="248"/>
    </row>
  </sheetData>
  <mergeCells count="20">
    <mergeCell ref="A17:A19"/>
    <mergeCell ref="B17:J17"/>
    <mergeCell ref="K17:S17"/>
    <mergeCell ref="T17:V18"/>
    <mergeCell ref="B18:D18"/>
    <mergeCell ref="E18:G18"/>
    <mergeCell ref="H18:J18"/>
    <mergeCell ref="K18:M18"/>
    <mergeCell ref="N18:P18"/>
    <mergeCell ref="Q18:S18"/>
    <mergeCell ref="A5:A7"/>
    <mergeCell ref="B5:J5"/>
    <mergeCell ref="K5:S5"/>
    <mergeCell ref="T5:V6"/>
    <mergeCell ref="B6:D6"/>
    <mergeCell ref="E6:G6"/>
    <mergeCell ref="H6:J6"/>
    <mergeCell ref="K6:M6"/>
    <mergeCell ref="N6:P6"/>
    <mergeCell ref="Q6:S6"/>
  </mergeCells>
  <phoneticPr fontId="1"/>
  <printOptions horizontalCentered="1"/>
  <pageMargins left="0.23622047244094491" right="0.23622047244094491" top="0.74803149606299213" bottom="0.74803149606299213" header="0.31496062992125984" footer="0.31496062992125984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WhiteSpace="0" topLeftCell="G7" zoomScale="80" zoomScaleNormal="80" zoomScaleSheetLayoutView="50" zoomScalePageLayoutView="50" workbookViewId="0">
      <selection activeCell="Q18" sqref="Q18"/>
    </sheetView>
  </sheetViews>
  <sheetFormatPr defaultColWidth="12" defaultRowHeight="16.2" x14ac:dyDescent="0.2"/>
  <cols>
    <col min="1" max="17" width="16.69921875" style="2" customWidth="1"/>
    <col min="18" max="16384" width="12" style="2"/>
  </cols>
  <sheetData>
    <row r="1" spans="1:17" ht="44.25" customHeight="1" x14ac:dyDescent="0.2">
      <c r="A1" s="610" t="s">
        <v>16</v>
      </c>
    </row>
    <row r="2" spans="1:17" ht="46.5" customHeight="1" x14ac:dyDescent="0.2">
      <c r="A2" s="611" t="s">
        <v>307</v>
      </c>
    </row>
    <row r="3" spans="1:17" ht="24" customHeight="1" x14ac:dyDescent="0.2">
      <c r="A3" s="25"/>
    </row>
    <row r="4" spans="1:17" ht="44.25" customHeight="1" thickBot="1" x14ac:dyDescent="0.25">
      <c r="A4" s="616" t="s">
        <v>130</v>
      </c>
      <c r="B4" s="609"/>
      <c r="C4" s="609"/>
      <c r="D4" s="609"/>
      <c r="E4" s="608"/>
      <c r="F4" s="609"/>
      <c r="G4" s="608" t="s">
        <v>241</v>
      </c>
      <c r="H4" s="609"/>
      <c r="I4" s="609"/>
      <c r="J4" s="609"/>
      <c r="K4" s="609"/>
      <c r="L4" s="609"/>
      <c r="M4" s="609"/>
      <c r="N4" s="609"/>
      <c r="O4" s="609"/>
      <c r="P4" s="609"/>
      <c r="Q4" s="609"/>
    </row>
    <row r="5" spans="1:17" ht="106.5" customHeight="1" thickBot="1" x14ac:dyDescent="0.25">
      <c r="A5" s="663" t="s">
        <v>7</v>
      </c>
      <c r="B5" s="664" t="s">
        <v>70</v>
      </c>
      <c r="C5" s="703" t="s">
        <v>71</v>
      </c>
      <c r="D5" s="704" t="s">
        <v>72</v>
      </c>
      <c r="E5" s="667" t="s">
        <v>265</v>
      </c>
      <c r="F5" s="704" t="s">
        <v>73</v>
      </c>
      <c r="G5" s="667" t="s">
        <v>98</v>
      </c>
      <c r="H5" s="667" t="s">
        <v>99</v>
      </c>
      <c r="I5" s="667" t="s">
        <v>100</v>
      </c>
      <c r="J5" s="667" t="s">
        <v>101</v>
      </c>
      <c r="K5" s="667" t="s">
        <v>319</v>
      </c>
      <c r="L5" s="705" t="s">
        <v>103</v>
      </c>
      <c r="M5" s="667" t="s">
        <v>102</v>
      </c>
      <c r="N5" s="705" t="s">
        <v>74</v>
      </c>
      <c r="O5" s="705" t="s">
        <v>216</v>
      </c>
      <c r="P5" s="709" t="s">
        <v>300</v>
      </c>
      <c r="Q5" s="706" t="s">
        <v>75</v>
      </c>
    </row>
    <row r="6" spans="1:17" ht="36" customHeight="1" thickTop="1" x14ac:dyDescent="0.2">
      <c r="A6" s="671" t="s">
        <v>9</v>
      </c>
      <c r="B6" s="672">
        <v>19</v>
      </c>
      <c r="C6" s="673">
        <v>4</v>
      </c>
      <c r="D6" s="674">
        <v>1</v>
      </c>
      <c r="E6" s="675">
        <v>2</v>
      </c>
      <c r="F6" s="675">
        <v>1</v>
      </c>
      <c r="G6" s="675">
        <v>9</v>
      </c>
      <c r="H6" s="675">
        <v>6</v>
      </c>
      <c r="I6" s="675">
        <v>8</v>
      </c>
      <c r="J6" s="675">
        <v>0</v>
      </c>
      <c r="K6" s="675">
        <v>3</v>
      </c>
      <c r="L6" s="675">
        <v>2</v>
      </c>
      <c r="M6" s="675">
        <v>1</v>
      </c>
      <c r="N6" s="710">
        <v>1</v>
      </c>
      <c r="O6" s="711">
        <v>33</v>
      </c>
      <c r="P6" s="676">
        <v>0</v>
      </c>
      <c r="Q6" s="712">
        <f>SUM(C6:P6)</f>
        <v>71</v>
      </c>
    </row>
    <row r="7" spans="1:17" ht="36" customHeight="1" x14ac:dyDescent="0.2">
      <c r="A7" s="678" t="s">
        <v>10</v>
      </c>
      <c r="B7" s="679">
        <v>43</v>
      </c>
      <c r="C7" s="680">
        <v>13</v>
      </c>
      <c r="D7" s="681">
        <v>6</v>
      </c>
      <c r="E7" s="682">
        <v>17</v>
      </c>
      <c r="F7" s="682">
        <v>7</v>
      </c>
      <c r="G7" s="682">
        <v>43</v>
      </c>
      <c r="H7" s="682">
        <v>32</v>
      </c>
      <c r="I7" s="682">
        <v>35</v>
      </c>
      <c r="J7" s="682">
        <v>6</v>
      </c>
      <c r="K7" s="682">
        <v>37</v>
      </c>
      <c r="L7" s="682">
        <v>19</v>
      </c>
      <c r="M7" s="682">
        <v>43</v>
      </c>
      <c r="N7" s="713">
        <v>3</v>
      </c>
      <c r="O7" s="714">
        <v>102</v>
      </c>
      <c r="P7" s="683">
        <v>0</v>
      </c>
      <c r="Q7" s="712">
        <f t="shared" ref="Q7:Q11" si="0">SUM(C7:P7)</f>
        <v>363</v>
      </c>
    </row>
    <row r="8" spans="1:17" ht="36" customHeight="1" x14ac:dyDescent="0.2">
      <c r="A8" s="678" t="s">
        <v>76</v>
      </c>
      <c r="B8" s="679">
        <v>74</v>
      </c>
      <c r="C8" s="680">
        <v>32</v>
      </c>
      <c r="D8" s="681">
        <v>34</v>
      </c>
      <c r="E8" s="682">
        <v>52</v>
      </c>
      <c r="F8" s="682">
        <v>13</v>
      </c>
      <c r="G8" s="682">
        <v>122</v>
      </c>
      <c r="H8" s="682">
        <v>61</v>
      </c>
      <c r="I8" s="682">
        <v>122</v>
      </c>
      <c r="J8" s="682">
        <v>16</v>
      </c>
      <c r="K8" s="682">
        <v>56</v>
      </c>
      <c r="L8" s="682">
        <v>51</v>
      </c>
      <c r="M8" s="682">
        <v>67</v>
      </c>
      <c r="N8" s="713">
        <v>18</v>
      </c>
      <c r="O8" s="714">
        <v>429</v>
      </c>
      <c r="P8" s="683">
        <v>0</v>
      </c>
      <c r="Q8" s="712">
        <f t="shared" si="0"/>
        <v>1073</v>
      </c>
    </row>
    <row r="9" spans="1:17" s="107" customFormat="1" ht="36" customHeight="1" x14ac:dyDescent="0.2">
      <c r="A9" s="685" t="s">
        <v>77</v>
      </c>
      <c r="B9" s="686">
        <v>42</v>
      </c>
      <c r="C9" s="680">
        <v>23</v>
      </c>
      <c r="D9" s="681">
        <v>33</v>
      </c>
      <c r="E9" s="682">
        <v>28</v>
      </c>
      <c r="F9" s="682">
        <v>14</v>
      </c>
      <c r="G9" s="682">
        <v>113</v>
      </c>
      <c r="H9" s="682">
        <v>66</v>
      </c>
      <c r="I9" s="682">
        <v>69</v>
      </c>
      <c r="J9" s="682">
        <v>19</v>
      </c>
      <c r="K9" s="682">
        <v>24</v>
      </c>
      <c r="L9" s="682">
        <v>41</v>
      </c>
      <c r="M9" s="682">
        <v>46</v>
      </c>
      <c r="N9" s="713">
        <v>11</v>
      </c>
      <c r="O9" s="714">
        <v>340</v>
      </c>
      <c r="P9" s="683">
        <v>0</v>
      </c>
      <c r="Q9" s="712">
        <f t="shared" si="0"/>
        <v>827</v>
      </c>
    </row>
    <row r="10" spans="1:17" s="107" customFormat="1" ht="36" customHeight="1" x14ac:dyDescent="0.2">
      <c r="A10" s="685" t="s">
        <v>13</v>
      </c>
      <c r="B10" s="686">
        <v>44</v>
      </c>
      <c r="C10" s="680">
        <v>69</v>
      </c>
      <c r="D10" s="681">
        <v>119</v>
      </c>
      <c r="E10" s="682">
        <v>88</v>
      </c>
      <c r="F10" s="682">
        <v>34</v>
      </c>
      <c r="G10" s="682">
        <v>160</v>
      </c>
      <c r="H10" s="682">
        <v>83</v>
      </c>
      <c r="I10" s="682">
        <v>178</v>
      </c>
      <c r="J10" s="682">
        <v>8</v>
      </c>
      <c r="K10" s="682">
        <v>59</v>
      </c>
      <c r="L10" s="682">
        <v>45</v>
      </c>
      <c r="M10" s="682">
        <v>59</v>
      </c>
      <c r="N10" s="713">
        <v>35</v>
      </c>
      <c r="O10" s="714">
        <v>690</v>
      </c>
      <c r="P10" s="683">
        <v>39</v>
      </c>
      <c r="Q10" s="712">
        <f t="shared" si="0"/>
        <v>1666</v>
      </c>
    </row>
    <row r="11" spans="1:17" s="107" customFormat="1" ht="36" customHeight="1" thickBot="1" x14ac:dyDescent="0.25">
      <c r="A11" s="687" t="s">
        <v>14</v>
      </c>
      <c r="B11" s="688">
        <v>18</v>
      </c>
      <c r="C11" s="680">
        <v>35</v>
      </c>
      <c r="D11" s="715">
        <v>157</v>
      </c>
      <c r="E11" s="716">
        <v>102</v>
      </c>
      <c r="F11" s="716">
        <v>51</v>
      </c>
      <c r="G11" s="716">
        <v>176</v>
      </c>
      <c r="H11" s="716">
        <v>100</v>
      </c>
      <c r="I11" s="716">
        <v>163</v>
      </c>
      <c r="J11" s="716">
        <v>11</v>
      </c>
      <c r="K11" s="716">
        <v>8</v>
      </c>
      <c r="L11" s="716">
        <v>13</v>
      </c>
      <c r="M11" s="716">
        <v>45</v>
      </c>
      <c r="N11" s="717">
        <v>74</v>
      </c>
      <c r="O11" s="714">
        <v>679</v>
      </c>
      <c r="P11" s="683">
        <v>0</v>
      </c>
      <c r="Q11" s="718">
        <f t="shared" si="0"/>
        <v>1614</v>
      </c>
    </row>
    <row r="12" spans="1:17" s="107" customFormat="1" ht="36" customHeight="1" thickTop="1" thickBot="1" x14ac:dyDescent="0.25">
      <c r="A12" s="719" t="s">
        <v>78</v>
      </c>
      <c r="B12" s="720">
        <f>SUM(B6:B11)</f>
        <v>240</v>
      </c>
      <c r="C12" s="721">
        <f>SUM(C6:C11)</f>
        <v>176</v>
      </c>
      <c r="D12" s="721">
        <f t="shared" ref="D12:P12" si="1">SUM(D6:D11)</f>
        <v>350</v>
      </c>
      <c r="E12" s="721">
        <f t="shared" si="1"/>
        <v>289</v>
      </c>
      <c r="F12" s="721">
        <f t="shared" si="1"/>
        <v>120</v>
      </c>
      <c r="G12" s="721">
        <f t="shared" si="1"/>
        <v>623</v>
      </c>
      <c r="H12" s="721">
        <f t="shared" si="1"/>
        <v>348</v>
      </c>
      <c r="I12" s="721">
        <f t="shared" si="1"/>
        <v>575</v>
      </c>
      <c r="J12" s="721">
        <f t="shared" si="1"/>
        <v>60</v>
      </c>
      <c r="K12" s="721">
        <f>SUM(K6:K11)</f>
        <v>187</v>
      </c>
      <c r="L12" s="721">
        <f>SUM(L6:L11)</f>
        <v>171</v>
      </c>
      <c r="M12" s="721">
        <f>SUM(M6:M11)</f>
        <v>261</v>
      </c>
      <c r="N12" s="721">
        <f>SUM(N6:N11)</f>
        <v>142</v>
      </c>
      <c r="O12" s="722">
        <f t="shared" ref="O12" si="2">SUM(O6:O11)</f>
        <v>2273</v>
      </c>
      <c r="P12" s="723">
        <f t="shared" si="1"/>
        <v>39</v>
      </c>
      <c r="Q12" s="724">
        <f>SUM(C12:P12)</f>
        <v>5614</v>
      </c>
    </row>
    <row r="13" spans="1:17" ht="36" customHeight="1" thickTop="1" thickBot="1" x14ac:dyDescent="0.25">
      <c r="A13" s="695" t="s">
        <v>244</v>
      </c>
      <c r="B13" s="696"/>
      <c r="C13" s="697">
        <f>C12/Q12</f>
        <v>3.1350195938724616E-2</v>
      </c>
      <c r="D13" s="698">
        <f>D12/Q12</f>
        <v>6.2344139650872821E-2</v>
      </c>
      <c r="E13" s="698">
        <f>E12/Q12</f>
        <v>5.1478446740292123E-2</v>
      </c>
      <c r="F13" s="698">
        <f>F12/Q12</f>
        <v>2.1375133594584966E-2</v>
      </c>
      <c r="G13" s="698">
        <f>G12/Q12</f>
        <v>0.11097256857855362</v>
      </c>
      <c r="H13" s="698">
        <f>H12/Q12</f>
        <v>6.1987887424296402E-2</v>
      </c>
      <c r="I13" s="698">
        <f>I12/Q12</f>
        <v>0.10242251514071964</v>
      </c>
      <c r="J13" s="698">
        <f>J12/Q12</f>
        <v>1.0687566797292483E-2</v>
      </c>
      <c r="K13" s="698">
        <f>K12/Q12</f>
        <v>3.3309583184894909E-2</v>
      </c>
      <c r="L13" s="698">
        <f>L12/Q12</f>
        <v>3.0459565372283576E-2</v>
      </c>
      <c r="M13" s="698">
        <f>M12/Q12</f>
        <v>4.6490915568222303E-2</v>
      </c>
      <c r="N13" s="698">
        <f>N12/Q12</f>
        <v>2.5293908086925544E-2</v>
      </c>
      <c r="O13" s="725">
        <f>O12/Q12</f>
        <v>0.40488065550409691</v>
      </c>
      <c r="P13" s="700">
        <f>P12/Q12</f>
        <v>6.9469184182401143E-3</v>
      </c>
      <c r="Q13" s="726">
        <f>SUM(C13:P13)</f>
        <v>1</v>
      </c>
    </row>
    <row r="14" spans="1:17" ht="20.25" customHeight="1" x14ac:dyDescent="0.2">
      <c r="A14" s="161"/>
      <c r="B14" s="164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3"/>
    </row>
    <row r="15" spans="1:17" ht="20.25" customHeight="1" x14ac:dyDescent="0.2">
      <c r="A15" s="161"/>
      <c r="B15" s="164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3"/>
    </row>
    <row r="16" spans="1:17" ht="20.25" customHeight="1" x14ac:dyDescent="0.2">
      <c r="A16" s="161"/>
      <c r="B16" s="164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3"/>
    </row>
    <row r="17" spans="1:17" ht="24" customHeight="1" x14ac:dyDescent="0.2">
      <c r="B17" s="164"/>
      <c r="C17" s="162"/>
      <c r="D17" s="162"/>
      <c r="E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3"/>
    </row>
    <row r="18" spans="1:17" ht="34.5" customHeight="1" x14ac:dyDescent="0.2">
      <c r="A18" s="708"/>
      <c r="B18" s="708"/>
      <c r="C18" s="708"/>
      <c r="D18" s="708"/>
      <c r="E18" s="708"/>
      <c r="F18" s="708"/>
      <c r="G18" s="708"/>
      <c r="H18" s="708"/>
      <c r="I18" s="162"/>
      <c r="J18" s="162"/>
      <c r="K18" s="162"/>
      <c r="L18" s="162"/>
      <c r="M18" s="162"/>
      <c r="N18" s="162"/>
      <c r="O18" s="162"/>
      <c r="P18" s="162"/>
      <c r="Q18" s="163"/>
    </row>
    <row r="19" spans="1:17" ht="26.25" customHeight="1" x14ac:dyDescent="0.2">
      <c r="A19" s="90"/>
      <c r="B19" s="90"/>
      <c r="C19" s="90"/>
      <c r="D19" s="90"/>
      <c r="E19" s="90"/>
      <c r="F19" s="90"/>
      <c r="G19" s="90"/>
      <c r="H19" s="90"/>
      <c r="I19" s="162"/>
      <c r="J19" s="162"/>
      <c r="K19" s="162"/>
      <c r="L19" s="162"/>
      <c r="M19" s="162"/>
      <c r="N19" s="162"/>
      <c r="O19" s="162"/>
      <c r="P19" s="162"/>
      <c r="Q19" s="163"/>
    </row>
    <row r="20" spans="1:17" ht="26.25" customHeight="1" x14ac:dyDescent="0.2">
      <c r="A20" s="90"/>
      <c r="B20" s="90"/>
      <c r="C20" s="90"/>
      <c r="D20" s="90"/>
      <c r="E20" s="90"/>
      <c r="F20" s="90"/>
      <c r="G20" s="90"/>
      <c r="H20" s="90"/>
      <c r="I20" s="162"/>
      <c r="J20" s="162"/>
      <c r="K20" s="162"/>
      <c r="L20" s="162"/>
      <c r="M20" s="162"/>
      <c r="N20" s="162"/>
      <c r="O20" s="162"/>
      <c r="P20" s="162"/>
      <c r="Q20" s="163"/>
    </row>
    <row r="21" spans="1:17" ht="26.25" customHeight="1" x14ac:dyDescent="0.2">
      <c r="A21" s="90"/>
      <c r="B21" s="90"/>
      <c r="C21" s="90"/>
      <c r="D21" s="90"/>
      <c r="E21" s="90"/>
      <c r="F21" s="90"/>
      <c r="G21" s="90"/>
      <c r="H21" s="90"/>
      <c r="I21" s="162"/>
      <c r="J21" s="162"/>
      <c r="K21" s="162"/>
      <c r="L21" s="162"/>
      <c r="M21" s="162"/>
      <c r="N21" s="162"/>
      <c r="O21" s="162"/>
      <c r="P21" s="162"/>
      <c r="Q21" s="163"/>
    </row>
    <row r="22" spans="1:17" ht="26.25" customHeight="1" x14ac:dyDescent="0.2">
      <c r="A22" s="218"/>
      <c r="B22" s="218"/>
      <c r="C22" s="218"/>
      <c r="D22" s="218"/>
      <c r="E22" s="218"/>
      <c r="F22" s="218"/>
      <c r="G22" s="218"/>
      <c r="H22" s="218"/>
      <c r="I22" s="162"/>
      <c r="J22" s="162"/>
      <c r="K22" s="162"/>
      <c r="L22" s="162"/>
      <c r="M22" s="162"/>
      <c r="N22" s="162"/>
      <c r="O22" s="162"/>
      <c r="P22" s="162"/>
      <c r="Q22" s="163"/>
    </row>
    <row r="23" spans="1:17" s="107" customFormat="1" ht="26.25" customHeight="1" x14ac:dyDescent="0.2">
      <c r="A23" s="218"/>
      <c r="B23" s="218"/>
      <c r="C23" s="218"/>
      <c r="D23" s="218"/>
      <c r="E23" s="218"/>
      <c r="F23" s="218"/>
      <c r="G23" s="218"/>
      <c r="H23" s="218"/>
      <c r="I23" s="166"/>
      <c r="J23" s="166"/>
      <c r="K23" s="166"/>
      <c r="L23" s="166"/>
      <c r="M23" s="166"/>
      <c r="N23" s="166"/>
      <c r="O23" s="166"/>
      <c r="P23" s="166"/>
      <c r="Q23" s="167"/>
    </row>
    <row r="24" spans="1:17" s="107" customFormat="1" ht="26.25" customHeight="1" x14ac:dyDescent="0.2">
      <c r="A24" s="218"/>
      <c r="B24" s="218"/>
      <c r="C24" s="218"/>
      <c r="D24" s="218"/>
      <c r="E24" s="218"/>
      <c r="F24" s="218"/>
      <c r="G24" s="218"/>
      <c r="H24" s="218"/>
      <c r="I24" s="166"/>
      <c r="J24" s="166"/>
      <c r="K24" s="166"/>
      <c r="L24" s="166"/>
      <c r="M24" s="166"/>
      <c r="N24" s="166"/>
      <c r="O24" s="166"/>
      <c r="P24" s="166"/>
      <c r="Q24" s="167"/>
    </row>
    <row r="25" spans="1:17" ht="26.25" customHeight="1" x14ac:dyDescent="0.2">
      <c r="A25" s="90"/>
      <c r="B25" s="90"/>
      <c r="C25" s="90"/>
      <c r="D25" s="90"/>
      <c r="E25" s="90"/>
      <c r="F25" s="90"/>
      <c r="G25" s="90"/>
      <c r="H25" s="90"/>
      <c r="I25" s="162"/>
      <c r="J25" s="162"/>
      <c r="K25" s="162"/>
      <c r="L25" s="162"/>
      <c r="M25" s="162"/>
      <c r="N25" s="162"/>
      <c r="O25" s="162"/>
      <c r="P25" s="162"/>
      <c r="Q25" s="163"/>
    </row>
    <row r="26" spans="1:17" ht="26.25" customHeight="1" x14ac:dyDescent="0.2">
      <c r="A26" s="600"/>
      <c r="B26" s="600"/>
      <c r="C26" s="600"/>
      <c r="D26" s="600"/>
      <c r="E26" s="600"/>
      <c r="F26" s="600"/>
      <c r="G26" s="600"/>
      <c r="H26" s="600"/>
      <c r="I26" s="166"/>
      <c r="J26" s="162"/>
      <c r="K26" s="162"/>
      <c r="L26" s="162"/>
      <c r="M26" s="162"/>
      <c r="N26" s="162"/>
      <c r="O26" s="162"/>
      <c r="P26" s="162"/>
      <c r="Q26" s="163"/>
    </row>
    <row r="27" spans="1:17" ht="20.25" customHeight="1" x14ac:dyDescent="0.2">
      <c r="A27" s="600"/>
      <c r="B27" s="600"/>
      <c r="C27" s="600"/>
      <c r="D27" s="600"/>
      <c r="E27" s="600"/>
      <c r="F27" s="600"/>
      <c r="G27" s="600"/>
      <c r="H27" s="600"/>
      <c r="I27" s="162"/>
      <c r="J27" s="162"/>
      <c r="K27" s="162"/>
      <c r="L27" s="162"/>
      <c r="M27" s="162"/>
      <c r="N27" s="162"/>
      <c r="O27" s="162"/>
      <c r="P27" s="162"/>
      <c r="Q27" s="163"/>
    </row>
    <row r="28" spans="1:17" ht="20.25" customHeight="1" x14ac:dyDescent="0.2">
      <c r="A28" s="600"/>
      <c r="B28" s="600"/>
      <c r="C28" s="600"/>
      <c r="D28" s="600"/>
      <c r="E28" s="600"/>
      <c r="F28" s="600"/>
      <c r="G28" s="600"/>
      <c r="H28" s="600"/>
      <c r="I28" s="162"/>
      <c r="J28" s="162"/>
      <c r="K28" s="162"/>
      <c r="L28" s="162"/>
      <c r="M28" s="162"/>
      <c r="N28" s="162"/>
      <c r="O28" s="162"/>
      <c r="P28" s="162"/>
      <c r="Q28" s="163"/>
    </row>
    <row r="29" spans="1:17" ht="20.25" customHeight="1" x14ac:dyDescent="0.2">
      <c r="A29" s="600"/>
      <c r="B29" s="600"/>
      <c r="C29" s="600"/>
      <c r="D29" s="600"/>
      <c r="E29" s="600"/>
      <c r="F29" s="600"/>
      <c r="G29" s="600"/>
      <c r="H29" s="600"/>
      <c r="I29" s="162"/>
      <c r="J29" s="162"/>
      <c r="K29" s="162"/>
      <c r="L29" s="162"/>
      <c r="M29" s="162"/>
      <c r="N29" s="162"/>
      <c r="O29" s="162"/>
      <c r="P29" s="162"/>
      <c r="Q29" s="163"/>
    </row>
    <row r="30" spans="1:17" ht="25.5" customHeight="1" x14ac:dyDescent="0.2">
      <c r="A30" s="303"/>
      <c r="B30" s="303"/>
      <c r="C30" s="303"/>
      <c r="D30" s="303"/>
      <c r="E30" s="303"/>
      <c r="F30" s="303"/>
      <c r="G30" s="303"/>
      <c r="H30" s="303"/>
    </row>
    <row r="31" spans="1:17" ht="34.5" customHeight="1" x14ac:dyDescent="0.2">
      <c r="A31" s="708"/>
      <c r="B31" s="708"/>
      <c r="C31" s="708"/>
      <c r="D31" s="708"/>
      <c r="E31" s="708"/>
      <c r="F31" s="708"/>
      <c r="G31" s="708"/>
      <c r="H31" s="708"/>
    </row>
    <row r="32" spans="1:17" ht="26.25" customHeight="1" x14ac:dyDescent="0.2">
      <c r="A32" s="90"/>
      <c r="B32" s="90"/>
      <c r="C32" s="90"/>
      <c r="D32" s="90"/>
      <c r="E32" s="90"/>
      <c r="F32" s="90"/>
      <c r="G32" s="90"/>
      <c r="H32" s="90"/>
    </row>
    <row r="33" spans="1:8" ht="26.25" customHeight="1" x14ac:dyDescent="0.2">
      <c r="A33" s="90"/>
      <c r="B33" s="90"/>
      <c r="C33" s="90"/>
      <c r="D33" s="90"/>
      <c r="E33" s="90"/>
      <c r="F33" s="90"/>
      <c r="G33" s="90"/>
      <c r="H33" s="90"/>
    </row>
    <row r="34" spans="1:8" ht="26.25" customHeight="1" x14ac:dyDescent="0.2">
      <c r="A34" s="90"/>
      <c r="B34" s="90"/>
      <c r="C34" s="90"/>
      <c r="D34" s="90"/>
      <c r="E34" s="90"/>
      <c r="F34" s="90"/>
      <c r="G34" s="90"/>
      <c r="H34" s="90"/>
    </row>
    <row r="35" spans="1:8" ht="26.25" customHeight="1" x14ac:dyDescent="0.2">
      <c r="A35" s="218"/>
      <c r="B35" s="218"/>
      <c r="C35" s="218"/>
      <c r="D35" s="218"/>
      <c r="E35" s="218"/>
      <c r="F35" s="218"/>
      <c r="G35" s="218"/>
      <c r="H35" s="218"/>
    </row>
    <row r="36" spans="1:8" s="107" customFormat="1" ht="26.25" customHeight="1" x14ac:dyDescent="0.2">
      <c r="A36" s="218"/>
      <c r="B36" s="218"/>
      <c r="C36" s="218"/>
      <c r="D36" s="218"/>
      <c r="E36" s="218"/>
      <c r="F36" s="218"/>
      <c r="G36" s="218"/>
      <c r="H36" s="218"/>
    </row>
    <row r="37" spans="1:8" ht="26.25" customHeight="1" x14ac:dyDescent="0.2">
      <c r="A37" s="218"/>
      <c r="B37" s="218"/>
      <c r="C37" s="218"/>
      <c r="D37" s="218"/>
      <c r="E37" s="218"/>
      <c r="F37" s="218"/>
      <c r="G37" s="218"/>
      <c r="H37" s="218"/>
    </row>
    <row r="38" spans="1:8" ht="26.25" customHeight="1" x14ac:dyDescent="0.2">
      <c r="A38" s="90"/>
      <c r="B38" s="90"/>
      <c r="C38" s="90"/>
      <c r="D38" s="90"/>
      <c r="E38" s="90"/>
      <c r="F38" s="90"/>
      <c r="G38" s="90"/>
      <c r="H38" s="90"/>
    </row>
    <row r="39" spans="1:8" ht="26.25" customHeight="1" x14ac:dyDescent="0.2">
      <c r="A39" s="600"/>
      <c r="B39" s="600"/>
      <c r="C39" s="600"/>
      <c r="D39" s="600"/>
      <c r="E39" s="600"/>
      <c r="F39" s="600"/>
      <c r="G39" s="600"/>
      <c r="H39" s="600"/>
    </row>
    <row r="44" spans="1:8" x14ac:dyDescent="0.2">
      <c r="G44" s="2" t="s">
        <v>220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WhiteSpace="0" topLeftCell="A15" zoomScale="80" zoomScaleNormal="80" zoomScalePageLayoutView="50" workbookViewId="0">
      <selection activeCell="C21" sqref="C21"/>
    </sheetView>
  </sheetViews>
  <sheetFormatPr defaultColWidth="12" defaultRowHeight="16.2" x14ac:dyDescent="0.2"/>
  <cols>
    <col min="1" max="8" width="28.09765625" style="2" customWidth="1"/>
    <col min="9" max="16" width="14.5" style="2" customWidth="1"/>
    <col min="17" max="16384" width="12" style="2"/>
  </cols>
  <sheetData>
    <row r="1" spans="1:18" ht="46.5" customHeight="1" x14ac:dyDescent="0.2">
      <c r="A1" s="612" t="s">
        <v>16</v>
      </c>
    </row>
    <row r="2" spans="1:18" ht="41.25" customHeight="1" x14ac:dyDescent="0.2">
      <c r="A2" s="614" t="s">
        <v>307</v>
      </c>
    </row>
    <row r="3" spans="1:18" ht="24" customHeight="1" x14ac:dyDescent="0.2">
      <c r="A3" s="25"/>
    </row>
    <row r="4" spans="1:18" ht="24" hidden="1" customHeight="1" thickBot="1" x14ac:dyDescent="0.25">
      <c r="A4" s="2" t="s">
        <v>130</v>
      </c>
      <c r="E4" s="2" t="s">
        <v>241</v>
      </c>
    </row>
    <row r="5" spans="1:18" ht="34.5" hidden="1" customHeight="1" thickBot="1" x14ac:dyDescent="0.25">
      <c r="A5" s="603" t="s">
        <v>7</v>
      </c>
      <c r="B5" s="318" t="s">
        <v>70</v>
      </c>
      <c r="C5" s="342" t="s">
        <v>71</v>
      </c>
      <c r="D5" s="343" t="s">
        <v>72</v>
      </c>
      <c r="E5" s="344" t="s">
        <v>265</v>
      </c>
      <c r="F5" s="343" t="s">
        <v>73</v>
      </c>
      <c r="G5" s="344" t="s">
        <v>98</v>
      </c>
      <c r="H5" s="344" t="s">
        <v>99</v>
      </c>
      <c r="I5" s="344" t="s">
        <v>100</v>
      </c>
      <c r="J5" s="344" t="s">
        <v>104</v>
      </c>
      <c r="K5" s="345" t="s">
        <v>103</v>
      </c>
      <c r="L5" s="344" t="s">
        <v>102</v>
      </c>
      <c r="M5" s="345" t="s">
        <v>74</v>
      </c>
      <c r="N5" s="345" t="s">
        <v>216</v>
      </c>
      <c r="O5" s="578" t="s">
        <v>300</v>
      </c>
      <c r="P5" s="347" t="s">
        <v>75</v>
      </c>
      <c r="R5" s="2" t="s">
        <v>240</v>
      </c>
    </row>
    <row r="6" spans="1:18" ht="26.25" hidden="1" customHeight="1" thickTop="1" x14ac:dyDescent="0.2">
      <c r="A6" s="259" t="s">
        <v>9</v>
      </c>
      <c r="B6" s="56">
        <v>19</v>
      </c>
      <c r="C6" s="455">
        <v>4</v>
      </c>
      <c r="D6" s="456">
        <v>1</v>
      </c>
      <c r="E6" s="457">
        <v>2</v>
      </c>
      <c r="F6" s="457">
        <v>1</v>
      </c>
      <c r="G6" s="457">
        <v>9</v>
      </c>
      <c r="H6" s="457">
        <v>6</v>
      </c>
      <c r="I6" s="457">
        <v>8</v>
      </c>
      <c r="J6" s="457">
        <v>3</v>
      </c>
      <c r="K6" s="457">
        <v>2</v>
      </c>
      <c r="L6" s="457">
        <v>1</v>
      </c>
      <c r="M6" s="458">
        <v>1</v>
      </c>
      <c r="N6" s="459">
        <v>33</v>
      </c>
      <c r="O6" s="579">
        <v>0</v>
      </c>
      <c r="P6" s="348">
        <f t="shared" ref="P6:P13" si="0">SUM(C6:O6)</f>
        <v>71</v>
      </c>
    </row>
    <row r="7" spans="1:18" ht="26.25" hidden="1" customHeight="1" x14ac:dyDescent="0.2">
      <c r="A7" s="57" t="s">
        <v>10</v>
      </c>
      <c r="B7" s="58">
        <v>43</v>
      </c>
      <c r="C7" s="450">
        <v>13</v>
      </c>
      <c r="D7" s="451">
        <v>6</v>
      </c>
      <c r="E7" s="452">
        <v>17</v>
      </c>
      <c r="F7" s="452">
        <v>7</v>
      </c>
      <c r="G7" s="452">
        <v>43</v>
      </c>
      <c r="H7" s="452">
        <v>32</v>
      </c>
      <c r="I7" s="452">
        <v>35</v>
      </c>
      <c r="J7" s="452">
        <v>37</v>
      </c>
      <c r="K7" s="452">
        <v>19</v>
      </c>
      <c r="L7" s="452">
        <v>43</v>
      </c>
      <c r="M7" s="453">
        <v>3</v>
      </c>
      <c r="N7" s="454">
        <v>102</v>
      </c>
      <c r="O7" s="580">
        <v>0</v>
      </c>
      <c r="P7" s="348">
        <f t="shared" si="0"/>
        <v>357</v>
      </c>
    </row>
    <row r="8" spans="1:18" ht="26.25" hidden="1" customHeight="1" x14ac:dyDescent="0.2">
      <c r="A8" s="57" t="s">
        <v>11</v>
      </c>
      <c r="B8" s="58">
        <v>74</v>
      </c>
      <c r="C8" s="450">
        <v>32</v>
      </c>
      <c r="D8" s="451">
        <v>34</v>
      </c>
      <c r="E8" s="452">
        <v>52</v>
      </c>
      <c r="F8" s="452">
        <v>13</v>
      </c>
      <c r="G8" s="452">
        <v>122</v>
      </c>
      <c r="H8" s="452">
        <v>61</v>
      </c>
      <c r="I8" s="452">
        <v>122</v>
      </c>
      <c r="J8" s="452">
        <v>56</v>
      </c>
      <c r="K8" s="452">
        <v>51</v>
      </c>
      <c r="L8" s="452">
        <v>67</v>
      </c>
      <c r="M8" s="453">
        <v>18</v>
      </c>
      <c r="N8" s="454">
        <v>429</v>
      </c>
      <c r="O8" s="580">
        <v>0</v>
      </c>
      <c r="P8" s="348">
        <f t="shared" si="0"/>
        <v>1057</v>
      </c>
    </row>
    <row r="9" spans="1:18" s="107" customFormat="1" ht="26.25" hidden="1" customHeight="1" x14ac:dyDescent="0.2">
      <c r="A9" s="154" t="s">
        <v>12</v>
      </c>
      <c r="B9" s="155">
        <v>42</v>
      </c>
      <c r="C9" s="450">
        <v>23</v>
      </c>
      <c r="D9" s="451">
        <v>33</v>
      </c>
      <c r="E9" s="452">
        <v>28</v>
      </c>
      <c r="F9" s="452">
        <v>14</v>
      </c>
      <c r="G9" s="452">
        <v>113</v>
      </c>
      <c r="H9" s="452">
        <v>66</v>
      </c>
      <c r="I9" s="452">
        <v>69</v>
      </c>
      <c r="J9" s="452">
        <v>24</v>
      </c>
      <c r="K9" s="452">
        <v>41</v>
      </c>
      <c r="L9" s="452">
        <v>46</v>
      </c>
      <c r="M9" s="453">
        <v>11</v>
      </c>
      <c r="N9" s="454">
        <v>340</v>
      </c>
      <c r="O9" s="580">
        <v>0</v>
      </c>
      <c r="P9" s="348">
        <f t="shared" si="0"/>
        <v>808</v>
      </c>
    </row>
    <row r="10" spans="1:18" s="107" customFormat="1" ht="26.25" hidden="1" customHeight="1" x14ac:dyDescent="0.2">
      <c r="A10" s="154" t="s">
        <v>13</v>
      </c>
      <c r="B10" s="155">
        <v>44</v>
      </c>
      <c r="C10" s="450">
        <v>69</v>
      </c>
      <c r="D10" s="451">
        <v>119</v>
      </c>
      <c r="E10" s="452">
        <v>88</v>
      </c>
      <c r="F10" s="452">
        <v>34</v>
      </c>
      <c r="G10" s="452">
        <v>160</v>
      </c>
      <c r="H10" s="452">
        <v>83</v>
      </c>
      <c r="I10" s="452">
        <v>178</v>
      </c>
      <c r="J10" s="452">
        <v>59</v>
      </c>
      <c r="K10" s="452">
        <v>45</v>
      </c>
      <c r="L10" s="452">
        <v>59</v>
      </c>
      <c r="M10" s="453">
        <v>35</v>
      </c>
      <c r="N10" s="454">
        <v>690</v>
      </c>
      <c r="O10" s="580">
        <v>39</v>
      </c>
      <c r="P10" s="348">
        <f t="shared" si="0"/>
        <v>1658</v>
      </c>
    </row>
    <row r="11" spans="1:18" s="107" customFormat="1" ht="26.25" hidden="1" customHeight="1" thickBot="1" x14ac:dyDescent="0.25">
      <c r="A11" s="156" t="s">
        <v>14</v>
      </c>
      <c r="B11" s="157">
        <v>18</v>
      </c>
      <c r="C11" s="450">
        <v>35</v>
      </c>
      <c r="D11" s="483">
        <v>157</v>
      </c>
      <c r="E11" s="484">
        <v>102</v>
      </c>
      <c r="F11" s="484">
        <v>51</v>
      </c>
      <c r="G11" s="484">
        <v>176</v>
      </c>
      <c r="H11" s="484">
        <v>100</v>
      </c>
      <c r="I11" s="484">
        <v>163</v>
      </c>
      <c r="J11" s="484">
        <v>8</v>
      </c>
      <c r="K11" s="484">
        <v>13</v>
      </c>
      <c r="L11" s="484">
        <v>45</v>
      </c>
      <c r="M11" s="485">
        <v>74</v>
      </c>
      <c r="N11" s="454">
        <v>679</v>
      </c>
      <c r="O11" s="580">
        <v>0</v>
      </c>
      <c r="P11" s="349">
        <f t="shared" si="0"/>
        <v>1603</v>
      </c>
    </row>
    <row r="12" spans="1:18" s="107" customFormat="1" ht="26.25" hidden="1" customHeight="1" thickTop="1" thickBot="1" x14ac:dyDescent="0.25">
      <c r="A12" s="165" t="s">
        <v>78</v>
      </c>
      <c r="B12" s="601">
        <f>SUM(B6:B11)</f>
        <v>240</v>
      </c>
      <c r="C12" s="486">
        <f>SUM(C6:C11)</f>
        <v>176</v>
      </c>
      <c r="D12" s="486">
        <f t="shared" ref="D12:O12" si="1">SUM(D6:D11)</f>
        <v>350</v>
      </c>
      <c r="E12" s="486">
        <f t="shared" si="1"/>
        <v>289</v>
      </c>
      <c r="F12" s="486">
        <f t="shared" si="1"/>
        <v>120</v>
      </c>
      <c r="G12" s="486">
        <f t="shared" si="1"/>
        <v>623</v>
      </c>
      <c r="H12" s="486">
        <f t="shared" si="1"/>
        <v>348</v>
      </c>
      <c r="I12" s="486">
        <f t="shared" si="1"/>
        <v>575</v>
      </c>
      <c r="J12" s="486">
        <f>SUM(J6:J11)</f>
        <v>187</v>
      </c>
      <c r="K12" s="486">
        <f>SUM(K6:K11)</f>
        <v>171</v>
      </c>
      <c r="L12" s="486">
        <f>SUM(L6:L11)</f>
        <v>261</v>
      </c>
      <c r="M12" s="486">
        <f>SUM(M6:M11)</f>
        <v>142</v>
      </c>
      <c r="N12" s="487">
        <f t="shared" ref="N12" si="2">SUM(N6:N11)</f>
        <v>2273</v>
      </c>
      <c r="O12" s="581">
        <f t="shared" si="1"/>
        <v>39</v>
      </c>
      <c r="P12" s="350">
        <f t="shared" si="0"/>
        <v>5554</v>
      </c>
    </row>
    <row r="13" spans="1:18" ht="21" hidden="1" customHeight="1" thickTop="1" thickBot="1" x14ac:dyDescent="0.25">
      <c r="A13" s="416" t="s">
        <v>244</v>
      </c>
      <c r="B13" s="583"/>
      <c r="C13" s="159">
        <f>C12/P12</f>
        <v>3.1688872884407637E-2</v>
      </c>
      <c r="D13" s="160">
        <f>D12/P12</f>
        <v>6.3017644940583359E-2</v>
      </c>
      <c r="E13" s="160">
        <f>E12/P12</f>
        <v>5.2034569679510263E-2</v>
      </c>
      <c r="F13" s="160">
        <f>F12/P12</f>
        <v>2.1606049693914296E-2</v>
      </c>
      <c r="G13" s="160">
        <f>G12/P12</f>
        <v>0.11217140799423839</v>
      </c>
      <c r="H13" s="160">
        <f>H12/P12</f>
        <v>6.2657544112351457E-2</v>
      </c>
      <c r="I13" s="160">
        <f>I12/P12</f>
        <v>0.10352898811667267</v>
      </c>
      <c r="J13" s="160">
        <f>J12/P12</f>
        <v>3.3669427439683111E-2</v>
      </c>
      <c r="K13" s="160">
        <f>K12/P12</f>
        <v>3.0788620813827872E-2</v>
      </c>
      <c r="L13" s="160">
        <f>L12/P12</f>
        <v>4.6993158084263596E-2</v>
      </c>
      <c r="M13" s="160">
        <f>M12/P12</f>
        <v>2.5567158804465251E-2</v>
      </c>
      <c r="N13" s="196">
        <f>N12/P12</f>
        <v>0.40925459128555997</v>
      </c>
      <c r="O13" s="582">
        <f>O12/P12</f>
        <v>7.0219661505221461E-3</v>
      </c>
      <c r="P13" s="351">
        <f t="shared" si="0"/>
        <v>1</v>
      </c>
    </row>
    <row r="14" spans="1:18" ht="20.25" customHeight="1" x14ac:dyDescent="0.2">
      <c r="A14" s="600"/>
      <c r="B14" s="164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3"/>
    </row>
    <row r="15" spans="1:18" ht="30" customHeight="1" thickBot="1" x14ac:dyDescent="0.25">
      <c r="A15" s="616" t="s">
        <v>202</v>
      </c>
      <c r="B15" s="164"/>
      <c r="C15" s="162"/>
      <c r="D15" s="162"/>
      <c r="E15" s="162"/>
      <c r="G15" s="162"/>
      <c r="H15" s="162"/>
      <c r="I15" s="162"/>
      <c r="J15" s="162"/>
      <c r="K15" s="162"/>
      <c r="L15" s="162"/>
      <c r="M15" s="162"/>
      <c r="N15" s="162"/>
      <c r="O15" s="162"/>
      <c r="P15" s="163"/>
    </row>
    <row r="16" spans="1:18" ht="51" customHeight="1" thickBot="1" x14ac:dyDescent="0.25">
      <c r="A16" s="663" t="s">
        <v>7</v>
      </c>
      <c r="B16" s="664" t="s">
        <v>70</v>
      </c>
      <c r="C16" s="665" t="s">
        <v>110</v>
      </c>
      <c r="D16" s="666" t="s">
        <v>111</v>
      </c>
      <c r="E16" s="667" t="s">
        <v>215</v>
      </c>
      <c r="F16" s="668" t="s">
        <v>109</v>
      </c>
      <c r="G16" s="669" t="s">
        <v>300</v>
      </c>
      <c r="H16" s="670" t="s">
        <v>75</v>
      </c>
      <c r="I16" s="162"/>
      <c r="J16" s="162"/>
      <c r="K16" s="162"/>
      <c r="L16" s="162"/>
      <c r="M16" s="162"/>
      <c r="N16" s="162"/>
      <c r="O16" s="162"/>
      <c r="P16" s="163"/>
    </row>
    <row r="17" spans="1:16" ht="31.5" customHeight="1" thickTop="1" x14ac:dyDescent="0.2">
      <c r="A17" s="671" t="s">
        <v>9</v>
      </c>
      <c r="B17" s="672">
        <v>19</v>
      </c>
      <c r="C17" s="673">
        <v>22</v>
      </c>
      <c r="D17" s="674">
        <v>1</v>
      </c>
      <c r="E17" s="675">
        <v>11</v>
      </c>
      <c r="F17" s="674">
        <v>35</v>
      </c>
      <c r="G17" s="676">
        <v>0</v>
      </c>
      <c r="H17" s="677">
        <f t="shared" ref="H17:H22" si="3">SUM(D17:G17)</f>
        <v>47</v>
      </c>
      <c r="I17" s="162"/>
      <c r="J17" s="162"/>
      <c r="K17" s="162"/>
      <c r="L17" s="162"/>
      <c r="M17" s="162"/>
      <c r="N17" s="162"/>
      <c r="O17" s="162"/>
      <c r="P17" s="163"/>
    </row>
    <row r="18" spans="1:16" ht="31.5" customHeight="1" x14ac:dyDescent="0.2">
      <c r="A18" s="678" t="s">
        <v>10</v>
      </c>
      <c r="B18" s="679">
        <v>43</v>
      </c>
      <c r="C18" s="680">
        <v>117</v>
      </c>
      <c r="D18" s="681">
        <v>15</v>
      </c>
      <c r="E18" s="682">
        <v>58</v>
      </c>
      <c r="F18" s="681">
        <v>139</v>
      </c>
      <c r="G18" s="683">
        <v>0</v>
      </c>
      <c r="H18" s="684">
        <f t="shared" si="3"/>
        <v>212</v>
      </c>
      <c r="I18" s="162"/>
      <c r="J18" s="162"/>
      <c r="K18" s="162"/>
      <c r="L18" s="162"/>
      <c r="M18" s="162"/>
      <c r="N18" s="162"/>
      <c r="O18" s="162"/>
      <c r="P18" s="163"/>
    </row>
    <row r="19" spans="1:16" ht="31.5" customHeight="1" x14ac:dyDescent="0.2">
      <c r="A19" s="678" t="s">
        <v>11</v>
      </c>
      <c r="B19" s="679">
        <v>74</v>
      </c>
      <c r="C19" s="680">
        <v>304</v>
      </c>
      <c r="D19" s="681">
        <v>63</v>
      </c>
      <c r="E19" s="682">
        <v>147</v>
      </c>
      <c r="F19" s="681">
        <v>492</v>
      </c>
      <c r="G19" s="683">
        <v>0</v>
      </c>
      <c r="H19" s="684">
        <f t="shared" si="3"/>
        <v>702</v>
      </c>
      <c r="I19" s="162"/>
      <c r="J19" s="162"/>
      <c r="K19" s="162"/>
      <c r="L19" s="162"/>
      <c r="M19" s="162"/>
      <c r="N19" s="162"/>
      <c r="O19" s="162"/>
      <c r="P19" s="163"/>
    </row>
    <row r="20" spans="1:16" ht="31.5" customHeight="1" x14ac:dyDescent="0.2">
      <c r="A20" s="685" t="s">
        <v>12</v>
      </c>
      <c r="B20" s="686">
        <v>42</v>
      </c>
      <c r="C20" s="680">
        <v>162</v>
      </c>
      <c r="D20" s="681">
        <v>71</v>
      </c>
      <c r="E20" s="682">
        <v>96</v>
      </c>
      <c r="F20" s="681">
        <v>511</v>
      </c>
      <c r="G20" s="683">
        <v>0</v>
      </c>
      <c r="H20" s="684">
        <f t="shared" si="3"/>
        <v>678</v>
      </c>
      <c r="I20" s="162"/>
      <c r="J20" s="162"/>
      <c r="K20" s="162"/>
      <c r="L20" s="162"/>
      <c r="M20" s="162"/>
      <c r="N20" s="162"/>
      <c r="O20" s="162"/>
      <c r="P20" s="163"/>
    </row>
    <row r="21" spans="1:16" s="107" customFormat="1" ht="31.5" customHeight="1" x14ac:dyDescent="0.2">
      <c r="A21" s="685" t="s">
        <v>13</v>
      </c>
      <c r="B21" s="686">
        <v>44</v>
      </c>
      <c r="C21" s="680">
        <v>241</v>
      </c>
      <c r="D21" s="681">
        <v>122</v>
      </c>
      <c r="E21" s="682">
        <v>174</v>
      </c>
      <c r="F21" s="681">
        <v>1033</v>
      </c>
      <c r="G21" s="683">
        <v>39</v>
      </c>
      <c r="H21" s="684">
        <f t="shared" si="3"/>
        <v>1368</v>
      </c>
      <c r="I21" s="166"/>
      <c r="J21" s="166"/>
      <c r="K21" s="166"/>
      <c r="L21" s="166"/>
      <c r="M21" s="166"/>
      <c r="N21" s="166"/>
      <c r="O21" s="166"/>
      <c r="P21" s="167"/>
    </row>
    <row r="22" spans="1:16" s="107" customFormat="1" ht="31.5" customHeight="1" thickBot="1" x14ac:dyDescent="0.25">
      <c r="A22" s="687" t="s">
        <v>14</v>
      </c>
      <c r="B22" s="688">
        <v>18</v>
      </c>
      <c r="C22" s="680">
        <v>130</v>
      </c>
      <c r="D22" s="681">
        <v>113</v>
      </c>
      <c r="E22" s="682">
        <v>41</v>
      </c>
      <c r="F22" s="681">
        <v>1286</v>
      </c>
      <c r="G22" s="683">
        <v>0</v>
      </c>
      <c r="H22" s="684">
        <f t="shared" si="3"/>
        <v>1440</v>
      </c>
      <c r="I22" s="166"/>
      <c r="J22" s="166"/>
      <c r="K22" s="166"/>
      <c r="L22" s="166"/>
      <c r="M22" s="166"/>
      <c r="N22" s="166"/>
      <c r="O22" s="166"/>
      <c r="P22" s="167"/>
    </row>
    <row r="23" spans="1:16" ht="31.5" customHeight="1" thickTop="1" thickBot="1" x14ac:dyDescent="0.25">
      <c r="A23" s="689" t="s">
        <v>78</v>
      </c>
      <c r="B23" s="690">
        <f t="shared" ref="B23:G23" si="4">SUM(B17:B22)</f>
        <v>240</v>
      </c>
      <c r="C23" s="691">
        <f t="shared" si="4"/>
        <v>976</v>
      </c>
      <c r="D23" s="691">
        <f t="shared" si="4"/>
        <v>385</v>
      </c>
      <c r="E23" s="691">
        <f t="shared" si="4"/>
        <v>527</v>
      </c>
      <c r="F23" s="692">
        <f t="shared" si="4"/>
        <v>3496</v>
      </c>
      <c r="G23" s="693">
        <f t="shared" si="4"/>
        <v>39</v>
      </c>
      <c r="H23" s="694">
        <f>SUM(C23:G23)</f>
        <v>5423</v>
      </c>
      <c r="I23" s="162"/>
      <c r="J23" s="162"/>
      <c r="K23" s="162"/>
      <c r="L23" s="162"/>
      <c r="M23" s="162"/>
      <c r="N23" s="162"/>
      <c r="O23" s="162"/>
      <c r="P23" s="163"/>
    </row>
    <row r="24" spans="1:16" ht="31.5" customHeight="1" thickTop="1" thickBot="1" x14ac:dyDescent="0.25">
      <c r="A24" s="695" t="s">
        <v>244</v>
      </c>
      <c r="B24" s="696"/>
      <c r="C24" s="697">
        <f>C23/H23</f>
        <v>0.17997418403097917</v>
      </c>
      <c r="D24" s="698">
        <f>D23/H23</f>
        <v>7.099391480730223E-2</v>
      </c>
      <c r="E24" s="698">
        <f>E23/H23</f>
        <v>9.7178683385579931E-2</v>
      </c>
      <c r="F24" s="699">
        <f>F23/H23</f>
        <v>0.64466162640604829</v>
      </c>
      <c r="G24" s="700">
        <f>G23/H23</f>
        <v>7.1915913700903557E-3</v>
      </c>
      <c r="H24" s="701">
        <f>H23/H23</f>
        <v>1</v>
      </c>
      <c r="I24" s="166"/>
      <c r="J24" s="162"/>
      <c r="K24" s="162"/>
      <c r="L24" s="162"/>
      <c r="M24" s="162"/>
      <c r="N24" s="162"/>
      <c r="O24" s="162"/>
      <c r="P24" s="163"/>
    </row>
    <row r="25" spans="1:16" ht="20.25" customHeight="1" x14ac:dyDescent="0.2">
      <c r="A25" s="600"/>
      <c r="B25" s="164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3"/>
    </row>
    <row r="26" spans="1:16" ht="20.25" customHeight="1" x14ac:dyDescent="0.2">
      <c r="A26" s="600"/>
      <c r="B26" s="164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3"/>
    </row>
    <row r="27" spans="1:16" ht="20.25" customHeight="1" x14ac:dyDescent="0.2">
      <c r="A27" s="600"/>
      <c r="B27" s="164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3"/>
    </row>
    <row r="28" spans="1:16" ht="30.75" customHeight="1" thickBot="1" x14ac:dyDescent="0.25">
      <c r="A28" s="616" t="s">
        <v>203</v>
      </c>
      <c r="B28" s="616"/>
      <c r="C28" s="702"/>
      <c r="D28" s="616"/>
      <c r="E28" s="616"/>
      <c r="F28" s="616"/>
      <c r="G28" s="616"/>
      <c r="H28" s="616"/>
    </row>
    <row r="29" spans="1:16" ht="51" customHeight="1" thickBot="1" x14ac:dyDescent="0.25">
      <c r="A29" s="663" t="s">
        <v>7</v>
      </c>
      <c r="B29" s="664" t="s">
        <v>70</v>
      </c>
      <c r="C29" s="703" t="s">
        <v>105</v>
      </c>
      <c r="D29" s="667" t="s">
        <v>106</v>
      </c>
      <c r="E29" s="667" t="s">
        <v>107</v>
      </c>
      <c r="F29" s="704" t="s">
        <v>108</v>
      </c>
      <c r="G29" s="705" t="s">
        <v>109</v>
      </c>
      <c r="H29" s="706" t="s">
        <v>85</v>
      </c>
    </row>
    <row r="30" spans="1:16" ht="31.5" customHeight="1" thickTop="1" x14ac:dyDescent="0.2">
      <c r="A30" s="671" t="s">
        <v>9</v>
      </c>
      <c r="B30" s="672">
        <v>19</v>
      </c>
      <c r="C30" s="673">
        <v>11</v>
      </c>
      <c r="D30" s="674">
        <v>0</v>
      </c>
      <c r="E30" s="675">
        <v>5</v>
      </c>
      <c r="F30" s="675">
        <v>0</v>
      </c>
      <c r="G30" s="674">
        <v>6</v>
      </c>
      <c r="H30" s="677">
        <f t="shared" ref="H30:H35" si="5">SUM(C30:G30)</f>
        <v>22</v>
      </c>
    </row>
    <row r="31" spans="1:16" ht="31.5" customHeight="1" x14ac:dyDescent="0.2">
      <c r="A31" s="678" t="s">
        <v>10</v>
      </c>
      <c r="B31" s="679">
        <v>43</v>
      </c>
      <c r="C31" s="680">
        <v>77</v>
      </c>
      <c r="D31" s="681">
        <v>5</v>
      </c>
      <c r="E31" s="682">
        <v>5</v>
      </c>
      <c r="F31" s="682">
        <v>7</v>
      </c>
      <c r="G31" s="681">
        <v>23</v>
      </c>
      <c r="H31" s="684">
        <f t="shared" si="5"/>
        <v>117</v>
      </c>
    </row>
    <row r="32" spans="1:16" ht="31.5" customHeight="1" x14ac:dyDescent="0.2">
      <c r="A32" s="678" t="s">
        <v>11</v>
      </c>
      <c r="B32" s="679">
        <v>74</v>
      </c>
      <c r="C32" s="680">
        <v>239</v>
      </c>
      <c r="D32" s="681">
        <v>11</v>
      </c>
      <c r="E32" s="682">
        <v>23</v>
      </c>
      <c r="F32" s="682">
        <v>17</v>
      </c>
      <c r="G32" s="681">
        <v>14</v>
      </c>
      <c r="H32" s="684">
        <f t="shared" si="5"/>
        <v>304</v>
      </c>
    </row>
    <row r="33" spans="1:8" ht="31.5" customHeight="1" x14ac:dyDescent="0.2">
      <c r="A33" s="685" t="s">
        <v>12</v>
      </c>
      <c r="B33" s="686">
        <v>42</v>
      </c>
      <c r="C33" s="680">
        <v>107</v>
      </c>
      <c r="D33" s="681">
        <v>13</v>
      </c>
      <c r="E33" s="682">
        <v>10</v>
      </c>
      <c r="F33" s="682">
        <v>17</v>
      </c>
      <c r="G33" s="681">
        <v>15</v>
      </c>
      <c r="H33" s="684">
        <f t="shared" si="5"/>
        <v>162</v>
      </c>
    </row>
    <row r="34" spans="1:8" s="107" customFormat="1" ht="31.5" customHeight="1" x14ac:dyDescent="0.2">
      <c r="A34" s="685" t="s">
        <v>13</v>
      </c>
      <c r="B34" s="686">
        <v>44</v>
      </c>
      <c r="C34" s="680">
        <v>142</v>
      </c>
      <c r="D34" s="681">
        <v>9</v>
      </c>
      <c r="E34" s="682">
        <v>5</v>
      </c>
      <c r="F34" s="682">
        <v>30</v>
      </c>
      <c r="G34" s="681">
        <v>55</v>
      </c>
      <c r="H34" s="684">
        <f t="shared" si="5"/>
        <v>241</v>
      </c>
    </row>
    <row r="35" spans="1:8" ht="31.5" customHeight="1" thickBot="1" x14ac:dyDescent="0.25">
      <c r="A35" s="687" t="s">
        <v>14</v>
      </c>
      <c r="B35" s="688">
        <v>18</v>
      </c>
      <c r="C35" s="680">
        <v>33</v>
      </c>
      <c r="D35" s="681">
        <v>10</v>
      </c>
      <c r="E35" s="682">
        <v>5</v>
      </c>
      <c r="F35" s="682">
        <v>20</v>
      </c>
      <c r="G35" s="681">
        <v>62</v>
      </c>
      <c r="H35" s="684">
        <f t="shared" si="5"/>
        <v>130</v>
      </c>
    </row>
    <row r="36" spans="1:8" ht="31.5" customHeight="1" thickTop="1" thickBot="1" x14ac:dyDescent="0.25">
      <c r="A36" s="689" t="s">
        <v>78</v>
      </c>
      <c r="B36" s="690">
        <f t="shared" ref="B36:H36" si="6">SUM(B30:B35)</f>
        <v>240</v>
      </c>
      <c r="C36" s="691">
        <f t="shared" si="6"/>
        <v>609</v>
      </c>
      <c r="D36" s="691">
        <f t="shared" si="6"/>
        <v>48</v>
      </c>
      <c r="E36" s="691">
        <f t="shared" si="6"/>
        <v>53</v>
      </c>
      <c r="F36" s="691">
        <f t="shared" si="6"/>
        <v>91</v>
      </c>
      <c r="G36" s="692">
        <f t="shared" si="6"/>
        <v>175</v>
      </c>
      <c r="H36" s="707">
        <f t="shared" si="6"/>
        <v>976</v>
      </c>
    </row>
    <row r="37" spans="1:8" ht="31.5" customHeight="1" thickTop="1" thickBot="1" x14ac:dyDescent="0.25">
      <c r="A37" s="695" t="s">
        <v>244</v>
      </c>
      <c r="B37" s="696"/>
      <c r="C37" s="698">
        <f>C36/H36</f>
        <v>0.62397540983606559</v>
      </c>
      <c r="D37" s="698">
        <f>D36/H36</f>
        <v>4.9180327868852458E-2</v>
      </c>
      <c r="E37" s="698">
        <f>E36/H36</f>
        <v>5.4303278688524588E-2</v>
      </c>
      <c r="F37" s="698">
        <f>F36/H36</f>
        <v>9.3237704918032793E-2</v>
      </c>
      <c r="G37" s="618">
        <f>G36/H36</f>
        <v>0.17930327868852458</v>
      </c>
      <c r="H37" s="701">
        <f>SUM(C37:G37)</f>
        <v>0.99999999999999989</v>
      </c>
    </row>
    <row r="42" spans="1:8" x14ac:dyDescent="0.2">
      <c r="G42" s="2" t="s">
        <v>220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10" zoomScale="80" zoomScaleNormal="80" zoomScaleSheetLayoutView="75" zoomScalePageLayoutView="50" workbookViewId="0">
      <selection activeCell="F13" sqref="F13"/>
    </sheetView>
  </sheetViews>
  <sheetFormatPr defaultColWidth="9" defaultRowHeight="16.2" x14ac:dyDescent="0.2"/>
  <cols>
    <col min="1" max="10" width="14.69921875" style="2" customWidth="1"/>
    <col min="11" max="15" width="12.59765625" style="2" customWidth="1"/>
    <col min="16" max="16384" width="9" style="2"/>
  </cols>
  <sheetData>
    <row r="1" spans="1:10" ht="24.75" customHeight="1" x14ac:dyDescent="0.2">
      <c r="A1" s="326" t="s">
        <v>16</v>
      </c>
    </row>
    <row r="2" spans="1:10" ht="24.75" customHeight="1" x14ac:dyDescent="0.2">
      <c r="A2" s="25" t="s">
        <v>308</v>
      </c>
    </row>
    <row r="3" spans="1:10" ht="24.75" customHeight="1" x14ac:dyDescent="0.2">
      <c r="A3" s="25"/>
    </row>
    <row r="4" spans="1:10" ht="24.75" customHeight="1" thickBot="1" x14ac:dyDescent="0.25">
      <c r="A4" s="2" t="s">
        <v>66</v>
      </c>
      <c r="I4" s="223"/>
    </row>
    <row r="5" spans="1:10" ht="24.75" customHeight="1" x14ac:dyDescent="0.2">
      <c r="A5" s="728" t="s">
        <v>8</v>
      </c>
      <c r="B5" s="730" t="s">
        <v>67</v>
      </c>
      <c r="C5" s="731"/>
      <c r="D5" s="732"/>
      <c r="E5" s="730" t="s">
        <v>68</v>
      </c>
      <c r="F5" s="731"/>
      <c r="G5" s="732"/>
      <c r="H5" s="730" t="s">
        <v>69</v>
      </c>
      <c r="I5" s="731"/>
      <c r="J5" s="732"/>
    </row>
    <row r="6" spans="1:10" ht="33" customHeight="1" thickBot="1" x14ac:dyDescent="0.25">
      <c r="A6" s="729"/>
      <c r="B6" s="48" t="s">
        <v>204</v>
      </c>
      <c r="C6" s="49" t="s">
        <v>205</v>
      </c>
      <c r="D6" s="50" t="s">
        <v>59</v>
      </c>
      <c r="E6" s="48" t="s">
        <v>204</v>
      </c>
      <c r="F6" s="49" t="s">
        <v>205</v>
      </c>
      <c r="G6" s="50" t="s">
        <v>59</v>
      </c>
      <c r="H6" s="48" t="s">
        <v>204</v>
      </c>
      <c r="I6" s="49" t="s">
        <v>205</v>
      </c>
      <c r="J6" s="50" t="s">
        <v>63</v>
      </c>
    </row>
    <row r="7" spans="1:10" ht="24.75" customHeight="1" thickTop="1" x14ac:dyDescent="0.2">
      <c r="A7" s="9" t="s">
        <v>9</v>
      </c>
      <c r="B7" s="10">
        <v>27</v>
      </c>
      <c r="C7" s="11">
        <v>0</v>
      </c>
      <c r="D7" s="43">
        <f>C7/B7</f>
        <v>0</v>
      </c>
      <c r="E7" s="10">
        <v>29</v>
      </c>
      <c r="F7" s="11">
        <v>0</v>
      </c>
      <c r="G7" s="34">
        <f>F7/E7</f>
        <v>0</v>
      </c>
      <c r="H7" s="10">
        <v>39</v>
      </c>
      <c r="I7" s="11">
        <v>3</v>
      </c>
      <c r="J7" s="43">
        <f>I7/H7</f>
        <v>7.6923076923076927E-2</v>
      </c>
    </row>
    <row r="8" spans="1:10" ht="24.75" customHeight="1" x14ac:dyDescent="0.2">
      <c r="A8" s="14" t="s">
        <v>10</v>
      </c>
      <c r="B8" s="15">
        <v>94</v>
      </c>
      <c r="C8" s="16">
        <v>16</v>
      </c>
      <c r="D8" s="43">
        <f t="shared" ref="D8:D13" si="0">C8/B8</f>
        <v>0.1702127659574468</v>
      </c>
      <c r="E8" s="15">
        <v>41</v>
      </c>
      <c r="F8" s="16">
        <v>10</v>
      </c>
      <c r="G8" s="34">
        <f t="shared" ref="G8:G13" si="1">F8/E8</f>
        <v>0.24390243902439024</v>
      </c>
      <c r="H8" s="15">
        <v>33</v>
      </c>
      <c r="I8" s="16">
        <v>6</v>
      </c>
      <c r="J8" s="43">
        <f t="shared" ref="J8:J13" si="2">I8/H8</f>
        <v>0.18181818181818182</v>
      </c>
    </row>
    <row r="9" spans="1:10" ht="24.75" customHeight="1" x14ac:dyDescent="0.2">
      <c r="A9" s="14" t="s">
        <v>61</v>
      </c>
      <c r="B9" s="15">
        <v>205</v>
      </c>
      <c r="C9" s="16">
        <v>31</v>
      </c>
      <c r="D9" s="43">
        <f t="shared" si="0"/>
        <v>0.15121951219512195</v>
      </c>
      <c r="E9" s="15">
        <v>194</v>
      </c>
      <c r="F9" s="16">
        <v>39</v>
      </c>
      <c r="G9" s="34">
        <f t="shared" si="1"/>
        <v>0.20103092783505155</v>
      </c>
      <c r="H9" s="15">
        <v>105</v>
      </c>
      <c r="I9" s="16">
        <v>26</v>
      </c>
      <c r="J9" s="43">
        <f t="shared" si="2"/>
        <v>0.24761904761904763</v>
      </c>
    </row>
    <row r="10" spans="1:10" s="107" customFormat="1" ht="24.75" customHeight="1" x14ac:dyDescent="0.2">
      <c r="A10" s="108" t="s">
        <v>62</v>
      </c>
      <c r="B10" s="109">
        <v>315</v>
      </c>
      <c r="C10" s="110">
        <v>29</v>
      </c>
      <c r="D10" s="135">
        <f t="shared" si="0"/>
        <v>9.2063492063492069E-2</v>
      </c>
      <c r="E10" s="109">
        <v>283</v>
      </c>
      <c r="F10" s="110">
        <v>59</v>
      </c>
      <c r="G10" s="130">
        <f t="shared" si="1"/>
        <v>0.20848056537102475</v>
      </c>
      <c r="H10" s="109">
        <v>188</v>
      </c>
      <c r="I10" s="110">
        <v>41</v>
      </c>
      <c r="J10" s="135">
        <f t="shared" si="2"/>
        <v>0.21808510638297873</v>
      </c>
    </row>
    <row r="11" spans="1:10" s="107" customFormat="1" ht="24.75" customHeight="1" x14ac:dyDescent="0.2">
      <c r="A11" s="108" t="s">
        <v>13</v>
      </c>
      <c r="B11" s="109">
        <v>880</v>
      </c>
      <c r="C11" s="110">
        <v>88</v>
      </c>
      <c r="D11" s="135">
        <f t="shared" si="0"/>
        <v>0.1</v>
      </c>
      <c r="E11" s="109">
        <v>638</v>
      </c>
      <c r="F11" s="110">
        <v>121</v>
      </c>
      <c r="G11" s="130">
        <f t="shared" si="1"/>
        <v>0.18965517241379309</v>
      </c>
      <c r="H11" s="109">
        <v>395</v>
      </c>
      <c r="I11" s="110">
        <v>82</v>
      </c>
      <c r="J11" s="135">
        <f t="shared" si="2"/>
        <v>0.20759493670886076</v>
      </c>
    </row>
    <row r="12" spans="1:10" ht="24.75" customHeight="1" thickBot="1" x14ac:dyDescent="0.25">
      <c r="A12" s="17" t="s">
        <v>14</v>
      </c>
      <c r="B12" s="18">
        <v>1204</v>
      </c>
      <c r="C12" s="19">
        <v>100</v>
      </c>
      <c r="D12" s="45">
        <f t="shared" si="0"/>
        <v>8.3056478405315617E-2</v>
      </c>
      <c r="E12" s="18">
        <v>1075</v>
      </c>
      <c r="F12" s="19">
        <v>199</v>
      </c>
      <c r="G12" s="36">
        <f t="shared" si="1"/>
        <v>0.18511627906976744</v>
      </c>
      <c r="H12" s="18">
        <v>697</v>
      </c>
      <c r="I12" s="19">
        <v>94</v>
      </c>
      <c r="J12" s="45">
        <f t="shared" si="2"/>
        <v>0.13486370157819225</v>
      </c>
    </row>
    <row r="13" spans="1:10" s="107" customFormat="1" ht="24.75" customHeight="1" thickTop="1" thickBot="1" x14ac:dyDescent="0.25">
      <c r="A13" s="198" t="s">
        <v>22</v>
      </c>
      <c r="B13" s="206">
        <f>SUM(B7:B12)</f>
        <v>2725</v>
      </c>
      <c r="C13" s="179">
        <f>SUM(C7:C12)</f>
        <v>264</v>
      </c>
      <c r="D13" s="204">
        <f t="shared" si="0"/>
        <v>9.6880733944954125E-2</v>
      </c>
      <c r="E13" s="175">
        <f>SUM(E7:E12)</f>
        <v>2260</v>
      </c>
      <c r="F13" s="176">
        <f>SUM(F7:F12)</f>
        <v>428</v>
      </c>
      <c r="G13" s="203">
        <f t="shared" si="1"/>
        <v>0.18938053097345134</v>
      </c>
      <c r="H13" s="175">
        <f>SUM(H7:H12)</f>
        <v>1457</v>
      </c>
      <c r="I13" s="176">
        <f>SUM(I7:I12)</f>
        <v>252</v>
      </c>
      <c r="J13" s="204">
        <f t="shared" si="2"/>
        <v>0.17295813315030886</v>
      </c>
    </row>
    <row r="14" spans="1:10" ht="24.75" customHeight="1" x14ac:dyDescent="0.2">
      <c r="A14" s="51"/>
    </row>
    <row r="15" spans="1:10" ht="24.75" customHeight="1" thickBot="1" x14ac:dyDescent="0.25">
      <c r="A15" s="2" t="s">
        <v>23</v>
      </c>
    </row>
    <row r="16" spans="1:10" ht="24.75" customHeight="1" x14ac:dyDescent="0.2">
      <c r="A16" s="728" t="s">
        <v>42</v>
      </c>
      <c r="B16" s="730" t="s">
        <v>67</v>
      </c>
      <c r="C16" s="731"/>
      <c r="D16" s="732"/>
      <c r="E16" s="730" t="s">
        <v>68</v>
      </c>
      <c r="F16" s="731"/>
      <c r="G16" s="732"/>
      <c r="H16" s="730" t="s">
        <v>69</v>
      </c>
      <c r="I16" s="731"/>
      <c r="J16" s="732"/>
    </row>
    <row r="17" spans="1:13" ht="33" customHeight="1" thickBot="1" x14ac:dyDescent="0.25">
      <c r="A17" s="729"/>
      <c r="B17" s="48" t="s">
        <v>204</v>
      </c>
      <c r="C17" s="49" t="s">
        <v>205</v>
      </c>
      <c r="D17" s="50" t="s">
        <v>59</v>
      </c>
      <c r="E17" s="48" t="s">
        <v>204</v>
      </c>
      <c r="F17" s="49" t="s">
        <v>205</v>
      </c>
      <c r="G17" s="50" t="s">
        <v>59</v>
      </c>
      <c r="H17" s="48" t="s">
        <v>204</v>
      </c>
      <c r="I17" s="49" t="s">
        <v>205</v>
      </c>
      <c r="J17" s="50" t="s">
        <v>59</v>
      </c>
    </row>
    <row r="18" spans="1:13" ht="24.75" customHeight="1" thickTop="1" x14ac:dyDescent="0.2">
      <c r="A18" s="9" t="s">
        <v>43</v>
      </c>
      <c r="B18" s="10">
        <v>11</v>
      </c>
      <c r="C18" s="11">
        <v>0</v>
      </c>
      <c r="D18" s="43">
        <f>C18/B18</f>
        <v>0</v>
      </c>
      <c r="E18" s="102">
        <v>8</v>
      </c>
      <c r="F18" s="103">
        <v>4</v>
      </c>
      <c r="G18" s="43">
        <f>F18/E18</f>
        <v>0.5</v>
      </c>
      <c r="H18" s="102">
        <v>17</v>
      </c>
      <c r="I18" s="103">
        <v>3</v>
      </c>
      <c r="J18" s="43">
        <f>I18/H18</f>
        <v>0.17647058823529413</v>
      </c>
    </row>
    <row r="19" spans="1:13" ht="24.75" customHeight="1" x14ac:dyDescent="0.2">
      <c r="A19" s="14" t="s">
        <v>44</v>
      </c>
      <c r="B19" s="15">
        <v>77</v>
      </c>
      <c r="C19" s="16">
        <v>5</v>
      </c>
      <c r="D19" s="43">
        <f>C19/B19</f>
        <v>6.4935064935064929E-2</v>
      </c>
      <c r="E19" s="109">
        <v>65</v>
      </c>
      <c r="F19" s="110">
        <v>12</v>
      </c>
      <c r="G19" s="43">
        <f>F19/E19</f>
        <v>0.18461538461538463</v>
      </c>
      <c r="H19" s="109">
        <v>41</v>
      </c>
      <c r="I19" s="110">
        <v>9</v>
      </c>
      <c r="J19" s="43">
        <f>I19/H19</f>
        <v>0.21951219512195122</v>
      </c>
    </row>
    <row r="20" spans="1:13" s="107" customFormat="1" ht="24.75" customHeight="1" x14ac:dyDescent="0.2">
      <c r="A20" s="108" t="s">
        <v>45</v>
      </c>
      <c r="B20" s="109">
        <v>2612</v>
      </c>
      <c r="C20" s="110">
        <v>255</v>
      </c>
      <c r="D20" s="135">
        <f>C20/B20</f>
        <v>9.7626339969372131E-2</v>
      </c>
      <c r="E20" s="109">
        <v>2127</v>
      </c>
      <c r="F20" s="110">
        <v>404</v>
      </c>
      <c r="G20" s="135">
        <f>F20/E20</f>
        <v>0.18993888105312648</v>
      </c>
      <c r="H20" s="109">
        <v>1383</v>
      </c>
      <c r="I20" s="110">
        <v>237</v>
      </c>
      <c r="J20" s="135">
        <f>I20/H20</f>
        <v>0.17136659436008678</v>
      </c>
    </row>
    <row r="21" spans="1:13" ht="24.75" customHeight="1" thickBot="1" x14ac:dyDescent="0.25">
      <c r="A21" s="17" t="s">
        <v>46</v>
      </c>
      <c r="B21" s="18">
        <v>25</v>
      </c>
      <c r="C21" s="19">
        <v>4</v>
      </c>
      <c r="D21" s="45">
        <f>C21/B21</f>
        <v>0.16</v>
      </c>
      <c r="E21" s="122">
        <v>60</v>
      </c>
      <c r="F21" s="123">
        <v>8</v>
      </c>
      <c r="G21" s="45">
        <f>F21/E21</f>
        <v>0.13333333333333333</v>
      </c>
      <c r="H21" s="122">
        <v>16</v>
      </c>
      <c r="I21" s="123">
        <v>3</v>
      </c>
      <c r="J21" s="45">
        <f>I21/H21</f>
        <v>0.1875</v>
      </c>
    </row>
    <row r="22" spans="1:13" s="107" customFormat="1" ht="24.75" customHeight="1" thickTop="1" thickBot="1" x14ac:dyDescent="0.25">
      <c r="A22" s="198" t="s">
        <v>22</v>
      </c>
      <c r="B22" s="175">
        <f>SUM(B18:B21)</f>
        <v>2725</v>
      </c>
      <c r="C22" s="176">
        <v>264</v>
      </c>
      <c r="D22" s="204">
        <f>C22/B22</f>
        <v>9.6880733944954125E-2</v>
      </c>
      <c r="E22" s="175">
        <f>SUM(E18:E21)</f>
        <v>2260</v>
      </c>
      <c r="F22" s="176">
        <f>SUM(F18:F21)</f>
        <v>428</v>
      </c>
      <c r="G22" s="204">
        <f>F22/E22</f>
        <v>0.18938053097345134</v>
      </c>
      <c r="H22" s="209">
        <f>SUM(H18:H21)</f>
        <v>1457</v>
      </c>
      <c r="I22" s="210">
        <f>SUM(I18:I21)</f>
        <v>252</v>
      </c>
      <c r="J22" s="204">
        <f>I22/H22</f>
        <v>0.17295813315030886</v>
      </c>
    </row>
    <row r="23" spans="1:13" ht="16.5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5" spans="1:13" ht="16.5" x14ac:dyDescent="0.2">
      <c r="B25" s="207"/>
      <c r="C25" s="207"/>
      <c r="D25" s="208"/>
      <c r="E25" s="207"/>
      <c r="F25" s="207"/>
      <c r="G25" s="208"/>
      <c r="H25" s="207"/>
      <c r="I25" s="207"/>
      <c r="J25" s="53"/>
    </row>
  </sheetData>
  <mergeCells count="8">
    <mergeCell ref="A5:A6"/>
    <mergeCell ref="B5:D5"/>
    <mergeCell ref="E5:G5"/>
    <mergeCell ref="H5:J5"/>
    <mergeCell ref="A16:A17"/>
    <mergeCell ref="B16:D16"/>
    <mergeCell ref="E16:G16"/>
    <mergeCell ref="H16:J16"/>
  </mergeCells>
  <phoneticPr fontId="1"/>
  <printOptions horizontalCentered="1"/>
  <pageMargins left="0.23622047244094491" right="0.23622047244094491" top="0.74803149606299213" bottom="0.74803149606299213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opLeftCell="A5" zoomScale="80" zoomScaleNormal="80" zoomScaleSheetLayoutView="50" zoomScalePageLayoutView="50" workbookViewId="0">
      <selection activeCell="A5" sqref="A5:A6"/>
    </sheetView>
  </sheetViews>
  <sheetFormatPr defaultColWidth="9" defaultRowHeight="16.2" x14ac:dyDescent="0.2"/>
  <cols>
    <col min="1" max="11" width="21.796875" style="2" customWidth="1"/>
    <col min="12" max="20" width="12.59765625" style="2" customWidth="1"/>
    <col min="21" max="16384" width="9" style="2"/>
  </cols>
  <sheetData>
    <row r="1" spans="1:11" ht="63.75" customHeight="1" x14ac:dyDescent="0.2">
      <c r="A1" s="613" t="s">
        <v>16</v>
      </c>
    </row>
    <row r="2" spans="1:11" ht="53.25" customHeight="1" x14ac:dyDescent="0.2">
      <c r="A2" s="615" t="s">
        <v>309</v>
      </c>
      <c r="E2" s="118"/>
      <c r="F2" s="273"/>
      <c r="G2" s="273"/>
    </row>
    <row r="3" spans="1:11" ht="39.75" customHeight="1" x14ac:dyDescent="0.2">
      <c r="C3" s="23"/>
      <c r="D3" s="23"/>
      <c r="E3" s="23"/>
      <c r="F3" s="23"/>
      <c r="G3" s="23"/>
      <c r="H3" s="23"/>
      <c r="I3" s="23"/>
      <c r="J3" s="23"/>
    </row>
    <row r="4" spans="1:11" ht="53.25" customHeight="1" thickBot="1" x14ac:dyDescent="0.25">
      <c r="A4" s="617" t="s">
        <v>221</v>
      </c>
      <c r="B4" s="617"/>
      <c r="C4" s="619"/>
      <c r="D4" s="619"/>
      <c r="E4" s="619"/>
      <c r="F4" s="620"/>
      <c r="G4" s="617"/>
      <c r="H4" s="617"/>
      <c r="I4" s="617"/>
      <c r="J4" s="617"/>
      <c r="K4" s="617"/>
    </row>
    <row r="5" spans="1:11" ht="63.75" customHeight="1" x14ac:dyDescent="0.2">
      <c r="A5" s="758" t="s">
        <v>89</v>
      </c>
      <c r="B5" s="758" t="s">
        <v>70</v>
      </c>
      <c r="C5" s="760" t="s">
        <v>17</v>
      </c>
      <c r="D5" s="761"/>
      <c r="E5" s="762"/>
      <c r="F5" s="763" t="s">
        <v>18</v>
      </c>
      <c r="G5" s="761"/>
      <c r="H5" s="764"/>
      <c r="I5" s="760" t="s">
        <v>19</v>
      </c>
      <c r="J5" s="761"/>
      <c r="K5" s="762"/>
    </row>
    <row r="6" spans="1:11" ht="63.75" customHeight="1" thickBot="1" x14ac:dyDescent="0.25">
      <c r="A6" s="759"/>
      <c r="B6" s="759"/>
      <c r="C6" s="621" t="s">
        <v>90</v>
      </c>
      <c r="D6" s="622" t="s">
        <v>91</v>
      </c>
      <c r="E6" s="623" t="s">
        <v>191</v>
      </c>
      <c r="F6" s="624" t="s">
        <v>90</v>
      </c>
      <c r="G6" s="622" t="s">
        <v>91</v>
      </c>
      <c r="H6" s="623" t="s">
        <v>191</v>
      </c>
      <c r="I6" s="621" t="s">
        <v>90</v>
      </c>
      <c r="J6" s="622" t="s">
        <v>91</v>
      </c>
      <c r="K6" s="623" t="s">
        <v>191</v>
      </c>
    </row>
    <row r="7" spans="1:11" ht="45.75" customHeight="1" thickTop="1" x14ac:dyDescent="0.2">
      <c r="A7" s="625" t="s">
        <v>92</v>
      </c>
      <c r="B7" s="626">
        <v>19</v>
      </c>
      <c r="C7" s="627">
        <f t="shared" ref="C7:D12" si="0">F7+I7</f>
        <v>27</v>
      </c>
      <c r="D7" s="628">
        <f t="shared" si="0"/>
        <v>14</v>
      </c>
      <c r="E7" s="629">
        <f>D7/C7</f>
        <v>0.51851851851851849</v>
      </c>
      <c r="F7" s="630">
        <v>20</v>
      </c>
      <c r="G7" s="628">
        <v>6</v>
      </c>
      <c r="H7" s="631">
        <f>G7/F7</f>
        <v>0.3</v>
      </c>
      <c r="I7" s="627">
        <v>7</v>
      </c>
      <c r="J7" s="628">
        <v>8</v>
      </c>
      <c r="K7" s="632">
        <f>J7/I7</f>
        <v>1.1428571428571428</v>
      </c>
    </row>
    <row r="8" spans="1:11" ht="45.75" customHeight="1" x14ac:dyDescent="0.2">
      <c r="A8" s="633" t="s">
        <v>93</v>
      </c>
      <c r="B8" s="626">
        <v>43</v>
      </c>
      <c r="C8" s="627">
        <f t="shared" si="0"/>
        <v>178</v>
      </c>
      <c r="D8" s="628">
        <f t="shared" si="0"/>
        <v>98</v>
      </c>
      <c r="E8" s="629">
        <f t="shared" ref="E8:E13" si="1">D8/C8</f>
        <v>0.550561797752809</v>
      </c>
      <c r="F8" s="634">
        <v>165</v>
      </c>
      <c r="G8" s="635">
        <v>92</v>
      </c>
      <c r="H8" s="631">
        <f t="shared" ref="H8:H13" si="2">G8/F8</f>
        <v>0.55757575757575761</v>
      </c>
      <c r="I8" s="636">
        <v>13</v>
      </c>
      <c r="J8" s="635">
        <v>6</v>
      </c>
      <c r="K8" s="632">
        <f t="shared" ref="K8:K13" si="3">J8/I8</f>
        <v>0.46153846153846156</v>
      </c>
    </row>
    <row r="9" spans="1:11" ht="45.75" customHeight="1" x14ac:dyDescent="0.2">
      <c r="A9" s="633" t="s">
        <v>94</v>
      </c>
      <c r="B9" s="626">
        <v>74</v>
      </c>
      <c r="C9" s="627">
        <f t="shared" si="0"/>
        <v>501</v>
      </c>
      <c r="D9" s="628">
        <f t="shared" si="0"/>
        <v>570</v>
      </c>
      <c r="E9" s="629">
        <f t="shared" si="1"/>
        <v>1.1377245508982037</v>
      </c>
      <c r="F9" s="634">
        <v>479</v>
      </c>
      <c r="G9" s="635">
        <v>535</v>
      </c>
      <c r="H9" s="631">
        <f t="shared" si="2"/>
        <v>1.1169102296450939</v>
      </c>
      <c r="I9" s="636">
        <v>22</v>
      </c>
      <c r="J9" s="635">
        <v>35</v>
      </c>
      <c r="K9" s="632">
        <f t="shared" si="3"/>
        <v>1.5909090909090908</v>
      </c>
    </row>
    <row r="10" spans="1:11" s="107" customFormat="1" ht="45.75" customHeight="1" x14ac:dyDescent="0.2">
      <c r="A10" s="637" t="s">
        <v>131</v>
      </c>
      <c r="B10" s="638">
        <v>41</v>
      </c>
      <c r="C10" s="639">
        <f t="shared" si="0"/>
        <v>384</v>
      </c>
      <c r="D10" s="640">
        <f t="shared" si="0"/>
        <v>431</v>
      </c>
      <c r="E10" s="641">
        <f t="shared" si="1"/>
        <v>1.1223958333333333</v>
      </c>
      <c r="F10" s="642">
        <v>384</v>
      </c>
      <c r="G10" s="643">
        <v>427</v>
      </c>
      <c r="H10" s="644">
        <f t="shared" si="2"/>
        <v>1.1119791666666667</v>
      </c>
      <c r="I10" s="645">
        <v>0</v>
      </c>
      <c r="J10" s="643">
        <v>4</v>
      </c>
      <c r="K10" s="646" t="s">
        <v>60</v>
      </c>
    </row>
    <row r="11" spans="1:11" s="107" customFormat="1" ht="45.75" customHeight="1" x14ac:dyDescent="0.2">
      <c r="A11" s="637" t="s">
        <v>95</v>
      </c>
      <c r="B11" s="638">
        <v>44</v>
      </c>
      <c r="C11" s="639">
        <f t="shared" si="0"/>
        <v>1171</v>
      </c>
      <c r="D11" s="640">
        <f t="shared" si="0"/>
        <v>1030</v>
      </c>
      <c r="E11" s="641">
        <f t="shared" si="1"/>
        <v>0.87959009393680609</v>
      </c>
      <c r="F11" s="642">
        <v>1164</v>
      </c>
      <c r="G11" s="643">
        <v>1012</v>
      </c>
      <c r="H11" s="644">
        <f t="shared" si="2"/>
        <v>0.86941580756013748</v>
      </c>
      <c r="I11" s="645">
        <v>7</v>
      </c>
      <c r="J11" s="643">
        <v>18</v>
      </c>
      <c r="K11" s="647">
        <f t="shared" si="3"/>
        <v>2.5714285714285716</v>
      </c>
    </row>
    <row r="12" spans="1:11" s="107" customFormat="1" ht="45.75" customHeight="1" thickBot="1" x14ac:dyDescent="0.25">
      <c r="A12" s="648" t="s">
        <v>96</v>
      </c>
      <c r="B12" s="649">
        <v>18</v>
      </c>
      <c r="C12" s="650">
        <f t="shared" si="0"/>
        <v>1335</v>
      </c>
      <c r="D12" s="651">
        <f t="shared" si="0"/>
        <v>1568</v>
      </c>
      <c r="E12" s="652">
        <f t="shared" si="1"/>
        <v>1.1745318352059926</v>
      </c>
      <c r="F12" s="653">
        <v>1335</v>
      </c>
      <c r="G12" s="651">
        <v>1558</v>
      </c>
      <c r="H12" s="654">
        <f t="shared" si="2"/>
        <v>1.1670411985018727</v>
      </c>
      <c r="I12" s="650">
        <v>0</v>
      </c>
      <c r="J12" s="651">
        <v>10</v>
      </c>
      <c r="K12" s="646" t="s">
        <v>60</v>
      </c>
    </row>
    <row r="13" spans="1:11" ht="45.75" customHeight="1" thickTop="1" thickBot="1" x14ac:dyDescent="0.25">
      <c r="A13" s="655" t="s">
        <v>85</v>
      </c>
      <c r="B13" s="656">
        <f>SUM(B7:B12)</f>
        <v>239</v>
      </c>
      <c r="C13" s="657">
        <f>SUM(C7:C12)</f>
        <v>3596</v>
      </c>
      <c r="D13" s="658">
        <f>SUM(D7:D12)</f>
        <v>3711</v>
      </c>
      <c r="E13" s="659">
        <f t="shared" si="1"/>
        <v>1.0319799777530589</v>
      </c>
      <c r="F13" s="660">
        <f>SUM(F7:F12)</f>
        <v>3547</v>
      </c>
      <c r="G13" s="658">
        <f>SUM(G7:G12)</f>
        <v>3630</v>
      </c>
      <c r="H13" s="661">
        <f t="shared" si="2"/>
        <v>1.023400056385678</v>
      </c>
      <c r="I13" s="657">
        <f>SUM(I7:I12)</f>
        <v>49</v>
      </c>
      <c r="J13" s="658">
        <f>SUM(J7:J12)</f>
        <v>81</v>
      </c>
      <c r="K13" s="662">
        <f t="shared" si="3"/>
        <v>1.653061224489796</v>
      </c>
    </row>
    <row r="14" spans="1:11" ht="36.75" customHeight="1" x14ac:dyDescent="0.2">
      <c r="A14" s="319"/>
      <c r="B14" s="164" t="s">
        <v>313</v>
      </c>
      <c r="C14" s="52"/>
      <c r="D14" s="52"/>
      <c r="E14" s="162"/>
      <c r="F14" s="52"/>
      <c r="G14" s="52"/>
      <c r="H14" s="162"/>
      <c r="I14" s="52"/>
      <c r="J14" s="52"/>
      <c r="K14" s="320"/>
    </row>
  </sheetData>
  <mergeCells count="5">
    <mergeCell ref="A5:A6"/>
    <mergeCell ref="B5:B6"/>
    <mergeCell ref="C5:E5"/>
    <mergeCell ref="F5:H5"/>
    <mergeCell ref="I5:K5"/>
  </mergeCells>
  <phoneticPr fontId="1"/>
  <printOptions horizontalCentered="1"/>
  <pageMargins left="0.23622047244094491" right="0.23622047244094491" top="0.74803149606299213" bottom="0.74803149606299213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2" zoomScale="80" zoomScaleNormal="80" zoomScaleSheetLayoutView="75" zoomScalePageLayoutView="75" workbookViewId="0">
      <selection activeCell="H15" sqref="H15"/>
    </sheetView>
  </sheetViews>
  <sheetFormatPr defaultColWidth="9" defaultRowHeight="16.2" x14ac:dyDescent="0.2"/>
  <cols>
    <col min="1" max="8" width="16.59765625" style="2" customWidth="1"/>
    <col min="9" max="16384" width="9" style="2"/>
  </cols>
  <sheetData>
    <row r="1" spans="1:8" ht="38.25" customHeight="1" x14ac:dyDescent="0.2">
      <c r="A1" s="326" t="s">
        <v>16</v>
      </c>
    </row>
    <row r="2" spans="1:8" ht="38.25" customHeight="1" x14ac:dyDescent="0.2">
      <c r="A2" s="25" t="s">
        <v>310</v>
      </c>
    </row>
    <row r="3" spans="1:8" ht="38.25" customHeight="1" x14ac:dyDescent="0.15">
      <c r="A3" s="25" t="s">
        <v>248</v>
      </c>
      <c r="G3" s="180"/>
      <c r="H3" s="181"/>
    </row>
    <row r="4" spans="1:8" ht="38.25" customHeight="1" x14ac:dyDescent="0.2">
      <c r="A4" s="25"/>
      <c r="G4" s="180"/>
      <c r="H4" s="181"/>
    </row>
    <row r="5" spans="1:8" ht="38.25" customHeight="1" thickBot="1" x14ac:dyDescent="0.25">
      <c r="A5" s="2" t="s">
        <v>277</v>
      </c>
      <c r="C5" s="181"/>
      <c r="D5" s="181"/>
      <c r="E5" s="181"/>
      <c r="F5" s="181"/>
      <c r="G5" s="181"/>
      <c r="H5" s="181"/>
    </row>
    <row r="6" spans="1:8" ht="34.5" customHeight="1" x14ac:dyDescent="0.2">
      <c r="A6" s="728" t="s">
        <v>8</v>
      </c>
      <c r="B6" s="733" t="s">
        <v>39</v>
      </c>
      <c r="C6" s="734"/>
      <c r="D6" s="733" t="s">
        <v>40</v>
      </c>
      <c r="E6" s="734"/>
      <c r="F6" s="733" t="s">
        <v>41</v>
      </c>
      <c r="G6" s="765"/>
      <c r="H6" s="401" t="s">
        <v>85</v>
      </c>
    </row>
    <row r="7" spans="1:8" ht="60" customHeight="1" thickBot="1" x14ac:dyDescent="0.25">
      <c r="A7" s="729"/>
      <c r="B7" s="26" t="s">
        <v>315</v>
      </c>
      <c r="C7" s="27" t="s">
        <v>316</v>
      </c>
      <c r="D7" s="26" t="s">
        <v>315</v>
      </c>
      <c r="E7" s="27" t="s">
        <v>316</v>
      </c>
      <c r="F7" s="26" t="s">
        <v>315</v>
      </c>
      <c r="G7" s="172" t="s">
        <v>316</v>
      </c>
      <c r="H7" s="402" t="s">
        <v>117</v>
      </c>
    </row>
    <row r="8" spans="1:8" ht="34.5" customHeight="1" thickTop="1" x14ac:dyDescent="0.2">
      <c r="A8" s="9" t="s">
        <v>9</v>
      </c>
      <c r="B8" s="10">
        <f t="shared" ref="B8:B14" si="0">D8+F8</f>
        <v>119</v>
      </c>
      <c r="C8" s="30">
        <f t="shared" ref="C8:C14" si="1">E8+G8</f>
        <v>8</v>
      </c>
      <c r="D8" s="168">
        <v>64</v>
      </c>
      <c r="E8" s="170">
        <v>1</v>
      </c>
      <c r="F8" s="32">
        <v>55</v>
      </c>
      <c r="G8" s="173">
        <v>7</v>
      </c>
      <c r="H8" s="410">
        <f t="shared" ref="H8:H13" si="2">SUM(D8:G8)</f>
        <v>127</v>
      </c>
    </row>
    <row r="9" spans="1:8" ht="35.1" customHeight="1" x14ac:dyDescent="0.2">
      <c r="A9" s="14" t="s">
        <v>10</v>
      </c>
      <c r="B9" s="10">
        <f t="shared" si="0"/>
        <v>783</v>
      </c>
      <c r="C9" s="30">
        <f t="shared" si="1"/>
        <v>71</v>
      </c>
      <c r="D9" s="169">
        <v>548</v>
      </c>
      <c r="E9" s="171">
        <v>5</v>
      </c>
      <c r="F9" s="35">
        <v>235</v>
      </c>
      <c r="G9" s="173">
        <v>66</v>
      </c>
      <c r="H9" s="404">
        <f t="shared" si="2"/>
        <v>854</v>
      </c>
    </row>
    <row r="10" spans="1:8" s="107" customFormat="1" ht="35.1" customHeight="1" x14ac:dyDescent="0.2">
      <c r="A10" s="108" t="s">
        <v>11</v>
      </c>
      <c r="B10" s="102">
        <f t="shared" si="0"/>
        <v>2243</v>
      </c>
      <c r="C10" s="192">
        <f t="shared" si="1"/>
        <v>158</v>
      </c>
      <c r="D10" s="194">
        <v>1617</v>
      </c>
      <c r="E10" s="191">
        <v>20</v>
      </c>
      <c r="F10" s="127">
        <v>626</v>
      </c>
      <c r="G10" s="193">
        <v>138</v>
      </c>
      <c r="H10" s="403">
        <f t="shared" si="2"/>
        <v>2401</v>
      </c>
    </row>
    <row r="11" spans="1:8" s="107" customFormat="1" ht="35.1" customHeight="1" x14ac:dyDescent="0.2">
      <c r="A11" s="108" t="s">
        <v>12</v>
      </c>
      <c r="B11" s="102">
        <f t="shared" si="0"/>
        <v>1698</v>
      </c>
      <c r="C11" s="192">
        <f t="shared" si="1"/>
        <v>148</v>
      </c>
      <c r="D11" s="194">
        <v>1254</v>
      </c>
      <c r="E11" s="191">
        <v>63</v>
      </c>
      <c r="F11" s="127">
        <v>444</v>
      </c>
      <c r="G11" s="193">
        <v>85</v>
      </c>
      <c r="H11" s="403">
        <f t="shared" si="2"/>
        <v>1846</v>
      </c>
    </row>
    <row r="12" spans="1:8" s="107" customFormat="1" ht="35.1" customHeight="1" x14ac:dyDescent="0.2">
      <c r="A12" s="108" t="s">
        <v>13</v>
      </c>
      <c r="B12" s="102">
        <f t="shared" si="0"/>
        <v>2087</v>
      </c>
      <c r="C12" s="192">
        <f t="shared" si="1"/>
        <v>353</v>
      </c>
      <c r="D12" s="194">
        <v>1315</v>
      </c>
      <c r="E12" s="191">
        <v>194</v>
      </c>
      <c r="F12" s="127">
        <v>772</v>
      </c>
      <c r="G12" s="193">
        <v>159</v>
      </c>
      <c r="H12" s="403">
        <f t="shared" si="2"/>
        <v>2440</v>
      </c>
    </row>
    <row r="13" spans="1:8" s="107" customFormat="1" ht="35.1" customHeight="1" thickBot="1" x14ac:dyDescent="0.25">
      <c r="A13" s="121" t="s">
        <v>14</v>
      </c>
      <c r="B13" s="122">
        <f t="shared" si="0"/>
        <v>1219</v>
      </c>
      <c r="C13" s="123">
        <f t="shared" si="1"/>
        <v>309</v>
      </c>
      <c r="D13" s="194">
        <v>681</v>
      </c>
      <c r="E13" s="195">
        <v>215</v>
      </c>
      <c r="F13" s="132">
        <v>538</v>
      </c>
      <c r="G13" s="409">
        <v>94</v>
      </c>
      <c r="H13" s="411">
        <f t="shared" si="2"/>
        <v>1528</v>
      </c>
    </row>
    <row r="14" spans="1:8" ht="34.5" customHeight="1" thickTop="1" thickBot="1" x14ac:dyDescent="0.25">
      <c r="A14" s="178" t="s">
        <v>78</v>
      </c>
      <c r="B14" s="39">
        <f t="shared" si="0"/>
        <v>8149</v>
      </c>
      <c r="C14" s="40">
        <f t="shared" si="1"/>
        <v>1047</v>
      </c>
      <c r="D14" s="377">
        <f>SUM(D8:D13)</f>
        <v>5479</v>
      </c>
      <c r="E14" s="520">
        <f>SUM(E8:E13)</f>
        <v>498</v>
      </c>
      <c r="F14" s="177">
        <f>SUM(F8:F13)</f>
        <v>2670</v>
      </c>
      <c r="G14" s="405">
        <f>SUM(G8:G13)</f>
        <v>549</v>
      </c>
      <c r="H14" s="387">
        <f>SUM(D14:G14)</f>
        <v>9196</v>
      </c>
    </row>
    <row r="15" spans="1:8" ht="35.1" customHeight="1" x14ac:dyDescent="0.2">
      <c r="D15" s="136"/>
    </row>
    <row r="16" spans="1:8" ht="35.1" customHeight="1" thickBot="1" x14ac:dyDescent="0.25">
      <c r="A16" s="2" t="s">
        <v>278</v>
      </c>
    </row>
    <row r="17" spans="1:18" s="23" customFormat="1" ht="35.1" customHeight="1" x14ac:dyDescent="0.2">
      <c r="A17" s="728" t="s">
        <v>223</v>
      </c>
      <c r="B17" s="733" t="s">
        <v>39</v>
      </c>
      <c r="C17" s="734"/>
      <c r="D17" s="733" t="s">
        <v>40</v>
      </c>
      <c r="E17" s="734"/>
      <c r="F17" s="733" t="s">
        <v>41</v>
      </c>
      <c r="G17" s="765"/>
      <c r="H17" s="406" t="s">
        <v>85</v>
      </c>
    </row>
    <row r="18" spans="1:18" s="23" customFormat="1" ht="60" customHeight="1" thickBot="1" x14ac:dyDescent="0.25">
      <c r="A18" s="729"/>
      <c r="B18" s="26" t="s">
        <v>315</v>
      </c>
      <c r="C18" s="27" t="s">
        <v>316</v>
      </c>
      <c r="D18" s="26" t="s">
        <v>315</v>
      </c>
      <c r="E18" s="27" t="s">
        <v>316</v>
      </c>
      <c r="F18" s="26" t="s">
        <v>315</v>
      </c>
      <c r="G18" s="172" t="s">
        <v>316</v>
      </c>
      <c r="H18" s="402" t="s">
        <v>115</v>
      </c>
    </row>
    <row r="19" spans="1:18" ht="34.5" customHeight="1" thickTop="1" x14ac:dyDescent="0.2">
      <c r="A19" s="9" t="s">
        <v>112</v>
      </c>
      <c r="B19" s="137">
        <v>7209</v>
      </c>
      <c r="C19" s="192">
        <v>843</v>
      </c>
      <c r="D19" s="137">
        <v>5021</v>
      </c>
      <c r="E19" s="192">
        <v>378</v>
      </c>
      <c r="F19" s="226">
        <v>2188</v>
      </c>
      <c r="G19" s="193">
        <v>465</v>
      </c>
      <c r="H19" s="407">
        <f>SUM(D19:G19)</f>
        <v>8052</v>
      </c>
    </row>
    <row r="20" spans="1:18" ht="35.1" customHeight="1" x14ac:dyDescent="0.2">
      <c r="A20" s="14" t="s">
        <v>113</v>
      </c>
      <c r="B20" s="102">
        <v>584</v>
      </c>
      <c r="C20" s="192">
        <v>113</v>
      </c>
      <c r="D20" s="102">
        <v>253</v>
      </c>
      <c r="E20" s="192">
        <v>82</v>
      </c>
      <c r="F20" s="127">
        <v>331</v>
      </c>
      <c r="G20" s="193">
        <v>31</v>
      </c>
      <c r="H20" s="407">
        <f>SUM(D20:G20)</f>
        <v>697</v>
      </c>
      <c r="J20" s="223"/>
      <c r="K20" s="223"/>
      <c r="L20" s="223"/>
      <c r="M20" s="223"/>
      <c r="N20" s="223"/>
      <c r="O20" s="223"/>
      <c r="P20" s="223"/>
      <c r="Q20" s="223"/>
      <c r="R20" s="223"/>
    </row>
    <row r="21" spans="1:18" ht="35.1" customHeight="1" x14ac:dyDescent="0.2">
      <c r="A21" s="14" t="s">
        <v>114</v>
      </c>
      <c r="B21" s="102">
        <v>154</v>
      </c>
      <c r="C21" s="192">
        <v>28</v>
      </c>
      <c r="D21" s="102">
        <v>97</v>
      </c>
      <c r="E21" s="192">
        <v>15</v>
      </c>
      <c r="F21" s="127">
        <v>57</v>
      </c>
      <c r="G21" s="193">
        <v>13</v>
      </c>
      <c r="H21" s="407">
        <f>SUM(D21:G21)</f>
        <v>182</v>
      </c>
    </row>
    <row r="22" spans="1:18" ht="35.1" customHeight="1" thickBot="1" x14ac:dyDescent="0.25">
      <c r="A22" s="17" t="s">
        <v>0</v>
      </c>
      <c r="B22" s="122">
        <v>202</v>
      </c>
      <c r="C22" s="302">
        <v>63</v>
      </c>
      <c r="D22" s="122">
        <v>108</v>
      </c>
      <c r="E22" s="302">
        <v>23</v>
      </c>
      <c r="F22" s="132">
        <v>94</v>
      </c>
      <c r="G22" s="409">
        <v>40</v>
      </c>
      <c r="H22" s="408">
        <f>SUM(D22:G22)</f>
        <v>265</v>
      </c>
    </row>
    <row r="23" spans="1:18" ht="35.1" customHeight="1" thickTop="1" thickBot="1" x14ac:dyDescent="0.25">
      <c r="A23" s="178" t="s">
        <v>222</v>
      </c>
      <c r="B23" s="175">
        <f t="shared" ref="B23:C23" si="3">D23+F23</f>
        <v>8149</v>
      </c>
      <c r="C23" s="176">
        <f t="shared" si="3"/>
        <v>1047</v>
      </c>
      <c r="D23" s="175">
        <f>SUM(D19:D22)</f>
        <v>5479</v>
      </c>
      <c r="E23" s="176">
        <f>SUM(E19:E22)</f>
        <v>498</v>
      </c>
      <c r="F23" s="177">
        <f>SUM(F19:F22)</f>
        <v>2670</v>
      </c>
      <c r="G23" s="405">
        <f>SUM(G19:G22)</f>
        <v>549</v>
      </c>
      <c r="H23" s="387">
        <f>SUM(H19:H22)</f>
        <v>9196</v>
      </c>
    </row>
    <row r="24" spans="1:18" ht="34.5" customHeight="1" x14ac:dyDescent="0.2">
      <c r="D24" s="136"/>
      <c r="E24" s="136"/>
    </row>
    <row r="25" spans="1:18" ht="34.5" customHeight="1" thickBot="1" x14ac:dyDescent="0.25">
      <c r="A25" s="2" t="s">
        <v>206</v>
      </c>
    </row>
    <row r="26" spans="1:18" s="23" customFormat="1" ht="35.1" customHeight="1" x14ac:dyDescent="0.2">
      <c r="A26" s="728" t="s">
        <v>47</v>
      </c>
      <c r="B26" s="733" t="s">
        <v>39</v>
      </c>
      <c r="C26" s="734"/>
      <c r="D26" s="733" t="s">
        <v>40</v>
      </c>
      <c r="E26" s="734"/>
      <c r="F26" s="733" t="s">
        <v>41</v>
      </c>
      <c r="G26" s="765"/>
      <c r="H26" s="401" t="s">
        <v>85</v>
      </c>
    </row>
    <row r="27" spans="1:18" s="23" customFormat="1" ht="60" customHeight="1" thickBot="1" x14ac:dyDescent="0.25">
      <c r="A27" s="729"/>
      <c r="B27" s="26" t="s">
        <v>315</v>
      </c>
      <c r="C27" s="27" t="s">
        <v>316</v>
      </c>
      <c r="D27" s="26" t="s">
        <v>315</v>
      </c>
      <c r="E27" s="27" t="s">
        <v>316</v>
      </c>
      <c r="F27" s="26" t="s">
        <v>315</v>
      </c>
      <c r="G27" s="172" t="s">
        <v>316</v>
      </c>
      <c r="H27" s="402" t="s">
        <v>118</v>
      </c>
    </row>
    <row r="28" spans="1:18" s="107" customFormat="1" ht="35.1" customHeight="1" thickTop="1" x14ac:dyDescent="0.2">
      <c r="A28" s="101" t="s">
        <v>48</v>
      </c>
      <c r="B28" s="137">
        <f t="shared" ref="B28:B36" si="4">D28+F28</f>
        <v>2928</v>
      </c>
      <c r="C28" s="225">
        <f t="shared" ref="C28:C36" si="5">E28+G28</f>
        <v>452</v>
      </c>
      <c r="D28" s="192">
        <v>1861</v>
      </c>
      <c r="E28" s="192">
        <v>215</v>
      </c>
      <c r="F28" s="585">
        <v>1067</v>
      </c>
      <c r="G28" s="459">
        <v>237</v>
      </c>
      <c r="H28" s="414">
        <f t="shared" ref="H28:H36" si="6">SUM(D28:G28)</f>
        <v>3380</v>
      </c>
    </row>
    <row r="29" spans="1:18" ht="35.1" customHeight="1" x14ac:dyDescent="0.2">
      <c r="A29" s="14" t="s">
        <v>49</v>
      </c>
      <c r="B29" s="10">
        <f t="shared" si="4"/>
        <v>992</v>
      </c>
      <c r="C29" s="171">
        <f t="shared" si="5"/>
        <v>116</v>
      </c>
      <c r="D29" s="30">
        <v>554</v>
      </c>
      <c r="E29" s="30">
        <v>59</v>
      </c>
      <c r="F29" s="586">
        <v>438</v>
      </c>
      <c r="G29" s="587">
        <v>57</v>
      </c>
      <c r="H29" s="407">
        <f t="shared" si="6"/>
        <v>1108</v>
      </c>
    </row>
    <row r="30" spans="1:18" s="107" customFormat="1" ht="35.1" customHeight="1" x14ac:dyDescent="0.2">
      <c r="A30" s="108" t="s">
        <v>50</v>
      </c>
      <c r="B30" s="102">
        <f t="shared" si="4"/>
        <v>1057</v>
      </c>
      <c r="C30" s="191">
        <f t="shared" si="5"/>
        <v>156</v>
      </c>
      <c r="D30" s="192">
        <v>823</v>
      </c>
      <c r="E30" s="192">
        <v>101</v>
      </c>
      <c r="F30" s="588">
        <v>234</v>
      </c>
      <c r="G30" s="459">
        <v>55</v>
      </c>
      <c r="H30" s="414">
        <f t="shared" si="6"/>
        <v>1213</v>
      </c>
    </row>
    <row r="31" spans="1:18" s="107" customFormat="1" ht="35.1" customHeight="1" x14ac:dyDescent="0.2">
      <c r="A31" s="108" t="s">
        <v>51</v>
      </c>
      <c r="B31" s="102">
        <f t="shared" si="4"/>
        <v>617</v>
      </c>
      <c r="C31" s="191">
        <f t="shared" si="5"/>
        <v>100</v>
      </c>
      <c r="D31" s="192">
        <v>368</v>
      </c>
      <c r="E31" s="192">
        <v>45</v>
      </c>
      <c r="F31" s="588">
        <v>249</v>
      </c>
      <c r="G31" s="459">
        <v>55</v>
      </c>
      <c r="H31" s="414">
        <f t="shared" si="6"/>
        <v>717</v>
      </c>
    </row>
    <row r="32" spans="1:18" s="107" customFormat="1" ht="35.1" customHeight="1" x14ac:dyDescent="0.2">
      <c r="A32" s="108" t="s">
        <v>52</v>
      </c>
      <c r="B32" s="102">
        <f t="shared" si="4"/>
        <v>584</v>
      </c>
      <c r="C32" s="191">
        <f t="shared" si="5"/>
        <v>69</v>
      </c>
      <c r="D32" s="192">
        <v>370</v>
      </c>
      <c r="E32" s="192">
        <v>11</v>
      </c>
      <c r="F32" s="588">
        <v>214</v>
      </c>
      <c r="G32" s="459">
        <v>58</v>
      </c>
      <c r="H32" s="414">
        <f t="shared" si="6"/>
        <v>653</v>
      </c>
    </row>
    <row r="33" spans="1:8" s="107" customFormat="1" ht="35.1" customHeight="1" x14ac:dyDescent="0.2">
      <c r="A33" s="108" t="s">
        <v>53</v>
      </c>
      <c r="B33" s="102">
        <f t="shared" si="4"/>
        <v>749</v>
      </c>
      <c r="C33" s="191">
        <f t="shared" si="5"/>
        <v>76</v>
      </c>
      <c r="D33" s="192">
        <v>575</v>
      </c>
      <c r="E33" s="192">
        <v>35</v>
      </c>
      <c r="F33" s="588">
        <v>174</v>
      </c>
      <c r="G33" s="459">
        <v>41</v>
      </c>
      <c r="H33" s="414">
        <f t="shared" si="6"/>
        <v>825</v>
      </c>
    </row>
    <row r="34" spans="1:8" ht="35.1" customHeight="1" x14ac:dyDescent="0.2">
      <c r="A34" s="14" t="s">
        <v>54</v>
      </c>
      <c r="B34" s="10">
        <f t="shared" si="4"/>
        <v>681</v>
      </c>
      <c r="C34" s="30">
        <f t="shared" si="5"/>
        <v>60</v>
      </c>
      <c r="D34" s="10">
        <v>522</v>
      </c>
      <c r="E34" s="30">
        <v>23</v>
      </c>
      <c r="F34" s="586">
        <v>159</v>
      </c>
      <c r="G34" s="587">
        <v>37</v>
      </c>
      <c r="H34" s="407">
        <f t="shared" si="6"/>
        <v>741</v>
      </c>
    </row>
    <row r="35" spans="1:8" ht="35.1" customHeight="1" thickBot="1" x14ac:dyDescent="0.25">
      <c r="A35" s="17" t="s">
        <v>55</v>
      </c>
      <c r="B35" s="18">
        <f t="shared" si="4"/>
        <v>541</v>
      </c>
      <c r="C35" s="19">
        <f t="shared" si="5"/>
        <v>18</v>
      </c>
      <c r="D35" s="18">
        <v>406</v>
      </c>
      <c r="E35" s="30">
        <v>9</v>
      </c>
      <c r="F35" s="589">
        <v>135</v>
      </c>
      <c r="G35" s="590">
        <v>9</v>
      </c>
      <c r="H35" s="408">
        <f t="shared" si="6"/>
        <v>559</v>
      </c>
    </row>
    <row r="36" spans="1:8" ht="35.1" customHeight="1" thickTop="1" thickBot="1" x14ac:dyDescent="0.25">
      <c r="A36" s="22" t="s">
        <v>15</v>
      </c>
      <c r="B36" s="175">
        <f t="shared" si="4"/>
        <v>8149</v>
      </c>
      <c r="C36" s="179">
        <f t="shared" si="5"/>
        <v>1047</v>
      </c>
      <c r="D36" s="175">
        <f>SUM(D28:D35)</f>
        <v>5479</v>
      </c>
      <c r="E36" s="176">
        <f>SUM(E28:E35)</f>
        <v>498</v>
      </c>
      <c r="F36" s="591">
        <f>SUM(F28:F35)</f>
        <v>2670</v>
      </c>
      <c r="G36" s="592">
        <f>SUM(G28:G35)</f>
        <v>549</v>
      </c>
      <c r="H36" s="387">
        <f t="shared" si="6"/>
        <v>9196</v>
      </c>
    </row>
    <row r="37" spans="1:8" ht="35.1" customHeight="1" x14ac:dyDescent="0.2"/>
  </sheetData>
  <mergeCells count="12">
    <mergeCell ref="A26:A27"/>
    <mergeCell ref="B26:C26"/>
    <mergeCell ref="D26:E26"/>
    <mergeCell ref="F26:G26"/>
    <mergeCell ref="A6:A7"/>
    <mergeCell ref="B6:C6"/>
    <mergeCell ref="D6:E6"/>
    <mergeCell ref="F6:G6"/>
    <mergeCell ref="A17:A18"/>
    <mergeCell ref="B17:C17"/>
    <mergeCell ref="D17:E17"/>
    <mergeCell ref="F17:G17"/>
  </mergeCells>
  <phoneticPr fontId="1"/>
  <printOptions horizontalCentered="1"/>
  <pageMargins left="0.23622047244094491" right="0.23622047244094491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1看護職員離職率</vt:lpstr>
      <vt:lpstr>２外国人職員離職率</vt:lpstr>
      <vt:lpstr>3新卒新採用職員離職率(全体）</vt:lpstr>
      <vt:lpstr>4 経験者採用状況 </vt:lpstr>
      <vt:lpstr>5退職理由(1)</vt:lpstr>
      <vt:lpstr>5退職理由 (2)(3)</vt:lpstr>
      <vt:lpstr>6通算経験2３５年目離職率</vt:lpstr>
      <vt:lpstr>7令和2年度採用状況</vt:lpstr>
      <vt:lpstr>8看護補助者数(1)</vt:lpstr>
      <vt:lpstr>8看護補助者属性(2‐①)</vt:lpstr>
      <vt:lpstr>8看護補助者属性(2-②)</vt:lpstr>
      <vt:lpstr>8看護補助者属性(2-③)</vt:lpstr>
      <vt:lpstr>8看護補助者(3)</vt:lpstr>
      <vt:lpstr>８看護補助者　配置状況(4)(5)</vt:lpstr>
      <vt:lpstr>8看護補助者((6)</vt:lpstr>
      <vt:lpstr>8看護補助者(7)</vt:lpstr>
      <vt:lpstr>8看護補助者 (8)</vt:lpstr>
      <vt:lpstr>8看護補助者(9) </vt:lpstr>
      <vt:lpstr>8看護補助者(10) </vt:lpstr>
      <vt:lpstr>'1看護職員離職率'!Print_Area</vt:lpstr>
      <vt:lpstr>'２外国人職員離職率'!Print_Area</vt:lpstr>
      <vt:lpstr>'3新卒新採用職員離職率(全体）'!Print_Area</vt:lpstr>
      <vt:lpstr>'4 経験者採用状況 '!Print_Area</vt:lpstr>
      <vt:lpstr>'5退職理由 (2)(3)'!Print_Area</vt:lpstr>
      <vt:lpstr>'5退職理由(1)'!Print_Area</vt:lpstr>
      <vt:lpstr>'6通算経験2３５年目離職率'!Print_Area</vt:lpstr>
      <vt:lpstr>'7令和2年度採用状況'!Print_Area</vt:lpstr>
      <vt:lpstr>'８看護補助者　配置状況(4)(5)'!Print_Area</vt:lpstr>
      <vt:lpstr>'8看護補助者(3)'!Print_Area</vt:lpstr>
      <vt:lpstr>'8看護補助者(7)'!Print_Area</vt:lpstr>
      <vt:lpstr>'8看護補助者数(1)'!Print_Area</vt:lpstr>
      <vt:lpstr>'8看護補助者属性(2‐①)'!Print_Area</vt:lpstr>
      <vt:lpstr>'8看護補助者属性(2-②)'!Print_Area</vt:lpstr>
      <vt:lpstr>'8看護補助者属性(2-③)'!Print_Area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2021-03-30T08:14:42Z</dcterms:modified>
</cp:coreProperties>
</file>