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2-jyun\準公室\地域開発事業係\03 決算統計\28年決算（H29作業）\100 経営比較分析表\09.180228団体分析(180316〆)\2 団体分析結果回答\2 駐車場整備\2 指定都市分\【未】052 横浜市\"/>
    </mc:Choice>
  </mc:AlternateContent>
  <workbookProtection workbookAlgorithmName="SHA-512" workbookHashValue="9KNPpYGUgKLZyxPBMPmViepeatOojkpGBLdd8gLyvOOnIR78AmFs57rdctOjRrMKIAqWYpkKoU4VRQshox9+0A==" workbookSaltValue="4o09moXzLzGc8dojT/xhcQ==" workbookSpinCount="100000" lockStructure="1"/>
  <bookViews>
    <workbookView xWindow="0" yWindow="0" windowWidth="17736" windowHeight="960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CS31" i="4" s="1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X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BZ31" i="4"/>
  <c r="BG31" i="4"/>
  <c r="AN31" i="4"/>
  <c r="U31" i="4"/>
  <c r="LJ10" i="4"/>
  <c r="JQ10" i="4"/>
  <c r="HX10" i="4"/>
  <c r="DU10" i="4"/>
  <c r="CF10" i="4"/>
  <c r="AQ10" i="4"/>
  <c r="B10" i="4"/>
  <c r="LJ8" i="4"/>
  <c r="JQ8" i="4"/>
  <c r="HX8" i="4"/>
  <c r="DU8" i="4"/>
  <c r="CF8" i="4"/>
  <c r="AQ8" i="4"/>
  <c r="B8" i="4"/>
  <c r="B6" i="4" l="1"/>
  <c r="MI76" i="4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HP76" i="4"/>
  <c r="BG30" i="4"/>
  <c r="KO30" i="4"/>
  <c r="FX30" i="4"/>
  <c r="AV76" i="4"/>
  <c r="KO51" i="4"/>
  <c r="LE76" i="4"/>
  <c r="BG51" i="4"/>
  <c r="FX51" i="4"/>
  <c r="FE51" i="4"/>
  <c r="HA76" i="4"/>
  <c r="AN51" i="4"/>
  <c r="FE30" i="4"/>
  <c r="JV51" i="4"/>
  <c r="AN30" i="4"/>
  <c r="AG76" i="4"/>
  <c r="KP76" i="4"/>
  <c r="JV30" i="4"/>
  <c r="KA76" i="4"/>
  <c r="EL51" i="4"/>
  <c r="JC30" i="4"/>
  <c r="EL30" i="4"/>
  <c r="JC51" i="4"/>
  <c r="GL76" i="4"/>
  <c r="U51" i="4"/>
  <c r="U30" i="4"/>
  <c r="R76" i="4"/>
</calcChain>
</file>

<file path=xl/sharedStrings.xml><?xml version="1.0" encoding="utf-8"?>
<sst xmlns="http://schemas.openxmlformats.org/spreadsheetml/2006/main" count="286" uniqueCount="134">
  <si>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</si>
  <si>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</si>
  <si>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</si>
  <si>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</si>
  <si>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</si>
  <si>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</si>
  <si>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</si>
  <si>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</si>
  <si>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</si>
  <si>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</si>
  <si>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</si>
  <si>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</si>
  <si>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</si>
  <si>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</si>
  <si>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</si>
  <si>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</si>
  <si>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</si>
  <si>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</si>
  <si>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</si>
  <si>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</si>
  <si>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</si>
  <si>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</si>
  <si>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</si>
  <si>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</si>
  <si>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</si>
  <si>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</si>
  <si>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</si>
  <si>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</si>
  <si>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</si>
  <si>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</si>
  <si>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</si>
  <si>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</si>
  <si>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</si>
  <si>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</si>
  <si>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</si>
  <si>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</si>
  <si>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</si>
  <si>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</si>
  <si>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</si>
  <si>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</si>
  <si>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</si>
  <si>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</si>
  <si>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</si>
  <si>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</si>
  <si>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</si>
  <si>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</si>
  <si>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</si>
  <si>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</si>
  <si>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</si>
  <si>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</si>
  <si>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</si>
  <si>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</si>
  <si>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</si>
  <si>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</si>
  <si>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</si>
  <si>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</si>
  <si>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</si>
  <si>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</si>
  <si>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</si>
  <si>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</si>
  <si>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</si>
  <si>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</si>
  <si>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</si>
  <si>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</si>
  <si>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</si>
  <si>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</si>
  <si>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</si>
  <si>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</si>
  <si>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</si>
  <si>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</si>
  <si>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</si>
  <si>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</si>
  <si>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</si>
  <si>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</si>
  <si>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</si>
  <si>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</si>
  <si>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</si>
  <si>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</si>
  <si>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</si>
  <si>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</si>
  <si>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</si>
  <si>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</si>
  <si>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</si>
  <si>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</si>
  <si>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</si>
  <si>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</si>
  <si>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</si>
  <si>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</si>
  <si>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</si>
  <si>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</si>
  <si>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</si>
  <si>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</si>
  <si>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</si>
  <si>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</si>
  <si>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</si>
  <si>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</si>
  <si>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</si>
  <si>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</si>
  <si>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</si>
  <si>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</si>
  <si>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</si>
  <si>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</si>
  <si>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</si>
  <si>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</si>
  <si>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</si>
  <si>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</si>
  <si>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</si>
  <si>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</si>
  <si>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</si>
  <si>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</si>
  <si>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</si>
  <si>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</si>
  <si>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</si>
  <si>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神奈川県　横浜市</t>
  </si>
  <si>
    <t>ポートサイド地下駐車場</t>
  </si>
  <si>
    <t>法非適用</t>
  </si>
  <si>
    <t>駐車場整備事業</t>
  </si>
  <si>
    <t>-</t>
  </si>
  <si>
    <t>Ａ２Ｂ２</t>
  </si>
  <si>
    <t>該当数値なし</t>
  </si>
  <si>
    <t>都市計画駐車場</t>
  </si>
  <si>
    <t>地下式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</si>
  <si>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</si>
  <si>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</si>
  <si>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</si>
  <si>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</si>
  <si>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</si>
  <si>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</si>
  <si>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</si>
  <si>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本駐車場は供用開始から年数を経ており、「⑧設備投資見込み額」にあるとおり、今後施設の改良・修繕費等が見込まれます。</t>
    <rPh sb="6" eb="8">
      <t>キョウヨウ</t>
    </rPh>
    <rPh sb="8" eb="10">
      <t>カイシ</t>
    </rPh>
    <rPh sb="12" eb="14">
      <t>ネンスウ</t>
    </rPh>
    <rPh sb="15" eb="16">
      <t>ヘ</t>
    </rPh>
    <rPh sb="22" eb="24">
      <t>セツビ</t>
    </rPh>
    <rPh sb="24" eb="26">
      <t>トウシ</t>
    </rPh>
    <rPh sb="26" eb="28">
      <t>ミコ</t>
    </rPh>
    <rPh sb="29" eb="30">
      <t>ガク</t>
    </rPh>
    <rPh sb="38" eb="40">
      <t>コンゴ</t>
    </rPh>
    <rPh sb="40" eb="42">
      <t>シセツ</t>
    </rPh>
    <rPh sb="43" eb="45">
      <t>カイリョウ</t>
    </rPh>
    <rPh sb="46" eb="49">
      <t>シュウゼンヒ</t>
    </rPh>
    <rPh sb="49" eb="50">
      <t>ナド</t>
    </rPh>
    <rPh sb="51" eb="53">
      <t>ミコ</t>
    </rPh>
    <phoneticPr fontId="6"/>
  </si>
  <si>
    <r>
      <t>　本駐車場の利用状況は「３利用の状況　⑪稼働率」にある通り、多少の増減はありますが、稼働率は</t>
    </r>
    <r>
      <rPr>
        <sz val="11"/>
        <rFont val="ＭＳ ゴシック"/>
        <family val="3"/>
        <charset val="128"/>
      </rPr>
      <t>横ばいの傾向となっています。</t>
    </r>
    <r>
      <rPr>
        <sz val="11"/>
        <color theme="1"/>
        <rFont val="ＭＳ ゴシック"/>
        <family val="3"/>
        <charset val="128"/>
      </rPr>
      <t xml:space="preserve">
　</t>
    </r>
    <rPh sb="1" eb="2">
      <t>ホン</t>
    </rPh>
    <rPh sb="2" eb="5">
      <t>チュウシャジョウ</t>
    </rPh>
    <rPh sb="6" eb="8">
      <t>リヨウ</t>
    </rPh>
    <rPh sb="8" eb="10">
      <t>ジョウキョウ</t>
    </rPh>
    <rPh sb="13" eb="15">
      <t>リヨウ</t>
    </rPh>
    <rPh sb="16" eb="18">
      <t>ジョウキョウ</t>
    </rPh>
    <rPh sb="20" eb="22">
      <t>カドウ</t>
    </rPh>
    <rPh sb="22" eb="23">
      <t>リツ</t>
    </rPh>
    <rPh sb="27" eb="28">
      <t>トオ</t>
    </rPh>
    <rPh sb="30" eb="32">
      <t>タショウ</t>
    </rPh>
    <rPh sb="33" eb="35">
      <t>ゾウゲン</t>
    </rPh>
    <rPh sb="42" eb="44">
      <t>カドウ</t>
    </rPh>
    <rPh sb="44" eb="45">
      <t>リツ</t>
    </rPh>
    <rPh sb="46" eb="47">
      <t>ヨコ</t>
    </rPh>
    <rPh sb="50" eb="52">
      <t>ケイコウ</t>
    </rPh>
    <phoneticPr fontId="6"/>
  </si>
  <si>
    <t>非設置</t>
    <rPh sb="0" eb="1">
      <t>ヒ</t>
    </rPh>
    <rPh sb="1" eb="3">
      <t>セッチ</t>
    </rPh>
    <phoneticPr fontId="6"/>
  </si>
  <si>
    <t>　本駐車場の状況については、「①収益的収支比率」が低く、「②他会計補助金比率」及び「③駐車台数一台当たりの他会計補助金額」では高い数値が示されています。これは地方債の償還について、他会計からの繰入金を充当していることによります。
　本駐車場については、地方債の償還が終了するまでは、収益の状況等は現状と同様に推移すると見込まれます。　</t>
    <rPh sb="116" eb="117">
      <t>ホン</t>
    </rPh>
    <rPh sb="117" eb="120">
      <t>チュウシャジョウ</t>
    </rPh>
    <rPh sb="126" eb="129">
      <t>チホウサイ</t>
    </rPh>
    <rPh sb="130" eb="132">
      <t>ショウカン</t>
    </rPh>
    <rPh sb="133" eb="135">
      <t>シュウリョウ</t>
    </rPh>
    <rPh sb="141" eb="143">
      <t>シュウエキ</t>
    </rPh>
    <rPh sb="144" eb="146">
      <t>ジョウキョウ</t>
    </rPh>
    <rPh sb="146" eb="147">
      <t>ナド</t>
    </rPh>
    <rPh sb="148" eb="150">
      <t>ゲンジョウ</t>
    </rPh>
    <rPh sb="151" eb="153">
      <t>ドウヨウ</t>
    </rPh>
    <rPh sb="154" eb="156">
      <t>スイイ</t>
    </rPh>
    <rPh sb="159" eb="161">
      <t>ミコ</t>
    </rPh>
    <phoneticPr fontId="6"/>
  </si>
  <si>
    <t>　「④売上高ＧＯＰ比率」及び「➄EBITDA」の数値が示すように、地方債の償還を除いた収益の状況については、ほぼ横ばいの傾向となっています。
　駐車料金については、道路法第24条の2第1項及び第2項に基づき、本市の条例・規則で決めることになっており、その範囲の中でできる工夫をしながら、利用の増進を図っています。</t>
    <rPh sb="3" eb="5">
      <t>ウリアゲ</t>
    </rPh>
    <rPh sb="5" eb="6">
      <t>ダカ</t>
    </rPh>
    <rPh sb="9" eb="11">
      <t>ヒリツ</t>
    </rPh>
    <rPh sb="12" eb="13">
      <t>オヨ</t>
    </rPh>
    <rPh sb="24" eb="26">
      <t>スウチ</t>
    </rPh>
    <rPh sb="27" eb="28">
      <t>シメ</t>
    </rPh>
    <rPh sb="33" eb="36">
      <t>チホウサイ</t>
    </rPh>
    <rPh sb="37" eb="39">
      <t>ショウカン</t>
    </rPh>
    <rPh sb="40" eb="41">
      <t>ノゾ</t>
    </rPh>
    <rPh sb="43" eb="45">
      <t>シュウエキ</t>
    </rPh>
    <rPh sb="46" eb="48">
      <t>ジョウキョウ</t>
    </rPh>
    <rPh sb="56" eb="57">
      <t>ヨコ</t>
    </rPh>
    <rPh sb="60" eb="62">
      <t>ケイコウ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</si>
</sst>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0" fontId="18" fillId="5" borderId="9" xfId="1" applyFont="1" applyFill="1" applyBorder="1" applyAlignment="1" applyProtection="1">
      <alignment horizontal="left" vertical="top" wrapText="1"/>
      <protection locked="0"/>
    </xf>
    <xf numFmtId="0" fontId="18" fillId="5" borderId="0" xfId="1" applyFont="1" applyFill="1" applyBorder="1" applyAlignment="1" applyProtection="1">
      <alignment horizontal="left" vertical="top" wrapText="1"/>
      <protection locked="0"/>
    </xf>
    <xf numFmtId="0" fontId="18" fillId="5" borderId="10" xfId="1" applyFont="1" applyFill="1" applyBorder="1" applyAlignment="1" applyProtection="1">
      <alignment horizontal="left" vertical="top" wrapText="1"/>
      <protection locked="0"/>
    </xf>
    <xf numFmtId="0" fontId="18" fillId="5" borderId="11" xfId="1" applyFont="1" applyFill="1" applyBorder="1" applyAlignment="1" applyProtection="1">
      <alignment horizontal="left" vertical="top" wrapText="1"/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5" borderId="12" xfId="1" applyFont="1" applyFill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83.6</c:v>
                </c:pt>
                <c:pt idx="1">
                  <c:v>64.7</c:v>
                </c:pt>
                <c:pt idx="2">
                  <c:v>59.7</c:v>
                </c:pt>
                <c:pt idx="3">
                  <c:v>19.8</c:v>
                </c:pt>
                <c:pt idx="4">
                  <c:v>63.3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328240"/>
        <c:axId val="466328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28240"/>
        <c:axId val="466328632"/>
      </c:lineChart>
      <c:dateAx>
        <c:axId val="46632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328632"/>
        <c:crosses val="autoZero"/>
        <c:auto val="1"/>
        <c:lblOffset val="100"/>
        <c:baseTimeUnit val="years"/>
      </c:dateAx>
      <c:valAx>
        <c:axId val="466328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6328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329416"/>
        <c:axId val="46466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329416"/>
        <c:axId val="464666656"/>
      </c:lineChart>
      <c:dateAx>
        <c:axId val="466329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666656"/>
        <c:crosses val="autoZero"/>
        <c:auto val="1"/>
        <c:lblOffset val="100"/>
        <c:baseTimeUnit val="years"/>
      </c:dateAx>
      <c:valAx>
        <c:axId val="46466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6329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667440"/>
        <c:axId val="464667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667440"/>
        <c:axId val="464667832"/>
      </c:lineChart>
      <c:dateAx>
        <c:axId val="46466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667832"/>
        <c:crosses val="autoZero"/>
        <c:auto val="1"/>
        <c:lblOffset val="100"/>
        <c:baseTimeUnit val="years"/>
      </c:dateAx>
      <c:valAx>
        <c:axId val="464667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4667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00712"/>
        <c:axId val="47190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00712"/>
        <c:axId val="471901104"/>
      </c:lineChart>
      <c:dateAx>
        <c:axId val="471900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901104"/>
        <c:crosses val="autoZero"/>
        <c:auto val="1"/>
        <c:lblOffset val="100"/>
        <c:baseTimeUnit val="years"/>
      </c:dateAx>
      <c:valAx>
        <c:axId val="47190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1900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51.1</c:v>
                </c:pt>
                <c:pt idx="2">
                  <c:v>46.2</c:v>
                </c:pt>
                <c:pt idx="3">
                  <c:v>24.3</c:v>
                </c:pt>
                <c:pt idx="4">
                  <c:v>39.9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901888"/>
        <c:axId val="471902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01888"/>
        <c:axId val="471902280"/>
      </c:lineChart>
      <c:dateAx>
        <c:axId val="47190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902280"/>
        <c:crosses val="autoZero"/>
        <c:auto val="1"/>
        <c:lblOffset val="100"/>
        <c:baseTimeUnit val="years"/>
      </c:dateAx>
      <c:valAx>
        <c:axId val="471902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71901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1437</c:v>
                </c:pt>
                <c:pt idx="1">
                  <c:v>1405</c:v>
                </c:pt>
                <c:pt idx="2">
                  <c:v>1563</c:v>
                </c:pt>
                <c:pt idx="3">
                  <c:v>1891</c:v>
                </c:pt>
                <c:pt idx="4">
                  <c:v>1161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701048"/>
        <c:axId val="46770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01048"/>
        <c:axId val="467701440"/>
      </c:lineChart>
      <c:dateAx>
        <c:axId val="467701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701440"/>
        <c:crosses val="autoZero"/>
        <c:auto val="1"/>
        <c:lblOffset val="100"/>
        <c:baseTimeUnit val="years"/>
      </c:dateAx>
      <c:valAx>
        <c:axId val="46770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67701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110.5</c:v>
                </c:pt>
                <c:pt idx="1">
                  <c:v>103.5</c:v>
                </c:pt>
                <c:pt idx="2">
                  <c:v>86.5</c:v>
                </c:pt>
                <c:pt idx="3">
                  <c:v>83.5</c:v>
                </c:pt>
                <c:pt idx="4">
                  <c:v>88.5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702224"/>
        <c:axId val="46589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02224"/>
        <c:axId val="465896448"/>
      </c:lineChart>
      <c:dateAx>
        <c:axId val="46770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896448"/>
        <c:crosses val="autoZero"/>
        <c:auto val="1"/>
        <c:lblOffset val="100"/>
        <c:baseTimeUnit val="years"/>
      </c:dateAx>
      <c:valAx>
        <c:axId val="46589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7702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0.5</c:v>
                </c:pt>
                <c:pt idx="1">
                  <c:v>0.2</c:v>
                </c:pt>
                <c:pt idx="2">
                  <c:v>-0.3</c:v>
                </c:pt>
                <c:pt idx="3">
                  <c:v>-0.2</c:v>
                </c:pt>
                <c:pt idx="4">
                  <c:v>-0.5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897232"/>
        <c:axId val="465897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897232"/>
        <c:axId val="465897624"/>
      </c:lineChart>
      <c:dateAx>
        <c:axId val="46589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897624"/>
        <c:crosses val="autoZero"/>
        <c:auto val="1"/>
        <c:lblOffset val="100"/>
        <c:baseTimeUnit val="years"/>
      </c:dateAx>
      <c:valAx>
        <c:axId val="465897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589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49491</c:v>
                </c:pt>
                <c:pt idx="1">
                  <c:v>19883</c:v>
                </c:pt>
                <c:pt idx="2">
                  <c:v>-5033</c:v>
                </c:pt>
                <c:pt idx="3">
                  <c:v>-5782</c:v>
                </c:pt>
                <c:pt idx="4">
                  <c:v>-14828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904640"/>
        <c:axId val="465905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904640"/>
        <c:axId val="465905032"/>
      </c:lineChart>
      <c:dateAx>
        <c:axId val="46590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905032"/>
        <c:crosses val="autoZero"/>
        <c:auto val="1"/>
        <c:lblOffset val="100"/>
        <c:baseTimeUnit val="years"/>
      </c:dateAx>
      <c:valAx>
        <c:axId val="465905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65904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神奈川県横浜市　ポートサイド地下駐車場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無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8319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都市計画駐車場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19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200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600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133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83.6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64.7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59.7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19.8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63.3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68.900000000000006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51.1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46.2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24.3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39.9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110.5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103.5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86.5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83.5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88.5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106.2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108.7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121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123.7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126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23.3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19.5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15.7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13.8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12.6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166.9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166.3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161.9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162.80000000000001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162.19999999999999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129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130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1437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1405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1563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1891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1161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0.5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0.2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-0.3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-0.2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-0.5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49491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19883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-5033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-5782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-14828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526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437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350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309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268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13.1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15.5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12.9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10.6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13.9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12369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12227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11248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13697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15586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27" t="s">
        <v>132</v>
      </c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9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33">
        <f>データ!CM7</f>
        <v>0</v>
      </c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27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9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6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8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27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9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6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37"/>
      <c r="FM69" s="137"/>
      <c r="FN69" s="137"/>
      <c r="FO69" s="137"/>
      <c r="FP69" s="137"/>
      <c r="FQ69" s="137"/>
      <c r="FR69" s="137"/>
      <c r="FS69" s="137"/>
      <c r="FT69" s="137"/>
      <c r="FU69" s="137"/>
      <c r="FV69" s="137"/>
      <c r="FW69" s="138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27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9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9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1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27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9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27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9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27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9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27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9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27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9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27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9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42">
        <f>データ!$B$11</f>
        <v>40909</v>
      </c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4"/>
      <c r="AG76" s="142">
        <f>データ!$C$11</f>
        <v>41275</v>
      </c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4"/>
      <c r="AV76" s="142">
        <f>データ!$D$11</f>
        <v>41640</v>
      </c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4"/>
      <c r="BK76" s="142">
        <f>データ!$E$11</f>
        <v>42005</v>
      </c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4"/>
      <c r="BZ76" s="142">
        <f>データ!$F$11</f>
        <v>42370</v>
      </c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4"/>
      <c r="CO76" s="5"/>
      <c r="CP76" s="5"/>
      <c r="CQ76" s="5"/>
      <c r="CR76" s="5"/>
      <c r="CS76" s="5"/>
      <c r="CT76" s="5"/>
      <c r="CU76" s="5"/>
      <c r="CV76" s="133">
        <f>データ!CN7</f>
        <v>302918</v>
      </c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42">
        <f>データ!$B$11</f>
        <v>40909</v>
      </c>
      <c r="GM76" s="143"/>
      <c r="GN76" s="143"/>
      <c r="GO76" s="143"/>
      <c r="GP76" s="143"/>
      <c r="GQ76" s="143"/>
      <c r="GR76" s="143"/>
      <c r="GS76" s="143"/>
      <c r="GT76" s="143"/>
      <c r="GU76" s="143"/>
      <c r="GV76" s="143"/>
      <c r="GW76" s="143"/>
      <c r="GX76" s="143"/>
      <c r="GY76" s="143"/>
      <c r="GZ76" s="144"/>
      <c r="HA76" s="142">
        <f>データ!$C$11</f>
        <v>41275</v>
      </c>
      <c r="HB76" s="143"/>
      <c r="HC76" s="143"/>
      <c r="HD76" s="143"/>
      <c r="HE76" s="143"/>
      <c r="HF76" s="143"/>
      <c r="HG76" s="143"/>
      <c r="HH76" s="143"/>
      <c r="HI76" s="143"/>
      <c r="HJ76" s="143"/>
      <c r="HK76" s="143"/>
      <c r="HL76" s="143"/>
      <c r="HM76" s="143"/>
      <c r="HN76" s="143"/>
      <c r="HO76" s="144"/>
      <c r="HP76" s="142">
        <f>データ!$D$11</f>
        <v>41640</v>
      </c>
      <c r="HQ76" s="143"/>
      <c r="HR76" s="143"/>
      <c r="HS76" s="143"/>
      <c r="HT76" s="143"/>
      <c r="HU76" s="143"/>
      <c r="HV76" s="143"/>
      <c r="HW76" s="143"/>
      <c r="HX76" s="143"/>
      <c r="HY76" s="143"/>
      <c r="HZ76" s="143"/>
      <c r="IA76" s="143"/>
      <c r="IB76" s="143"/>
      <c r="IC76" s="143"/>
      <c r="ID76" s="144"/>
      <c r="IE76" s="142">
        <f>データ!$E$11</f>
        <v>42005</v>
      </c>
      <c r="IF76" s="143"/>
      <c r="IG76" s="143"/>
      <c r="IH76" s="143"/>
      <c r="II76" s="143"/>
      <c r="IJ76" s="143"/>
      <c r="IK76" s="143"/>
      <c r="IL76" s="143"/>
      <c r="IM76" s="143"/>
      <c r="IN76" s="143"/>
      <c r="IO76" s="143"/>
      <c r="IP76" s="143"/>
      <c r="IQ76" s="143"/>
      <c r="IR76" s="143"/>
      <c r="IS76" s="144"/>
      <c r="IT76" s="142">
        <f>データ!$F$11</f>
        <v>42370</v>
      </c>
      <c r="IU76" s="143"/>
      <c r="IV76" s="143"/>
      <c r="IW76" s="143"/>
      <c r="IX76" s="143"/>
      <c r="IY76" s="143"/>
      <c r="IZ76" s="143"/>
      <c r="JA76" s="143"/>
      <c r="JB76" s="143"/>
      <c r="JC76" s="143"/>
      <c r="JD76" s="143"/>
      <c r="JE76" s="143"/>
      <c r="JF76" s="143"/>
      <c r="JG76" s="143"/>
      <c r="JH76" s="144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42">
        <f>データ!$B$11</f>
        <v>40909</v>
      </c>
      <c r="KB76" s="143"/>
      <c r="KC76" s="143"/>
      <c r="KD76" s="143"/>
      <c r="KE76" s="143"/>
      <c r="KF76" s="143"/>
      <c r="KG76" s="143"/>
      <c r="KH76" s="143"/>
      <c r="KI76" s="143"/>
      <c r="KJ76" s="143"/>
      <c r="KK76" s="143"/>
      <c r="KL76" s="143"/>
      <c r="KM76" s="143"/>
      <c r="KN76" s="143"/>
      <c r="KO76" s="144"/>
      <c r="KP76" s="142">
        <f>データ!$C$11</f>
        <v>41275</v>
      </c>
      <c r="KQ76" s="143"/>
      <c r="KR76" s="143"/>
      <c r="KS76" s="143"/>
      <c r="KT76" s="143"/>
      <c r="KU76" s="143"/>
      <c r="KV76" s="143"/>
      <c r="KW76" s="143"/>
      <c r="KX76" s="143"/>
      <c r="KY76" s="143"/>
      <c r="KZ76" s="143"/>
      <c r="LA76" s="143"/>
      <c r="LB76" s="143"/>
      <c r="LC76" s="143"/>
      <c r="LD76" s="144"/>
      <c r="LE76" s="142">
        <f>データ!$D$11</f>
        <v>41640</v>
      </c>
      <c r="LF76" s="143"/>
      <c r="LG76" s="143"/>
      <c r="LH76" s="143"/>
      <c r="LI76" s="143"/>
      <c r="LJ76" s="143"/>
      <c r="LK76" s="143"/>
      <c r="LL76" s="143"/>
      <c r="LM76" s="143"/>
      <c r="LN76" s="143"/>
      <c r="LO76" s="143"/>
      <c r="LP76" s="143"/>
      <c r="LQ76" s="143"/>
      <c r="LR76" s="143"/>
      <c r="LS76" s="144"/>
      <c r="LT76" s="142">
        <f>データ!$E$11</f>
        <v>42005</v>
      </c>
      <c r="LU76" s="143"/>
      <c r="LV76" s="143"/>
      <c r="LW76" s="143"/>
      <c r="LX76" s="143"/>
      <c r="LY76" s="143"/>
      <c r="LZ76" s="143"/>
      <c r="MA76" s="143"/>
      <c r="MB76" s="143"/>
      <c r="MC76" s="143"/>
      <c r="MD76" s="143"/>
      <c r="ME76" s="143"/>
      <c r="MF76" s="143"/>
      <c r="MG76" s="143"/>
      <c r="MH76" s="144"/>
      <c r="MI76" s="142">
        <f>データ!$F$11</f>
        <v>42370</v>
      </c>
      <c r="MJ76" s="143"/>
      <c r="MK76" s="143"/>
      <c r="ML76" s="143"/>
      <c r="MM76" s="143"/>
      <c r="MN76" s="143"/>
      <c r="MO76" s="143"/>
      <c r="MP76" s="143"/>
      <c r="MQ76" s="143"/>
      <c r="MR76" s="143"/>
      <c r="MS76" s="143"/>
      <c r="MT76" s="143"/>
      <c r="MU76" s="143"/>
      <c r="MV76" s="143"/>
      <c r="MW76" s="144"/>
      <c r="MX76" s="5"/>
      <c r="MY76" s="5"/>
      <c r="MZ76" s="5"/>
      <c r="NA76" s="5"/>
      <c r="NB76" s="5"/>
      <c r="NC76" s="45"/>
      <c r="ND76" s="127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9"/>
    </row>
    <row r="77" spans="1:382" ht="13.5" customHeight="1">
      <c r="A77" s="2"/>
      <c r="B77" s="23"/>
      <c r="C77" s="5"/>
      <c r="D77" s="5"/>
      <c r="E77" s="5"/>
      <c r="F77" s="5"/>
      <c r="I77" s="145" t="s">
        <v>27</v>
      </c>
      <c r="J77" s="145"/>
      <c r="K77" s="145"/>
      <c r="L77" s="145"/>
      <c r="M77" s="145"/>
      <c r="N77" s="145"/>
      <c r="O77" s="145"/>
      <c r="P77" s="145"/>
      <c r="Q77" s="145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6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8"/>
      <c r="FY77" s="5"/>
      <c r="FZ77" s="5"/>
      <c r="GA77" s="5"/>
      <c r="GB77" s="5"/>
      <c r="GC77" s="145" t="s">
        <v>27</v>
      </c>
      <c r="GD77" s="145"/>
      <c r="GE77" s="145"/>
      <c r="GF77" s="145"/>
      <c r="GG77" s="145"/>
      <c r="GH77" s="145"/>
      <c r="GI77" s="145"/>
      <c r="GJ77" s="145"/>
      <c r="GK77" s="145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45" t="s">
        <v>27</v>
      </c>
      <c r="JS77" s="145"/>
      <c r="JT77" s="145"/>
      <c r="JU77" s="145"/>
      <c r="JV77" s="145"/>
      <c r="JW77" s="145"/>
      <c r="JX77" s="145"/>
      <c r="JY77" s="145"/>
      <c r="JZ77" s="145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27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9"/>
    </row>
    <row r="78" spans="1:382" ht="13.5" customHeight="1">
      <c r="A78" s="2"/>
      <c r="B78" s="23"/>
      <c r="C78" s="5"/>
      <c r="D78" s="5"/>
      <c r="E78" s="5"/>
      <c r="F78" s="5"/>
      <c r="I78" s="145" t="s">
        <v>29</v>
      </c>
      <c r="J78" s="145"/>
      <c r="K78" s="145"/>
      <c r="L78" s="145"/>
      <c r="M78" s="145"/>
      <c r="N78" s="145"/>
      <c r="O78" s="145"/>
      <c r="P78" s="145"/>
      <c r="Q78" s="145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6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8"/>
      <c r="FY78" s="5"/>
      <c r="FZ78" s="5"/>
      <c r="GA78" s="5"/>
      <c r="GB78" s="5"/>
      <c r="GC78" s="145" t="s">
        <v>29</v>
      </c>
      <c r="GD78" s="145"/>
      <c r="GE78" s="145"/>
      <c r="GF78" s="145"/>
      <c r="GG78" s="145"/>
      <c r="GH78" s="145"/>
      <c r="GI78" s="145"/>
      <c r="GJ78" s="145"/>
      <c r="GK78" s="145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45" t="s">
        <v>29</v>
      </c>
      <c r="JS78" s="145"/>
      <c r="JT78" s="145"/>
      <c r="JU78" s="145"/>
      <c r="JV78" s="145"/>
      <c r="JW78" s="145"/>
      <c r="JX78" s="145"/>
      <c r="JY78" s="145"/>
      <c r="JZ78" s="145"/>
      <c r="KA78" s="118">
        <f>データ!DE7</f>
        <v>329.2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205.4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155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181.2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152.4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27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9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9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1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27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9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27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9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27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9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30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2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oO5RWMdQqrUxQKFH3n36NKVqHfHTerGL1w3lFq3vgBTEhfffEab5SeBvD1JV0A0lzKUHWr++XL0mTAV9nOHGkQ==" saltValue="FuGsSVzW06AcTzjlhZEpc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9" t="s">
        <v>67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72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73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74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75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76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77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78</v>
      </c>
      <c r="CN4" s="155" t="s">
        <v>79</v>
      </c>
      <c r="CO4" s="146" t="s">
        <v>80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81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82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6"/>
      <c r="CN5" s="156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141003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</v>
      </c>
      <c r="H6" s="61" t="str">
        <f>SUBSTITUTE(H8,"　","")</f>
        <v>神奈川県横浜市</v>
      </c>
      <c r="I6" s="61" t="str">
        <f t="shared" si="1"/>
        <v>ポートサイド地下駐車場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地下式</v>
      </c>
      <c r="R6" s="64">
        <f t="shared" si="1"/>
        <v>19</v>
      </c>
      <c r="S6" s="63" t="str">
        <f t="shared" si="1"/>
        <v>無</v>
      </c>
      <c r="T6" s="63" t="str">
        <f t="shared" si="1"/>
        <v>無</v>
      </c>
      <c r="U6" s="64">
        <f t="shared" si="1"/>
        <v>8319</v>
      </c>
      <c r="V6" s="64">
        <f t="shared" si="1"/>
        <v>200</v>
      </c>
      <c r="W6" s="64">
        <f t="shared" si="1"/>
        <v>600</v>
      </c>
      <c r="X6" s="63" t="str">
        <f t="shared" si="1"/>
        <v>導入なし</v>
      </c>
      <c r="Y6" s="65">
        <f>IF(Y8="-",NA(),Y8)</f>
        <v>83.6</v>
      </c>
      <c r="Z6" s="65">
        <f t="shared" ref="Z6:AH6" si="2">IF(Z8="-",NA(),Z8)</f>
        <v>64.7</v>
      </c>
      <c r="AA6" s="65">
        <f t="shared" si="2"/>
        <v>59.7</v>
      </c>
      <c r="AB6" s="65">
        <f t="shared" si="2"/>
        <v>19.8</v>
      </c>
      <c r="AC6" s="65">
        <f t="shared" si="2"/>
        <v>63.3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68.900000000000006</v>
      </c>
      <c r="AK6" s="65">
        <f t="shared" ref="AK6:AS6" si="3">IF(AK8="-",NA(),AK8)</f>
        <v>51.1</v>
      </c>
      <c r="AL6" s="65">
        <f t="shared" si="3"/>
        <v>46.2</v>
      </c>
      <c r="AM6" s="65">
        <f t="shared" si="3"/>
        <v>24.3</v>
      </c>
      <c r="AN6" s="65">
        <f t="shared" si="3"/>
        <v>39.9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1437</v>
      </c>
      <c r="AV6" s="66">
        <f t="shared" ref="AV6:BD6" si="4">IF(AV8="-",NA(),AV8)</f>
        <v>1405</v>
      </c>
      <c r="AW6" s="66">
        <f t="shared" si="4"/>
        <v>1563</v>
      </c>
      <c r="AX6" s="66">
        <f t="shared" si="4"/>
        <v>1891</v>
      </c>
      <c r="AY6" s="66">
        <f t="shared" si="4"/>
        <v>1161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0.5</v>
      </c>
      <c r="BG6" s="65">
        <f t="shared" ref="BG6:BO6" si="5">IF(BG8="-",NA(),BG8)</f>
        <v>0.2</v>
      </c>
      <c r="BH6" s="65">
        <f t="shared" si="5"/>
        <v>-0.3</v>
      </c>
      <c r="BI6" s="65">
        <f t="shared" si="5"/>
        <v>-0.2</v>
      </c>
      <c r="BJ6" s="65">
        <f t="shared" si="5"/>
        <v>-0.5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49491</v>
      </c>
      <c r="BR6" s="66">
        <f t="shared" ref="BR6:BZ6" si="6">IF(BR8="-",NA(),BR8)</f>
        <v>19883</v>
      </c>
      <c r="BS6" s="66">
        <f t="shared" si="6"/>
        <v>-5033</v>
      </c>
      <c r="BT6" s="66">
        <f t="shared" si="6"/>
        <v>-5782</v>
      </c>
      <c r="BU6" s="66">
        <f t="shared" si="6"/>
        <v>-14828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302918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110.5</v>
      </c>
      <c r="DL6" s="65">
        <f t="shared" ref="DL6:DT6" si="9">IF(DL8="-",NA(),DL8)</f>
        <v>103.5</v>
      </c>
      <c r="DM6" s="65">
        <f t="shared" si="9"/>
        <v>86.5</v>
      </c>
      <c r="DN6" s="65">
        <f t="shared" si="9"/>
        <v>83.5</v>
      </c>
      <c r="DO6" s="65">
        <f t="shared" si="9"/>
        <v>88.5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141003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</v>
      </c>
      <c r="H7" s="61" t="str">
        <f t="shared" si="10"/>
        <v>神奈川県　横浜市</v>
      </c>
      <c r="I7" s="61" t="str">
        <f t="shared" si="10"/>
        <v>ポートサイド地下駐車場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地下式</v>
      </c>
      <c r="R7" s="64">
        <f t="shared" si="10"/>
        <v>19</v>
      </c>
      <c r="S7" s="63" t="str">
        <f t="shared" si="10"/>
        <v>無</v>
      </c>
      <c r="T7" s="63" t="str">
        <f t="shared" si="10"/>
        <v>無</v>
      </c>
      <c r="U7" s="64">
        <f t="shared" si="10"/>
        <v>8319</v>
      </c>
      <c r="V7" s="64">
        <f t="shared" si="10"/>
        <v>200</v>
      </c>
      <c r="W7" s="64">
        <f t="shared" si="10"/>
        <v>600</v>
      </c>
      <c r="X7" s="63" t="str">
        <f t="shared" si="10"/>
        <v>導入なし</v>
      </c>
      <c r="Y7" s="65">
        <f>Y8</f>
        <v>83.6</v>
      </c>
      <c r="Z7" s="65">
        <f t="shared" ref="Z7:AH7" si="11">Z8</f>
        <v>64.7</v>
      </c>
      <c r="AA7" s="65">
        <f t="shared" si="11"/>
        <v>59.7</v>
      </c>
      <c r="AB7" s="65">
        <f t="shared" si="11"/>
        <v>19.8</v>
      </c>
      <c r="AC7" s="65">
        <f t="shared" si="11"/>
        <v>63.3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68.900000000000006</v>
      </c>
      <c r="AK7" s="65">
        <f t="shared" ref="AK7:AS7" si="12">AK8</f>
        <v>51.1</v>
      </c>
      <c r="AL7" s="65">
        <f t="shared" si="12"/>
        <v>46.2</v>
      </c>
      <c r="AM7" s="65">
        <f t="shared" si="12"/>
        <v>24.3</v>
      </c>
      <c r="AN7" s="65">
        <f t="shared" si="12"/>
        <v>39.9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1437</v>
      </c>
      <c r="AV7" s="66">
        <f t="shared" ref="AV7:BD7" si="13">AV8</f>
        <v>1405</v>
      </c>
      <c r="AW7" s="66">
        <f t="shared" si="13"/>
        <v>1563</v>
      </c>
      <c r="AX7" s="66">
        <f t="shared" si="13"/>
        <v>1891</v>
      </c>
      <c r="AY7" s="66">
        <f t="shared" si="13"/>
        <v>1161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0.5</v>
      </c>
      <c r="BG7" s="65">
        <f t="shared" ref="BG7:BO7" si="14">BG8</f>
        <v>0.2</v>
      </c>
      <c r="BH7" s="65">
        <f t="shared" si="14"/>
        <v>-0.3</v>
      </c>
      <c r="BI7" s="65">
        <f t="shared" si="14"/>
        <v>-0.2</v>
      </c>
      <c r="BJ7" s="65">
        <f t="shared" si="14"/>
        <v>-0.5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49491</v>
      </c>
      <c r="BR7" s="66">
        <f t="shared" ref="BR7:BZ7" si="15">BR8</f>
        <v>19883</v>
      </c>
      <c r="BS7" s="66">
        <f t="shared" si="15"/>
        <v>-5033</v>
      </c>
      <c r="BT7" s="66">
        <f t="shared" si="15"/>
        <v>-5782</v>
      </c>
      <c r="BU7" s="66">
        <f t="shared" si="15"/>
        <v>-14828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302918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110.5</v>
      </c>
      <c r="DL7" s="65">
        <f t="shared" ref="DL7:DT7" si="17">DL8</f>
        <v>103.5</v>
      </c>
      <c r="DM7" s="65">
        <f t="shared" si="17"/>
        <v>86.5</v>
      </c>
      <c r="DN7" s="65">
        <f t="shared" si="17"/>
        <v>83.5</v>
      </c>
      <c r="DO7" s="65">
        <f t="shared" si="17"/>
        <v>88.5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141003</v>
      </c>
      <c r="D8" s="68">
        <v>47</v>
      </c>
      <c r="E8" s="68">
        <v>14</v>
      </c>
      <c r="F8" s="68">
        <v>0</v>
      </c>
      <c r="G8" s="68">
        <v>2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19</v>
      </c>
      <c r="S8" s="70" t="s">
        <v>122</v>
      </c>
      <c r="T8" s="70" t="s">
        <v>122</v>
      </c>
      <c r="U8" s="71">
        <v>8319</v>
      </c>
      <c r="V8" s="71">
        <v>200</v>
      </c>
      <c r="W8" s="71">
        <v>600</v>
      </c>
      <c r="X8" s="70" t="s">
        <v>123</v>
      </c>
      <c r="Y8" s="72">
        <v>83.6</v>
      </c>
      <c r="Z8" s="72">
        <v>64.7</v>
      </c>
      <c r="AA8" s="72">
        <v>59.7</v>
      </c>
      <c r="AB8" s="72">
        <v>19.8</v>
      </c>
      <c r="AC8" s="72">
        <v>63.3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68.900000000000006</v>
      </c>
      <c r="AK8" s="72">
        <v>51.1</v>
      </c>
      <c r="AL8" s="72">
        <v>46.2</v>
      </c>
      <c r="AM8" s="72">
        <v>24.3</v>
      </c>
      <c r="AN8" s="72">
        <v>39.9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1437</v>
      </c>
      <c r="AV8" s="73">
        <v>1405</v>
      </c>
      <c r="AW8" s="73">
        <v>1563</v>
      </c>
      <c r="AX8" s="73">
        <v>1891</v>
      </c>
      <c r="AY8" s="73">
        <v>1161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0.5</v>
      </c>
      <c r="BG8" s="72">
        <v>0.2</v>
      </c>
      <c r="BH8" s="72">
        <v>-0.3</v>
      </c>
      <c r="BI8" s="72">
        <v>-0.2</v>
      </c>
      <c r="BJ8" s="72">
        <v>-0.5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49491</v>
      </c>
      <c r="BR8" s="73">
        <v>19883</v>
      </c>
      <c r="BS8" s="73">
        <v>-5033</v>
      </c>
      <c r="BT8" s="74">
        <v>-5782</v>
      </c>
      <c r="BU8" s="74">
        <v>-14828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302918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110.5</v>
      </c>
      <c r="DL8" s="72">
        <v>103.5</v>
      </c>
      <c r="DM8" s="72">
        <v>86.5</v>
      </c>
      <c r="DN8" s="72">
        <v>83.5</v>
      </c>
      <c r="DO8" s="72">
        <v>88.5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124</v>
      </c>
      <c r="C10" s="79" t="s">
        <v>125</v>
      </c>
      <c r="D10" s="79" t="s">
        <v>126</v>
      </c>
      <c r="E10" s="79" t="s">
        <v>127</v>
      </c>
      <c r="F10" s="79" t="s">
        <v>128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