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20_調査\01_一般廃棄物処理事業実績\02_一般廃棄物処理事業の概要\R05\10_完成版\20_エクセル版\Hp用_コンテンツ\"/>
    </mc:Choice>
  </mc:AlternateContent>
  <bookViews>
    <workbookView xWindow="0" yWindow="0" windowWidth="23040" windowHeight="10500" activeTab="7"/>
  </bookViews>
  <sheets>
    <sheet name="表2-1" sheetId="1" r:id="rId1"/>
    <sheet name="表2-2" sheetId="2" r:id="rId2"/>
    <sheet name="図Ⅱ－１" sheetId="3" r:id="rId3"/>
    <sheet name="表2-3" sheetId="4" r:id="rId4"/>
    <sheet name="表2-4" sheetId="5" r:id="rId5"/>
    <sheet name="表2-5" sheetId="6" r:id="rId6"/>
    <sheet name="表2-6" sheetId="7" r:id="rId7"/>
    <sheet name="表2-7" sheetId="8" r:id="rId8"/>
  </sheets>
  <definedNames>
    <definedName name="_Order1" hidden="1">255</definedName>
    <definedName name="_xlnm.Print_Area" localSheetId="2">'図Ⅱ－１'!$A$1:$Q$54</definedName>
    <definedName name="_xlnm.Print_Area" localSheetId="0">'表2-1'!$A$1:$H$46</definedName>
    <definedName name="_xlnm.Print_Area" localSheetId="1">'表2-2'!$A$1:$H$62</definedName>
    <definedName name="_xlnm.Print_Area" localSheetId="3">'表2-3'!$A$1:$Z$53</definedName>
    <definedName name="_xlnm.Print_Area" localSheetId="4">'表2-4'!$A$1:$S$49</definedName>
    <definedName name="_xlnm.Print_Area" localSheetId="5">'表2-5'!$A$1:$S$50</definedName>
    <definedName name="_xlnm.Print_Area" localSheetId="6">'表2-6'!$A$1:$W$54</definedName>
    <definedName name="_xlnm.Print_Area" localSheetId="7">'表2-7'!$A$1:$X$53</definedName>
    <definedName name="月報">"グラフ 1"</definedName>
    <definedName name="年度" localSheetId="7">#REF!</definedName>
    <definedName name="年度">#REF!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0" i="8" l="1"/>
  <c r="S50" i="8"/>
  <c r="W49" i="8"/>
  <c r="V49" i="8"/>
  <c r="U49" i="8"/>
  <c r="R48" i="8"/>
  <c r="U48" i="8"/>
  <c r="W48" i="8"/>
  <c r="V48" i="8"/>
  <c r="S48" i="8"/>
  <c r="S47" i="8"/>
  <c r="W47" i="8"/>
  <c r="U47" i="8"/>
  <c r="T47" i="8"/>
  <c r="U46" i="8"/>
  <c r="V45" i="8"/>
  <c r="Q45" i="8"/>
  <c r="W45" i="8"/>
  <c r="U45" i="8"/>
  <c r="T45" i="8"/>
  <c r="S45" i="8"/>
  <c r="P51" i="8"/>
  <c r="S44" i="8"/>
  <c r="R44" i="8"/>
  <c r="W41" i="8"/>
  <c r="S41" i="8"/>
  <c r="T41" i="8"/>
  <c r="V40" i="8"/>
  <c r="W40" i="8"/>
  <c r="T40" i="8"/>
  <c r="R40" i="8"/>
  <c r="V39" i="8"/>
  <c r="T39" i="8"/>
  <c r="U38" i="8"/>
  <c r="T38" i="8"/>
  <c r="V38" i="8"/>
  <c r="R38" i="8"/>
  <c r="W37" i="8"/>
  <c r="T37" i="8"/>
  <c r="S37" i="8"/>
  <c r="U36" i="8"/>
  <c r="W36" i="8"/>
  <c r="V36" i="8"/>
  <c r="S36" i="8"/>
  <c r="R36" i="8"/>
  <c r="W35" i="8"/>
  <c r="U35" i="8"/>
  <c r="T35" i="8"/>
  <c r="J35" i="8"/>
  <c r="R35" i="8"/>
  <c r="S34" i="8"/>
  <c r="R34" i="8"/>
  <c r="U34" i="8"/>
  <c r="T34" i="8"/>
  <c r="Q33" i="8"/>
  <c r="T33" i="8"/>
  <c r="V32" i="8"/>
  <c r="U32" i="8"/>
  <c r="R32" i="8"/>
  <c r="U31" i="8"/>
  <c r="S31" i="8"/>
  <c r="Q30" i="8"/>
  <c r="W30" i="8"/>
  <c r="S30" i="8"/>
  <c r="W29" i="8"/>
  <c r="T29" i="8"/>
  <c r="S29" i="8"/>
  <c r="W28" i="8"/>
  <c r="S28" i="8"/>
  <c r="D42" i="8"/>
  <c r="V26" i="8"/>
  <c r="R26" i="8"/>
  <c r="T26" i="8"/>
  <c r="S26" i="8"/>
  <c r="W25" i="8"/>
  <c r="V25" i="8"/>
  <c r="S25" i="8"/>
  <c r="R25" i="8"/>
  <c r="U24" i="8"/>
  <c r="T24" i="8"/>
  <c r="R24" i="8"/>
  <c r="V24" i="8"/>
  <c r="W23" i="8"/>
  <c r="T23" i="8"/>
  <c r="S23" i="8"/>
  <c r="S22" i="8"/>
  <c r="V22" i="8"/>
  <c r="U22" i="8"/>
  <c r="T22" i="8"/>
  <c r="R22" i="8"/>
  <c r="Q21" i="8"/>
  <c r="S21" i="8"/>
  <c r="R21" i="8"/>
  <c r="T20" i="8"/>
  <c r="V20" i="8"/>
  <c r="S20" i="8"/>
  <c r="Q19" i="8"/>
  <c r="Q18" i="8"/>
  <c r="W18" i="8"/>
  <c r="V18" i="8"/>
  <c r="S18" i="8"/>
  <c r="R18" i="8"/>
  <c r="V17" i="8"/>
  <c r="W17" i="8"/>
  <c r="W16" i="8"/>
  <c r="T16" i="8"/>
  <c r="U16" i="8"/>
  <c r="R16" i="8"/>
  <c r="S15" i="8"/>
  <c r="U15" i="8"/>
  <c r="T15" i="8"/>
  <c r="R15" i="8"/>
  <c r="S14" i="8"/>
  <c r="R14" i="8"/>
  <c r="U14" i="8"/>
  <c r="W14" i="8"/>
  <c r="V14" i="8"/>
  <c r="Q13" i="8"/>
  <c r="W13" i="8"/>
  <c r="J13" i="8"/>
  <c r="R13" i="8"/>
  <c r="R12" i="8"/>
  <c r="W12" i="8"/>
  <c r="T12" i="8"/>
  <c r="S11" i="8"/>
  <c r="Q11" i="8"/>
  <c r="U11" i="8"/>
  <c r="V10" i="8"/>
  <c r="W10" i="8"/>
  <c r="S10" i="8"/>
  <c r="R10" i="8"/>
  <c r="U9" i="8"/>
  <c r="T9" i="8"/>
  <c r="S9" i="8"/>
  <c r="U8" i="8"/>
  <c r="T10" i="8" l="1"/>
  <c r="W21" i="8"/>
  <c r="U23" i="8"/>
  <c r="W33" i="8"/>
  <c r="R39" i="8"/>
  <c r="X39" i="8" s="1"/>
  <c r="W44" i="8"/>
  <c r="R47" i="8"/>
  <c r="W8" i="8"/>
  <c r="W15" i="8"/>
  <c r="V23" i="8"/>
  <c r="J28" i="8"/>
  <c r="J33" i="8"/>
  <c r="S39" i="8"/>
  <c r="W9" i="8"/>
  <c r="Q15" i="8"/>
  <c r="V30" i="8"/>
  <c r="S33" i="8"/>
  <c r="S42" i="8" s="1"/>
  <c r="L27" i="8"/>
  <c r="S13" i="8"/>
  <c r="Q23" i="8"/>
  <c r="M51" i="8"/>
  <c r="X32" i="8"/>
  <c r="J15" i="8"/>
  <c r="R17" i="8"/>
  <c r="T31" i="8"/>
  <c r="J37" i="8"/>
  <c r="H27" i="8"/>
  <c r="S17" i="8"/>
  <c r="S19" i="8"/>
  <c r="T32" i="8"/>
  <c r="V37" i="8"/>
  <c r="S46" i="8"/>
  <c r="T11" i="8"/>
  <c r="T27" i="8" s="1"/>
  <c r="T14" i="8"/>
  <c r="X14" i="8" s="1"/>
  <c r="U26" i="8"/>
  <c r="T8" i="8"/>
  <c r="U12" i="8"/>
  <c r="T18" i="8"/>
  <c r="X18" i="8" s="1"/>
  <c r="U21" i="8"/>
  <c r="J25" i="8"/>
  <c r="M42" i="8"/>
  <c r="W32" i="8"/>
  <c r="U33" i="8"/>
  <c r="J38" i="8"/>
  <c r="U40" i="8"/>
  <c r="V47" i="8"/>
  <c r="T48" i="8"/>
  <c r="R11" i="8"/>
  <c r="S24" i="8"/>
  <c r="U29" i="8"/>
  <c r="S32" i="8"/>
  <c r="Q35" i="8"/>
  <c r="S38" i="8"/>
  <c r="X38" i="8" s="1"/>
  <c r="W50" i="8"/>
  <c r="G27" i="8"/>
  <c r="S12" i="8"/>
  <c r="X12" i="8" s="1"/>
  <c r="J16" i="8"/>
  <c r="K42" i="8"/>
  <c r="R33" i="8"/>
  <c r="V11" i="8"/>
  <c r="T13" i="8"/>
  <c r="N27" i="8"/>
  <c r="N43" i="8" s="1"/>
  <c r="V12" i="8"/>
  <c r="U13" i="8"/>
  <c r="V13" i="8"/>
  <c r="U18" i="8"/>
  <c r="W19" i="8"/>
  <c r="Q20" i="8"/>
  <c r="U25" i="8"/>
  <c r="N42" i="8"/>
  <c r="V33" i="8"/>
  <c r="W39" i="8"/>
  <c r="O51" i="8"/>
  <c r="V28" i="8"/>
  <c r="V42" i="8" s="1"/>
  <c r="O27" i="8"/>
  <c r="J19" i="8"/>
  <c r="Q47" i="8"/>
  <c r="Q12" i="8"/>
  <c r="O42" i="8"/>
  <c r="Q40" i="8"/>
  <c r="Q46" i="8"/>
  <c r="Q8" i="8"/>
  <c r="J14" i="8"/>
  <c r="Q17" i="8"/>
  <c r="Q31" i="8"/>
  <c r="Q32" i="8"/>
  <c r="V34" i="8"/>
  <c r="T36" i="8"/>
  <c r="X36" i="8" s="1"/>
  <c r="T46" i="8"/>
  <c r="S8" i="8"/>
  <c r="J9" i="8"/>
  <c r="R9" i="8"/>
  <c r="X9" i="8" s="1"/>
  <c r="U17" i="8"/>
  <c r="U20" i="8"/>
  <c r="T21" i="8"/>
  <c r="R23" i="8"/>
  <c r="Q25" i="8"/>
  <c r="W34" i="8"/>
  <c r="V35" i="8"/>
  <c r="U39" i="8"/>
  <c r="J44" i="8"/>
  <c r="J49" i="8"/>
  <c r="F51" i="8"/>
  <c r="E42" i="8"/>
  <c r="Q10" i="8"/>
  <c r="Q24" i="8"/>
  <c r="J26" i="8"/>
  <c r="Q41" i="8"/>
  <c r="G51" i="8"/>
  <c r="Q49" i="8"/>
  <c r="X34" i="8"/>
  <c r="G52" i="8"/>
  <c r="O43" i="8"/>
  <c r="R8" i="8"/>
  <c r="J8" i="8"/>
  <c r="D27" i="8"/>
  <c r="D43" i="8" s="1"/>
  <c r="R19" i="8"/>
  <c r="J22" i="8"/>
  <c r="Q28" i="8"/>
  <c r="W31" i="8"/>
  <c r="T44" i="8"/>
  <c r="L51" i="8"/>
  <c r="K27" i="8"/>
  <c r="R28" i="8"/>
  <c r="R30" i="8"/>
  <c r="J30" i="8"/>
  <c r="S35" i="8"/>
  <c r="X35" i="8" s="1"/>
  <c r="H51" i="8"/>
  <c r="S16" i="8"/>
  <c r="U28" i="8"/>
  <c r="U41" i="8"/>
  <c r="V44" i="8"/>
  <c r="V46" i="8"/>
  <c r="J48" i="8"/>
  <c r="R49" i="8"/>
  <c r="J11" i="8"/>
  <c r="W11" i="8"/>
  <c r="X11" i="8" s="1"/>
  <c r="Q14" i="8"/>
  <c r="U19" i="8"/>
  <c r="T30" i="8"/>
  <c r="J34" i="8"/>
  <c r="Q34" i="8"/>
  <c r="V41" i="8"/>
  <c r="W46" i="8"/>
  <c r="W51" i="8" s="1"/>
  <c r="Q48" i="8"/>
  <c r="S49" i="8"/>
  <c r="Q50" i="8"/>
  <c r="U10" i="8"/>
  <c r="X10" i="8" s="1"/>
  <c r="R20" i="8"/>
  <c r="J20" i="8"/>
  <c r="J21" i="8"/>
  <c r="V50" i="8"/>
  <c r="E51" i="8"/>
  <c r="E52" i="8" s="1"/>
  <c r="E27" i="8"/>
  <c r="E43" i="8" s="1"/>
  <c r="W24" i="8"/>
  <c r="X24" i="8" s="1"/>
  <c r="F42" i="8"/>
  <c r="T28" i="8"/>
  <c r="Q29" i="8"/>
  <c r="J36" i="8"/>
  <c r="J39" i="8"/>
  <c r="P42" i="8"/>
  <c r="P52" i="8" s="1"/>
  <c r="U44" i="8"/>
  <c r="X44" i="8" s="1"/>
  <c r="F27" i="8"/>
  <c r="J17" i="8"/>
  <c r="T19" i="8"/>
  <c r="Q36" i="8"/>
  <c r="I51" i="8"/>
  <c r="I52" i="8" s="1"/>
  <c r="V8" i="8"/>
  <c r="J12" i="8"/>
  <c r="V16" i="8"/>
  <c r="V19" i="8"/>
  <c r="V21" i="8"/>
  <c r="U30" i="8"/>
  <c r="R37" i="8"/>
  <c r="W38" i="8"/>
  <c r="W42" i="8" s="1"/>
  <c r="S40" i="8"/>
  <c r="Q44" i="8"/>
  <c r="R45" i="8"/>
  <c r="X45" i="8" s="1"/>
  <c r="T49" i="8"/>
  <c r="K51" i="8"/>
  <c r="W26" i="8"/>
  <c r="X26" i="8" s="1"/>
  <c r="Q22" i="8"/>
  <c r="J23" i="8"/>
  <c r="T25" i="8"/>
  <c r="X25" i="8" s="1"/>
  <c r="Q26" i="8"/>
  <c r="J29" i="8"/>
  <c r="R29" i="8"/>
  <c r="J31" i="8"/>
  <c r="J32" i="8"/>
  <c r="U37" i="8"/>
  <c r="Q38" i="8"/>
  <c r="G42" i="8"/>
  <c r="N51" i="8"/>
  <c r="M27" i="8"/>
  <c r="Q9" i="8"/>
  <c r="J10" i="8"/>
  <c r="Q16" i="8"/>
  <c r="J24" i="8"/>
  <c r="R31" i="8"/>
  <c r="Q39" i="8"/>
  <c r="H42" i="8"/>
  <c r="H43" i="8" s="1"/>
  <c r="J47" i="8"/>
  <c r="R50" i="8"/>
  <c r="J50" i="8"/>
  <c r="J40" i="8"/>
  <c r="X48" i="8"/>
  <c r="L42" i="8"/>
  <c r="L43" i="8" s="1"/>
  <c r="T17" i="8"/>
  <c r="X17" i="8" s="1"/>
  <c r="J18" i="8"/>
  <c r="J45" i="8"/>
  <c r="R46" i="8"/>
  <c r="R51" i="8" s="1"/>
  <c r="J46" i="8"/>
  <c r="V15" i="8"/>
  <c r="X15" i="8" s="1"/>
  <c r="P27" i="8"/>
  <c r="V9" i="8"/>
  <c r="W20" i="8"/>
  <c r="W22" i="8"/>
  <c r="X22" i="8" s="1"/>
  <c r="I27" i="8"/>
  <c r="V29" i="8"/>
  <c r="V31" i="8"/>
  <c r="Q37" i="8"/>
  <c r="J41" i="8"/>
  <c r="R41" i="8"/>
  <c r="U50" i="8"/>
  <c r="D51" i="8"/>
  <c r="D52" i="8" s="1"/>
  <c r="I42" i="8"/>
  <c r="F52" i="8" l="1"/>
  <c r="X46" i="8"/>
  <c r="X33" i="8"/>
  <c r="X13" i="8"/>
  <c r="X47" i="8"/>
  <c r="X51" i="8" s="1"/>
  <c r="X29" i="8"/>
  <c r="X40" i="8"/>
  <c r="X20" i="8"/>
  <c r="P43" i="8"/>
  <c r="M43" i="8"/>
  <c r="X49" i="8"/>
  <c r="K43" i="8"/>
  <c r="O52" i="8"/>
  <c r="N52" i="8"/>
  <c r="S51" i="8"/>
  <c r="L52" i="8"/>
  <c r="X23" i="8"/>
  <c r="X30" i="8"/>
  <c r="X21" i="8"/>
  <c r="X41" i="8"/>
  <c r="J51" i="8"/>
  <c r="G43" i="8"/>
  <c r="T42" i="8"/>
  <c r="U27" i="8"/>
  <c r="U43" i="8" s="1"/>
  <c r="X50" i="8"/>
  <c r="J42" i="8"/>
  <c r="R42" i="8"/>
  <c r="X28" i="8"/>
  <c r="W27" i="8"/>
  <c r="W43" i="8" s="1"/>
  <c r="V27" i="8"/>
  <c r="V43" i="8" s="1"/>
  <c r="X31" i="8"/>
  <c r="Q42" i="8"/>
  <c r="F43" i="8"/>
  <c r="X16" i="8"/>
  <c r="X19" i="8"/>
  <c r="X37" i="8"/>
  <c r="U51" i="8"/>
  <c r="Q27" i="8"/>
  <c r="H52" i="8"/>
  <c r="Q51" i="8"/>
  <c r="U42" i="8"/>
  <c r="J27" i="8"/>
  <c r="J43" i="8" s="1"/>
  <c r="R27" i="8"/>
  <c r="R52" i="8" s="1"/>
  <c r="X8" i="8"/>
  <c r="M52" i="8"/>
  <c r="T43" i="8"/>
  <c r="K52" i="8"/>
  <c r="T51" i="8"/>
  <c r="S27" i="8"/>
  <c r="S43" i="8" s="1"/>
  <c r="I43" i="8"/>
  <c r="V51" i="8"/>
  <c r="V52" i="8" s="1"/>
  <c r="X27" i="8" l="1"/>
  <c r="T52" i="8"/>
  <c r="J52" i="8"/>
  <c r="X42" i="8"/>
  <c r="X52" i="8" s="1"/>
  <c r="U52" i="8"/>
  <c r="Q52" i="8"/>
  <c r="W52" i="8"/>
  <c r="Q43" i="8"/>
  <c r="X43" i="8"/>
  <c r="R43" i="8"/>
  <c r="S52" i="8"/>
  <c r="H50" i="7" l="1"/>
  <c r="G47" i="7"/>
  <c r="C47" i="7"/>
  <c r="D47" i="7" s="1"/>
  <c r="D46" i="7"/>
  <c r="F45" i="7"/>
  <c r="D42" i="7"/>
  <c r="S37" i="7"/>
  <c r="Q37" i="7"/>
  <c r="J37" i="7"/>
  <c r="H37" i="7"/>
  <c r="F37" i="7"/>
  <c r="S36" i="7"/>
  <c r="U35" i="7"/>
  <c r="Q35" i="7"/>
  <c r="D35" i="7"/>
  <c r="U34" i="7"/>
  <c r="O34" i="7"/>
  <c r="Q30" i="7"/>
  <c r="J30" i="7"/>
  <c r="U29" i="7"/>
  <c r="S29" i="7"/>
  <c r="Q29" i="7"/>
  <c r="F29" i="7"/>
  <c r="D29" i="7"/>
  <c r="D28" i="7"/>
  <c r="J27" i="7"/>
  <c r="H27" i="7"/>
  <c r="J26" i="7"/>
  <c r="Q25" i="7"/>
  <c r="O25" i="7"/>
  <c r="J25" i="7"/>
  <c r="Q23" i="7"/>
  <c r="H23" i="7"/>
  <c r="F23" i="7"/>
  <c r="U22" i="7"/>
  <c r="S21" i="7"/>
  <c r="S20" i="7"/>
  <c r="J20" i="7"/>
  <c r="H20" i="7"/>
  <c r="S19" i="7"/>
  <c r="O19" i="7"/>
  <c r="H19" i="7"/>
  <c r="D19" i="7"/>
  <c r="Q17" i="7"/>
  <c r="U16" i="7"/>
  <c r="H16" i="7"/>
  <c r="F16" i="7"/>
  <c r="U15" i="7"/>
  <c r="S15" i="7"/>
  <c r="S14" i="7"/>
  <c r="Q14" i="7"/>
  <c r="D14" i="7"/>
  <c r="J14" i="7"/>
  <c r="O12" i="7"/>
  <c r="J10" i="7"/>
  <c r="H10" i="7"/>
  <c r="J9" i="7"/>
  <c r="F9" i="7"/>
  <c r="D9" i="7"/>
  <c r="U6" i="7"/>
  <c r="O6" i="7"/>
  <c r="H6" i="7"/>
  <c r="J5" i="7"/>
  <c r="G48" i="6"/>
  <c r="P46" i="6"/>
  <c r="P43" i="6"/>
  <c r="G41" i="6"/>
  <c r="L40" i="6"/>
  <c r="G39" i="6"/>
  <c r="G35" i="6"/>
  <c r="G31" i="6"/>
  <c r="G27" i="6"/>
  <c r="R40" i="6"/>
  <c r="Q40" i="6"/>
  <c r="O40" i="6"/>
  <c r="M40" i="6"/>
  <c r="P24" i="6"/>
  <c r="P23" i="6"/>
  <c r="G23" i="6"/>
  <c r="P22" i="6"/>
  <c r="P21" i="6"/>
  <c r="P20" i="6"/>
  <c r="G20" i="6"/>
  <c r="P19" i="6"/>
  <c r="P18" i="6"/>
  <c r="P17" i="6"/>
  <c r="G17" i="6"/>
  <c r="P16" i="6"/>
  <c r="P15" i="6"/>
  <c r="P14" i="6"/>
  <c r="G14" i="6"/>
  <c r="P13" i="6"/>
  <c r="P12" i="6"/>
  <c r="P11" i="6"/>
  <c r="G11" i="6"/>
  <c r="P10" i="6"/>
  <c r="P9" i="6"/>
  <c r="P8" i="6"/>
  <c r="G8" i="6"/>
  <c r="P7" i="6"/>
  <c r="P6" i="6"/>
  <c r="P5" i="6"/>
  <c r="G5" i="6"/>
  <c r="G47" i="5"/>
  <c r="P44" i="5"/>
  <c r="G42" i="5"/>
  <c r="R40" i="5"/>
  <c r="Q40" i="5"/>
  <c r="O40" i="5"/>
  <c r="M40" i="5"/>
  <c r="L40" i="5"/>
  <c r="H40" i="5"/>
  <c r="F40" i="5"/>
  <c r="E40" i="5"/>
  <c r="D40" i="5"/>
  <c r="C40" i="5"/>
  <c r="B40" i="5"/>
  <c r="P23" i="5"/>
  <c r="P22" i="5"/>
  <c r="G22" i="5"/>
  <c r="P21" i="5"/>
  <c r="P20" i="5"/>
  <c r="P19" i="5"/>
  <c r="G19" i="5"/>
  <c r="P18" i="5"/>
  <c r="P17" i="5"/>
  <c r="P16" i="5"/>
  <c r="G16" i="5"/>
  <c r="P15" i="5"/>
  <c r="P14" i="5"/>
  <c r="P13" i="5"/>
  <c r="G13" i="5"/>
  <c r="P12" i="5"/>
  <c r="P11" i="5"/>
  <c r="P10" i="5"/>
  <c r="G10" i="5"/>
  <c r="P9" i="5"/>
  <c r="P8" i="5"/>
  <c r="P7" i="5"/>
  <c r="G7" i="5"/>
  <c r="P6" i="5"/>
  <c r="P5" i="5"/>
  <c r="O13" i="7" l="1"/>
  <c r="O31" i="7"/>
  <c r="O9" i="7"/>
  <c r="O22" i="7"/>
  <c r="Q9" i="7"/>
  <c r="S12" i="7"/>
  <c r="F17" i="7"/>
  <c r="O27" i="7"/>
  <c r="Q28" i="7"/>
  <c r="S31" i="7"/>
  <c r="U37" i="7"/>
  <c r="D17" i="7"/>
  <c r="J23" i="7"/>
  <c r="O28" i="7"/>
  <c r="Q31" i="7"/>
  <c r="U13" i="7"/>
  <c r="H17" i="7"/>
  <c r="S28" i="7"/>
  <c r="S30" i="7"/>
  <c r="U31" i="7"/>
  <c r="F42" i="7"/>
  <c r="S9" i="7"/>
  <c r="U12" i="7"/>
  <c r="J17" i="7"/>
  <c r="U28" i="7"/>
  <c r="O43" i="7"/>
  <c r="D12" i="7"/>
  <c r="O18" i="7"/>
  <c r="Q42" i="7"/>
  <c r="Q43" i="7"/>
  <c r="S6" i="7"/>
  <c r="D11" i="7"/>
  <c r="F12" i="7"/>
  <c r="H15" i="7"/>
  <c r="B39" i="7"/>
  <c r="U25" i="7"/>
  <c r="F31" i="7"/>
  <c r="J35" i="7"/>
  <c r="H36" i="7"/>
  <c r="I48" i="7"/>
  <c r="D45" i="7"/>
  <c r="J47" i="7"/>
  <c r="U9" i="7"/>
  <c r="H12" i="7"/>
  <c r="H11" i="7"/>
  <c r="H13" i="7"/>
  <c r="D23" i="7"/>
  <c r="J31" i="7"/>
  <c r="J32" i="7"/>
  <c r="Q34" i="7"/>
  <c r="Q36" i="7"/>
  <c r="J46" i="7"/>
  <c r="T24" i="7"/>
  <c r="F11" i="7"/>
  <c r="S18" i="7"/>
  <c r="H31" i="7"/>
  <c r="J36" i="7"/>
  <c r="J38" i="7"/>
  <c r="D5" i="7"/>
  <c r="D8" i="7"/>
  <c r="H9" i="7"/>
  <c r="J13" i="7"/>
  <c r="O15" i="7"/>
  <c r="S16" i="7"/>
  <c r="S17" i="7"/>
  <c r="H25" i="7"/>
  <c r="H30" i="7"/>
  <c r="S34" i="7"/>
  <c r="O37" i="7"/>
  <c r="I24" i="7"/>
  <c r="F22" i="7"/>
  <c r="D26" i="7"/>
  <c r="O38" i="7"/>
  <c r="D50" i="7"/>
  <c r="J6" i="7"/>
  <c r="J12" i="7"/>
  <c r="U18" i="7"/>
  <c r="H22" i="7"/>
  <c r="F50" i="7"/>
  <c r="Q15" i="7"/>
  <c r="J22" i="7"/>
  <c r="H26" i="7"/>
  <c r="R48" i="7"/>
  <c r="S48" i="7" s="1"/>
  <c r="S42" i="7"/>
  <c r="H46" i="7"/>
  <c r="F47" i="7"/>
  <c r="P24" i="7"/>
  <c r="H8" i="7"/>
  <c r="F28" i="7"/>
  <c r="D32" i="7"/>
  <c r="T48" i="7"/>
  <c r="U42" i="7"/>
  <c r="D44" i="7"/>
  <c r="H47" i="7"/>
  <c r="Q5" i="7"/>
  <c r="H14" i="7"/>
  <c r="D15" i="7"/>
  <c r="F34" i="7"/>
  <c r="D38" i="7"/>
  <c r="H45" i="7"/>
  <c r="J50" i="7"/>
  <c r="R24" i="7"/>
  <c r="J8" i="7"/>
  <c r="J11" i="7"/>
  <c r="F15" i="7"/>
  <c r="H18" i="7"/>
  <c r="F19" i="7"/>
  <c r="U19" i="7"/>
  <c r="R39" i="7"/>
  <c r="J28" i="7"/>
  <c r="H32" i="7"/>
  <c r="J45" i="7"/>
  <c r="Q6" i="7"/>
  <c r="Q12" i="7"/>
  <c r="J18" i="7"/>
  <c r="F25" i="7"/>
  <c r="S25" i="7"/>
  <c r="F33" i="7"/>
  <c r="J34" i="7"/>
  <c r="H38" i="7"/>
  <c r="J44" i="7"/>
  <c r="Q22" i="7"/>
  <c r="H33" i="7"/>
  <c r="C48" i="7"/>
  <c r="D48" i="7" s="1"/>
  <c r="H5" i="7"/>
  <c r="J15" i="7"/>
  <c r="J19" i="7"/>
  <c r="J33" i="7"/>
  <c r="F35" i="7"/>
  <c r="F36" i="7"/>
  <c r="H42" i="7"/>
  <c r="O7" i="7"/>
  <c r="F6" i="7"/>
  <c r="D20" i="7"/>
  <c r="H29" i="7"/>
  <c r="F30" i="7"/>
  <c r="H35" i="7"/>
  <c r="J42" i="7"/>
  <c r="S5" i="7"/>
  <c r="Q10" i="7"/>
  <c r="O11" i="7"/>
  <c r="U11" i="7"/>
  <c r="H21" i="7"/>
  <c r="U30" i="7"/>
  <c r="U33" i="7"/>
  <c r="S33" i="7"/>
  <c r="U36" i="7"/>
  <c r="D27" i="7"/>
  <c r="C39" i="7"/>
  <c r="D39" i="7" s="1"/>
  <c r="D21" i="7"/>
  <c r="C24" i="7"/>
  <c r="F20" i="7"/>
  <c r="F21" i="7"/>
  <c r="E24" i="7"/>
  <c r="D6" i="7"/>
  <c r="F5" i="7"/>
  <c r="Q8" i="7"/>
  <c r="Q13" i="7"/>
  <c r="O14" i="7"/>
  <c r="U14" i="7"/>
  <c r="J16" i="7"/>
  <c r="Q18" i="7"/>
  <c r="J21" i="7"/>
  <c r="O23" i="7"/>
  <c r="U23" i="7"/>
  <c r="I39" i="7"/>
  <c r="J39" i="7" s="1"/>
  <c r="U27" i="7"/>
  <c r="S27" i="7"/>
  <c r="Q27" i="7"/>
  <c r="B48" i="7"/>
  <c r="S7" i="7"/>
  <c r="O10" i="7"/>
  <c r="Q16" i="7"/>
  <c r="O17" i="7"/>
  <c r="U17" i="7"/>
  <c r="U21" i="7"/>
  <c r="Q21" i="7"/>
  <c r="G24" i="7"/>
  <c r="O33" i="7"/>
  <c r="D34" i="7"/>
  <c r="S35" i="7"/>
  <c r="B24" i="7"/>
  <c r="F7" i="7"/>
  <c r="S8" i="7"/>
  <c r="Q11" i="7"/>
  <c r="Q33" i="7"/>
  <c r="F41" i="7"/>
  <c r="D7" i="7"/>
  <c r="U7" i="7"/>
  <c r="F8" i="7"/>
  <c r="O16" i="7"/>
  <c r="O21" i="7"/>
  <c r="G48" i="7"/>
  <c r="N24" i="7"/>
  <c r="S10" i="7"/>
  <c r="S11" i="7"/>
  <c r="U20" i="7"/>
  <c r="O20" i="7"/>
  <c r="U32" i="7"/>
  <c r="S32" i="7"/>
  <c r="Q32" i="7"/>
  <c r="O32" i="7"/>
  <c r="F10" i="7"/>
  <c r="S13" i="7"/>
  <c r="Q19" i="7"/>
  <c r="D22" i="7"/>
  <c r="S23" i="7"/>
  <c r="U26" i="7"/>
  <c r="S26" i="7"/>
  <c r="Q26" i="7"/>
  <c r="O26" i="7"/>
  <c r="T39" i="7"/>
  <c r="T40" i="7" s="1"/>
  <c r="M39" i="7"/>
  <c r="F44" i="7"/>
  <c r="D16" i="7"/>
  <c r="O8" i="7"/>
  <c r="U8" i="7"/>
  <c r="O5" i="7"/>
  <c r="M24" i="7"/>
  <c r="U24" i="7" s="1"/>
  <c r="U5" i="7"/>
  <c r="H7" i="7"/>
  <c r="D10" i="7"/>
  <c r="U10" i="7"/>
  <c r="F13" i="7"/>
  <c r="F18" i="7"/>
  <c r="N39" i="7"/>
  <c r="N48" i="7"/>
  <c r="H44" i="7"/>
  <c r="Q7" i="7"/>
  <c r="J7" i="7"/>
  <c r="D13" i="7"/>
  <c r="F14" i="7"/>
  <c r="D18" i="7"/>
  <c r="Q20" i="7"/>
  <c r="F27" i="7"/>
  <c r="D33" i="7"/>
  <c r="P48" i="7"/>
  <c r="U43" i="7"/>
  <c r="S43" i="7"/>
  <c r="M48" i="7"/>
  <c r="U48" i="7" s="1"/>
  <c r="E48" i="7"/>
  <c r="F48" i="7" s="1"/>
  <c r="P39" i="7"/>
  <c r="D41" i="7"/>
  <c r="S22" i="7"/>
  <c r="E39" i="7"/>
  <c r="F39" i="7" s="1"/>
  <c r="H28" i="7"/>
  <c r="J29" i="7"/>
  <c r="H34" i="7"/>
  <c r="Q38" i="7"/>
  <c r="G39" i="7"/>
  <c r="D25" i="7"/>
  <c r="F26" i="7"/>
  <c r="D31" i="7"/>
  <c r="F32" i="7"/>
  <c r="D37" i="7"/>
  <c r="F38" i="7"/>
  <c r="H41" i="7"/>
  <c r="F46" i="7"/>
  <c r="O30" i="7"/>
  <c r="O36" i="7"/>
  <c r="S38" i="7"/>
  <c r="O42" i="7"/>
  <c r="D30" i="7"/>
  <c r="D36" i="7"/>
  <c r="J41" i="7"/>
  <c r="O29" i="7"/>
  <c r="O35" i="7"/>
  <c r="U38" i="7"/>
  <c r="P41" i="6"/>
  <c r="P48" i="6"/>
  <c r="G7" i="6"/>
  <c r="S7" i="6" s="1"/>
  <c r="G10" i="6"/>
  <c r="S10" i="6" s="1"/>
  <c r="G13" i="6"/>
  <c r="S13" i="6" s="1"/>
  <c r="G16" i="6"/>
  <c r="S16" i="6" s="1"/>
  <c r="G19" i="6"/>
  <c r="S19" i="6" s="1"/>
  <c r="G22" i="6"/>
  <c r="S22" i="6" s="1"/>
  <c r="P27" i="6"/>
  <c r="S27" i="6" s="1"/>
  <c r="P31" i="6"/>
  <c r="S31" i="6" s="1"/>
  <c r="P35" i="6"/>
  <c r="S35" i="6" s="1"/>
  <c r="P39" i="6"/>
  <c r="S39" i="6" s="1"/>
  <c r="H40" i="6"/>
  <c r="G28" i="6"/>
  <c r="G32" i="6"/>
  <c r="G36" i="6"/>
  <c r="P45" i="6"/>
  <c r="G46" i="6"/>
  <c r="S46" i="6" s="1"/>
  <c r="P49" i="6"/>
  <c r="P28" i="6"/>
  <c r="S28" i="6" s="1"/>
  <c r="P32" i="6"/>
  <c r="P36" i="6"/>
  <c r="S36" i="6" s="1"/>
  <c r="P42" i="6"/>
  <c r="G43" i="6"/>
  <c r="S43" i="6" s="1"/>
  <c r="S11" i="6"/>
  <c r="S14" i="6"/>
  <c r="S17" i="6"/>
  <c r="S20" i="6"/>
  <c r="S23" i="6"/>
  <c r="K40" i="6"/>
  <c r="G25" i="6"/>
  <c r="S25" i="6" s="1"/>
  <c r="G29" i="6"/>
  <c r="S29" i="6" s="1"/>
  <c r="G33" i="6"/>
  <c r="G37" i="6"/>
  <c r="S37" i="6" s="1"/>
  <c r="S48" i="6"/>
  <c r="G47" i="6"/>
  <c r="S47" i="6" s="1"/>
  <c r="S5" i="6"/>
  <c r="P25" i="6"/>
  <c r="P29" i="6"/>
  <c r="P33" i="6"/>
  <c r="P37" i="6"/>
  <c r="G45" i="6"/>
  <c r="S45" i="6" s="1"/>
  <c r="N40" i="6"/>
  <c r="G26" i="6"/>
  <c r="S26" i="6" s="1"/>
  <c r="G30" i="6"/>
  <c r="G34" i="6"/>
  <c r="S34" i="6" s="1"/>
  <c r="G38" i="6"/>
  <c r="G44" i="6"/>
  <c r="S44" i="6" s="1"/>
  <c r="P47" i="6"/>
  <c r="G6" i="6"/>
  <c r="S6" i="6" s="1"/>
  <c r="G9" i="6"/>
  <c r="S9" i="6" s="1"/>
  <c r="G12" i="6"/>
  <c r="S12" i="6" s="1"/>
  <c r="G15" i="6"/>
  <c r="S15" i="6" s="1"/>
  <c r="G18" i="6"/>
  <c r="S18" i="6" s="1"/>
  <c r="G21" i="6"/>
  <c r="S21" i="6" s="1"/>
  <c r="G24" i="6"/>
  <c r="S24" i="6" s="1"/>
  <c r="G42" i="6"/>
  <c r="S8" i="6"/>
  <c r="P26" i="6"/>
  <c r="P30" i="6"/>
  <c r="S30" i="6" s="1"/>
  <c r="P34" i="6"/>
  <c r="P38" i="6"/>
  <c r="S41" i="6"/>
  <c r="P44" i="6"/>
  <c r="G49" i="6"/>
  <c r="S49" i="6" s="1"/>
  <c r="P40" i="6"/>
  <c r="S32" i="6"/>
  <c r="S38" i="6"/>
  <c r="S13" i="5"/>
  <c r="P27" i="5"/>
  <c r="P39" i="5"/>
  <c r="J40" i="5"/>
  <c r="P49" i="5"/>
  <c r="G8" i="5"/>
  <c r="S8" i="5" s="1"/>
  <c r="G11" i="5"/>
  <c r="S11" i="5" s="1"/>
  <c r="G14" i="5"/>
  <c r="S14" i="5" s="1"/>
  <c r="G17" i="5"/>
  <c r="S17" i="5" s="1"/>
  <c r="G20" i="5"/>
  <c r="S20" i="5" s="1"/>
  <c r="G23" i="5"/>
  <c r="S23" i="5" s="1"/>
  <c r="K40" i="5"/>
  <c r="G26" i="5"/>
  <c r="P28" i="5"/>
  <c r="G30" i="5"/>
  <c r="S30" i="5" s="1"/>
  <c r="P32" i="5"/>
  <c r="G34" i="5"/>
  <c r="P36" i="5"/>
  <c r="G38" i="5"/>
  <c r="S38" i="5" s="1"/>
  <c r="P41" i="5"/>
  <c r="G46" i="5"/>
  <c r="S46" i="5" s="1"/>
  <c r="S16" i="5"/>
  <c r="S42" i="5"/>
  <c r="P35" i="5"/>
  <c r="G5" i="5"/>
  <c r="S5" i="5" s="1"/>
  <c r="G44" i="5"/>
  <c r="S44" i="5" s="1"/>
  <c r="P46" i="5"/>
  <c r="G48" i="5"/>
  <c r="S22" i="5"/>
  <c r="G29" i="5"/>
  <c r="G37" i="5"/>
  <c r="N40" i="5"/>
  <c r="P25" i="5"/>
  <c r="G27" i="5"/>
  <c r="S27" i="5" s="1"/>
  <c r="P29" i="5"/>
  <c r="G31" i="5"/>
  <c r="S31" i="5" s="1"/>
  <c r="P33" i="5"/>
  <c r="G35" i="5"/>
  <c r="P37" i="5"/>
  <c r="G39" i="5"/>
  <c r="S39" i="5" s="1"/>
  <c r="G43" i="5"/>
  <c r="S7" i="5"/>
  <c r="P31" i="5"/>
  <c r="P48" i="5"/>
  <c r="G9" i="5"/>
  <c r="S9" i="5" s="1"/>
  <c r="G12" i="5"/>
  <c r="S12" i="5" s="1"/>
  <c r="G15" i="5"/>
  <c r="S15" i="5" s="1"/>
  <c r="G18" i="5"/>
  <c r="S18" i="5" s="1"/>
  <c r="G21" i="5"/>
  <c r="S21" i="5" s="1"/>
  <c r="P45" i="5"/>
  <c r="S19" i="5"/>
  <c r="G45" i="5"/>
  <c r="S45" i="5" s="1"/>
  <c r="G25" i="5"/>
  <c r="G33" i="5"/>
  <c r="S33" i="5" s="1"/>
  <c r="I40" i="5"/>
  <c r="P24" i="5"/>
  <c r="P40" i="5" s="1"/>
  <c r="P43" i="5"/>
  <c r="P47" i="5"/>
  <c r="S47" i="5" s="1"/>
  <c r="G6" i="5"/>
  <c r="S6" i="5" s="1"/>
  <c r="P26" i="5"/>
  <c r="G28" i="5"/>
  <c r="P30" i="5"/>
  <c r="G32" i="5"/>
  <c r="S32" i="5" s="1"/>
  <c r="P34" i="5"/>
  <c r="G36" i="5"/>
  <c r="S36" i="5" s="1"/>
  <c r="P38" i="5"/>
  <c r="G41" i="5"/>
  <c r="S10" i="5"/>
  <c r="P42" i="5"/>
  <c r="G49" i="5"/>
  <c r="S49" i="5" s="1"/>
  <c r="S26" i="5"/>
  <c r="S28" i="5"/>
  <c r="S34" i="5"/>
  <c r="G24" i="5"/>
  <c r="K53" i="4"/>
  <c r="T49" i="4"/>
  <c r="L49" i="4"/>
  <c r="R48" i="4"/>
  <c r="P48" i="4"/>
  <c r="N48" i="4"/>
  <c r="J47" i="4"/>
  <c r="P46" i="4"/>
  <c r="L46" i="4"/>
  <c r="F46" i="4"/>
  <c r="D46" i="4"/>
  <c r="N45" i="4"/>
  <c r="T44" i="4"/>
  <c r="F44" i="4"/>
  <c r="B50" i="4"/>
  <c r="T42" i="4"/>
  <c r="P42" i="4"/>
  <c r="J42" i="4"/>
  <c r="F42" i="4"/>
  <c r="N42" i="4"/>
  <c r="R41" i="4"/>
  <c r="H40" i="4"/>
  <c r="N39" i="4"/>
  <c r="T38" i="4"/>
  <c r="N38" i="4"/>
  <c r="L38" i="4"/>
  <c r="H38" i="4"/>
  <c r="P37" i="4"/>
  <c r="J37" i="4"/>
  <c r="R36" i="4"/>
  <c r="D36" i="4"/>
  <c r="R35" i="4"/>
  <c r="F35" i="4"/>
  <c r="P34" i="4"/>
  <c r="N34" i="4"/>
  <c r="L34" i="4"/>
  <c r="R33" i="4"/>
  <c r="N33" i="4"/>
  <c r="L33" i="4"/>
  <c r="J33" i="4"/>
  <c r="H33" i="4"/>
  <c r="F33" i="4"/>
  <c r="N32" i="4"/>
  <c r="L32" i="4"/>
  <c r="J32" i="4"/>
  <c r="R31" i="4"/>
  <c r="P31" i="4"/>
  <c r="N31" i="4"/>
  <c r="F31" i="4"/>
  <c r="T30" i="4"/>
  <c r="P30" i="4"/>
  <c r="N30" i="4"/>
  <c r="L30" i="4"/>
  <c r="J30" i="4"/>
  <c r="H30" i="4"/>
  <c r="F30" i="4"/>
  <c r="R29" i="4"/>
  <c r="P29" i="4"/>
  <c r="N29" i="4"/>
  <c r="L29" i="4"/>
  <c r="J29" i="4"/>
  <c r="H29" i="4"/>
  <c r="F29" i="4"/>
  <c r="T28" i="4"/>
  <c r="R28" i="4"/>
  <c r="N28" i="4"/>
  <c r="J28" i="4"/>
  <c r="H28" i="4"/>
  <c r="F28" i="4"/>
  <c r="D28" i="4"/>
  <c r="H27" i="4"/>
  <c r="J26" i="4"/>
  <c r="R25" i="4"/>
  <c r="L25" i="4"/>
  <c r="H25" i="4"/>
  <c r="D25" i="4"/>
  <c r="R24" i="4"/>
  <c r="P24" i="4"/>
  <c r="L24" i="4"/>
  <c r="F24" i="4"/>
  <c r="D24" i="4"/>
  <c r="D23" i="4"/>
  <c r="T22" i="4"/>
  <c r="L22" i="4"/>
  <c r="F22" i="4"/>
  <c r="J22" i="4"/>
  <c r="P21" i="4"/>
  <c r="R20" i="4"/>
  <c r="P20" i="4"/>
  <c r="L20" i="4"/>
  <c r="F20" i="4"/>
  <c r="D20" i="4"/>
  <c r="R19" i="4"/>
  <c r="R18" i="4"/>
  <c r="T17" i="4"/>
  <c r="P17" i="4"/>
  <c r="J17" i="4"/>
  <c r="T16" i="4"/>
  <c r="R16" i="4"/>
  <c r="P16" i="4"/>
  <c r="N16" i="4"/>
  <c r="L16" i="4"/>
  <c r="J16" i="4"/>
  <c r="H16" i="4"/>
  <c r="F16" i="4"/>
  <c r="D16" i="4"/>
  <c r="T15" i="4"/>
  <c r="R15" i="4"/>
  <c r="P15" i="4"/>
  <c r="N15" i="4"/>
  <c r="L15" i="4"/>
  <c r="J15" i="4"/>
  <c r="H15" i="4"/>
  <c r="F15" i="4"/>
  <c r="D15" i="4"/>
  <c r="P14" i="4"/>
  <c r="N14" i="4"/>
  <c r="L14" i="4"/>
  <c r="J14" i="4"/>
  <c r="F14" i="4"/>
  <c r="D14" i="4"/>
  <c r="T13" i="4"/>
  <c r="R13" i="4"/>
  <c r="P13" i="4"/>
  <c r="N13" i="4"/>
  <c r="J13" i="4"/>
  <c r="F13" i="4"/>
  <c r="D13" i="4"/>
  <c r="N12" i="4"/>
  <c r="J12" i="4"/>
  <c r="D12" i="4"/>
  <c r="X15" i="4"/>
  <c r="Y11" i="4"/>
  <c r="R11" i="4"/>
  <c r="P11" i="4"/>
  <c r="N11" i="4"/>
  <c r="J11" i="4"/>
  <c r="H11" i="4"/>
  <c r="F11" i="4"/>
  <c r="P10" i="4"/>
  <c r="N10" i="4"/>
  <c r="H10" i="4"/>
  <c r="P9" i="4"/>
  <c r="N9" i="4"/>
  <c r="L9" i="4"/>
  <c r="J9" i="4"/>
  <c r="H9" i="4"/>
  <c r="F9" i="4"/>
  <c r="D9" i="4"/>
  <c r="P8" i="4"/>
  <c r="N8" i="4"/>
  <c r="L8" i="4"/>
  <c r="J8" i="4"/>
  <c r="D8" i="4"/>
  <c r="R7" i="4"/>
  <c r="P7" i="4"/>
  <c r="N7" i="4"/>
  <c r="L7" i="4"/>
  <c r="H7" i="4"/>
  <c r="D7" i="4"/>
  <c r="F61" i="2"/>
  <c r="E61" i="2"/>
  <c r="G61" i="2"/>
  <c r="G51" i="2"/>
  <c r="G45" i="2"/>
  <c r="F45" i="2"/>
  <c r="E45" i="2"/>
  <c r="G39" i="2"/>
  <c r="F39" i="2"/>
  <c r="E39" i="2"/>
  <c r="F51" i="2"/>
  <c r="E51" i="2"/>
  <c r="G49" i="2"/>
  <c r="F49" i="2"/>
  <c r="F53" i="2" s="1"/>
  <c r="E49" i="2"/>
  <c r="E53" i="2" s="1"/>
  <c r="G43" i="2"/>
  <c r="F43" i="2"/>
  <c r="E43" i="2"/>
  <c r="G41" i="2"/>
  <c r="F41" i="2"/>
  <c r="E41" i="2"/>
  <c r="G33" i="2"/>
  <c r="F33" i="2"/>
  <c r="E33" i="2"/>
  <c r="G19" i="2"/>
  <c r="F19" i="2"/>
  <c r="E19" i="2"/>
  <c r="G11" i="2"/>
  <c r="F11" i="2"/>
  <c r="E11" i="2"/>
  <c r="A44" i="1"/>
  <c r="G42" i="1"/>
  <c r="F42" i="1"/>
  <c r="G41" i="1"/>
  <c r="E41" i="1"/>
  <c r="G26" i="1"/>
  <c r="F26" i="1"/>
  <c r="E16" i="1"/>
  <c r="E26" i="1" s="1"/>
  <c r="E42" i="1" s="1"/>
  <c r="M3" i="1"/>
  <c r="A45" i="1" s="1"/>
  <c r="G53" i="2" l="1"/>
  <c r="E47" i="2"/>
  <c r="F47" i="2"/>
  <c r="G47" i="2"/>
  <c r="Q39" i="7"/>
  <c r="S24" i="7"/>
  <c r="R49" i="7"/>
  <c r="R51" i="7" s="1"/>
  <c r="H39" i="7"/>
  <c r="O48" i="7"/>
  <c r="H48" i="7"/>
  <c r="R40" i="7"/>
  <c r="Q48" i="7"/>
  <c r="O39" i="7"/>
  <c r="S40" i="7"/>
  <c r="F24" i="7"/>
  <c r="E40" i="7"/>
  <c r="E49" i="7"/>
  <c r="T49" i="7"/>
  <c r="M49" i="7"/>
  <c r="M40" i="7"/>
  <c r="B49" i="7"/>
  <c r="B51" i="7" s="1"/>
  <c r="B40" i="7"/>
  <c r="P40" i="7"/>
  <c r="S39" i="7"/>
  <c r="G40" i="7"/>
  <c r="G49" i="7"/>
  <c r="H24" i="7"/>
  <c r="Q24" i="7"/>
  <c r="J24" i="7"/>
  <c r="U39" i="7"/>
  <c r="P49" i="7"/>
  <c r="I49" i="7"/>
  <c r="N49" i="7"/>
  <c r="O24" i="7"/>
  <c r="N40" i="7"/>
  <c r="J48" i="7"/>
  <c r="D24" i="7"/>
  <c r="C40" i="7"/>
  <c r="C49" i="7"/>
  <c r="I40" i="7"/>
  <c r="S40" i="6"/>
  <c r="G40" i="6"/>
  <c r="S42" i="6"/>
  <c r="S33" i="6"/>
  <c r="S41" i="5"/>
  <c r="S37" i="5"/>
  <c r="S29" i="5"/>
  <c r="S25" i="5"/>
  <c r="S43" i="5"/>
  <c r="S48" i="5"/>
  <c r="S35" i="5"/>
  <c r="G40" i="5"/>
  <c r="S24" i="5"/>
  <c r="S40" i="5" s="1"/>
  <c r="L52" i="4"/>
  <c r="D38" i="4"/>
  <c r="D41" i="4"/>
  <c r="F45" i="4"/>
  <c r="P12" i="4"/>
  <c r="D21" i="4"/>
  <c r="D37" i="4"/>
  <c r="F38" i="4"/>
  <c r="F41" i="4"/>
  <c r="D47" i="4"/>
  <c r="R12" i="4"/>
  <c r="H18" i="4"/>
  <c r="H20" i="4"/>
  <c r="H22" i="4"/>
  <c r="F23" i="4"/>
  <c r="H24" i="4"/>
  <c r="H26" i="4"/>
  <c r="D34" i="4"/>
  <c r="D35" i="4"/>
  <c r="F37" i="4"/>
  <c r="D39" i="4"/>
  <c r="H41" i="4"/>
  <c r="H48" i="4"/>
  <c r="D49" i="4"/>
  <c r="G53" i="4"/>
  <c r="D27" i="4"/>
  <c r="D43" i="4"/>
  <c r="H52" i="4"/>
  <c r="D17" i="4"/>
  <c r="F19" i="4"/>
  <c r="H36" i="4"/>
  <c r="H42" i="4"/>
  <c r="R8" i="4"/>
  <c r="R9" i="4"/>
  <c r="W15" i="4"/>
  <c r="Y15" i="4" s="1"/>
  <c r="J19" i="4"/>
  <c r="J20" i="4"/>
  <c r="H23" i="4"/>
  <c r="J24" i="4"/>
  <c r="F25" i="4"/>
  <c r="J27" i="4"/>
  <c r="D30" i="4"/>
  <c r="H32" i="4"/>
  <c r="D33" i="4"/>
  <c r="H37" i="4"/>
  <c r="F39" i="4"/>
  <c r="J41" i="4"/>
  <c r="L45" i="4"/>
  <c r="H51" i="4"/>
  <c r="R46" i="4"/>
  <c r="J18" i="4"/>
  <c r="F27" i="4"/>
  <c r="J23" i="4"/>
  <c r="J48" i="4"/>
  <c r="B26" i="4"/>
  <c r="D11" i="4"/>
  <c r="L17" i="4"/>
  <c r="L21" i="4"/>
  <c r="L23" i="4"/>
  <c r="J25" i="4"/>
  <c r="N27" i="4"/>
  <c r="D31" i="4"/>
  <c r="J34" i="4"/>
  <c r="H35" i="4"/>
  <c r="J36" i="4"/>
  <c r="L37" i="4"/>
  <c r="L40" i="4"/>
  <c r="N41" i="4"/>
  <c r="L47" i="4"/>
  <c r="L48" i="4"/>
  <c r="L51" i="4"/>
  <c r="J38" i="4"/>
  <c r="J40" i="4"/>
  <c r="L41" i="4"/>
  <c r="L42" i="4"/>
  <c r="J43" i="4"/>
  <c r="J51" i="4"/>
  <c r="F7" i="4"/>
  <c r="L18" i="4"/>
  <c r="P19" i="4"/>
  <c r="N20" i="4"/>
  <c r="N22" i="4"/>
  <c r="N23" i="4"/>
  <c r="N24" i="4"/>
  <c r="N26" i="4"/>
  <c r="P27" i="4"/>
  <c r="L28" i="4"/>
  <c r="J35" i="4"/>
  <c r="N37" i="4"/>
  <c r="P41" i="4"/>
  <c r="N43" i="4"/>
  <c r="P45" i="4"/>
  <c r="N46" i="4"/>
  <c r="N47" i="4"/>
  <c r="J49" i="4"/>
  <c r="M53" i="4"/>
  <c r="C52" i="4"/>
  <c r="D44" i="4"/>
  <c r="T48" i="4"/>
  <c r="P22" i="4"/>
  <c r="P26" i="4"/>
  <c r="N40" i="4"/>
  <c r="P51" i="4"/>
  <c r="J7" i="4"/>
  <c r="F12" i="4"/>
  <c r="H13" i="4"/>
  <c r="P18" i="4"/>
  <c r="R23" i="4"/>
  <c r="N25" i="4"/>
  <c r="N35" i="4"/>
  <c r="P39" i="4"/>
  <c r="T45" i="4"/>
  <c r="O53" i="4"/>
  <c r="T46" i="4"/>
  <c r="D48" i="4"/>
  <c r="N18" i="4"/>
  <c r="P23" i="4"/>
  <c r="R27" i="4"/>
  <c r="R45" i="4"/>
  <c r="R17" i="4"/>
  <c r="R22" i="4"/>
  <c r="T23" i="4"/>
  <c r="P25" i="4"/>
  <c r="P28" i="4"/>
  <c r="P33" i="4"/>
  <c r="P35" i="4"/>
  <c r="R37" i="4"/>
  <c r="P38" i="4"/>
  <c r="R39" i="4"/>
  <c r="T41" i="4"/>
  <c r="R42" i="4"/>
  <c r="T47" i="4"/>
  <c r="P49" i="4"/>
  <c r="T51" i="4"/>
  <c r="S53" i="4"/>
  <c r="B42" i="4"/>
  <c r="D42" i="4" s="1"/>
  <c r="B51" i="4"/>
  <c r="D19" i="4"/>
  <c r="D10" i="4"/>
  <c r="T10" i="4"/>
  <c r="J44" i="4"/>
  <c r="D29" i="4"/>
  <c r="T34" i="4"/>
  <c r="H8" i="4"/>
  <c r="H12" i="4"/>
  <c r="R32" i="4"/>
  <c r="R40" i="4"/>
  <c r="F18" i="4"/>
  <c r="N19" i="4"/>
  <c r="N21" i="4"/>
  <c r="T27" i="4"/>
  <c r="J31" i="4"/>
  <c r="F32" i="4"/>
  <c r="J39" i="4"/>
  <c r="F40" i="4"/>
  <c r="F43" i="4"/>
  <c r="N44" i="4"/>
  <c r="O50" i="4"/>
  <c r="T37" i="4"/>
  <c r="R51" i="4"/>
  <c r="Q53" i="4"/>
  <c r="H31" i="4"/>
  <c r="H39" i="4"/>
  <c r="D52" i="4"/>
  <c r="H14" i="4"/>
  <c r="T20" i="4"/>
  <c r="T32" i="4"/>
  <c r="T35" i="4"/>
  <c r="N36" i="4"/>
  <c r="T40" i="4"/>
  <c r="H43" i="4"/>
  <c r="G50" i="4"/>
  <c r="P44" i="4"/>
  <c r="F49" i="4"/>
  <c r="B52" i="4"/>
  <c r="Y13" i="4"/>
  <c r="F21" i="4"/>
  <c r="D26" i="4"/>
  <c r="L27" i="4"/>
  <c r="F36" i="4"/>
  <c r="L11" i="4"/>
  <c r="T36" i="4"/>
  <c r="L13" i="4"/>
  <c r="R14" i="4"/>
  <c r="H17" i="4"/>
  <c r="J21" i="4"/>
  <c r="T26" i="4"/>
  <c r="P32" i="4"/>
  <c r="F34" i="4"/>
  <c r="P40" i="4"/>
  <c r="T43" i="4"/>
  <c r="S50" i="4"/>
  <c r="R49" i="4"/>
  <c r="F8" i="4"/>
  <c r="T14" i="4"/>
  <c r="D18" i="4"/>
  <c r="T29" i="4"/>
  <c r="D32" i="4"/>
  <c r="D40" i="4"/>
  <c r="L44" i="4"/>
  <c r="R47" i="4"/>
  <c r="L19" i="4"/>
  <c r="T24" i="4"/>
  <c r="H34" i="4"/>
  <c r="L36" i="4"/>
  <c r="D45" i="4"/>
  <c r="J10" i="4"/>
  <c r="T11" i="4"/>
  <c r="T18" i="4"/>
  <c r="T9" i="4"/>
  <c r="L10" i="4"/>
  <c r="L12" i="4"/>
  <c r="N17" i="4"/>
  <c r="T25" i="4"/>
  <c r="L26" i="4"/>
  <c r="R30" i="4"/>
  <c r="L31" i="4"/>
  <c r="R38" i="4"/>
  <c r="L39" i="4"/>
  <c r="H45" i="4"/>
  <c r="F47" i="4"/>
  <c r="H49" i="4"/>
  <c r="F51" i="4"/>
  <c r="E53" i="4"/>
  <c r="R21" i="4"/>
  <c r="P36" i="4"/>
  <c r="R44" i="4"/>
  <c r="J45" i="4"/>
  <c r="H47" i="4"/>
  <c r="C50" i="4"/>
  <c r="D50" i="4" s="1"/>
  <c r="I53" i="4"/>
  <c r="T21" i="4"/>
  <c r="T33" i="4"/>
  <c r="K50" i="4"/>
  <c r="L50" i="4" s="1"/>
  <c r="L43" i="4"/>
  <c r="M50" i="4"/>
  <c r="F48" i="4"/>
  <c r="N49" i="4"/>
  <c r="I50" i="4"/>
  <c r="T7" i="4"/>
  <c r="T19" i="4"/>
  <c r="R10" i="4"/>
  <c r="H21" i="4"/>
  <c r="R26" i="4"/>
  <c r="T31" i="4"/>
  <c r="T39" i="4"/>
  <c r="P43" i="4"/>
  <c r="H44" i="4"/>
  <c r="T8" i="4"/>
  <c r="F10" i="4"/>
  <c r="T12" i="4"/>
  <c r="F17" i="4"/>
  <c r="H19" i="4"/>
  <c r="D22" i="4"/>
  <c r="F26" i="4"/>
  <c r="R34" i="4"/>
  <c r="L35" i="4"/>
  <c r="R43" i="4"/>
  <c r="H46" i="4"/>
  <c r="P47" i="4"/>
  <c r="N51" i="4"/>
  <c r="J46" i="4"/>
  <c r="T52" i="4"/>
  <c r="E50" i="4"/>
  <c r="Q50" i="4"/>
  <c r="H3" i="1"/>
  <c r="S49" i="7" l="1"/>
  <c r="Q40" i="7"/>
  <c r="H40" i="7"/>
  <c r="F40" i="7"/>
  <c r="F49" i="7"/>
  <c r="E51" i="7"/>
  <c r="F51" i="7" s="1"/>
  <c r="N51" i="7"/>
  <c r="O49" i="7"/>
  <c r="J49" i="7"/>
  <c r="I51" i="7"/>
  <c r="J51" i="7" s="1"/>
  <c r="P51" i="7"/>
  <c r="Q49" i="7"/>
  <c r="J40" i="7"/>
  <c r="O40" i="7"/>
  <c r="C51" i="7"/>
  <c r="D51" i="7" s="1"/>
  <c r="D49" i="7"/>
  <c r="D40" i="7"/>
  <c r="M51" i="7"/>
  <c r="H49" i="7"/>
  <c r="G51" i="7"/>
  <c r="H51" i="7" s="1"/>
  <c r="U49" i="7"/>
  <c r="T51" i="7"/>
  <c r="U40" i="7"/>
  <c r="H50" i="4"/>
  <c r="B53" i="4"/>
  <c r="T50" i="4"/>
  <c r="J50" i="4"/>
  <c r="C53" i="4"/>
  <c r="N52" i="4"/>
  <c r="F53" i="4"/>
  <c r="R53" i="4"/>
  <c r="N50" i="4"/>
  <c r="P52" i="4"/>
  <c r="F52" i="4"/>
  <c r="D51" i="4"/>
  <c r="P50" i="4"/>
  <c r="R50" i="4"/>
  <c r="F50" i="4"/>
  <c r="A43" i="1"/>
  <c r="O51" i="7" l="1"/>
  <c r="S51" i="7"/>
  <c r="Q51" i="7"/>
  <c r="U51" i="7"/>
  <c r="L53" i="4"/>
  <c r="T53" i="4"/>
  <c r="H53" i="4"/>
  <c r="J53" i="4"/>
  <c r="D53" i="4"/>
  <c r="P53" i="4"/>
  <c r="N53" i="4"/>
</calcChain>
</file>

<file path=xl/comments1.xml><?xml version="1.0" encoding="utf-8"?>
<comments xmlns="http://schemas.openxmlformats.org/spreadsheetml/2006/main">
  <authors>
    <author>企画部情報システム課</author>
  </authors>
  <commentList>
    <comment ref="A1" authorId="0" shapeId="0">
      <text>
        <r>
          <rPr>
            <b/>
            <sz val="9"/>
            <color indexed="81"/>
            <rFont val="ＭＳ Ｐゴシック"/>
            <family val="3"/>
            <charset val="128"/>
          </rPr>
          <t>実態調査06表</t>
        </r>
        <r>
          <rPr>
            <sz val="9"/>
            <color indexed="81"/>
            <rFont val="ＭＳ Ｐゴシック"/>
            <family val="3"/>
            <charset val="128"/>
          </rPr>
          <t xml:space="preserve">
</t>
        </r>
      </text>
    </comment>
  </commentList>
</comments>
</file>

<file path=xl/sharedStrings.xml><?xml version="1.0" encoding="utf-8"?>
<sst xmlns="http://schemas.openxmlformats.org/spreadsheetml/2006/main" count="696" uniqueCount="297">
  <si>
    <t>１　市町村及び一部事務組合</t>
    <rPh sb="2" eb="5">
      <t>シチョウソン</t>
    </rPh>
    <rPh sb="5" eb="6">
      <t>オヨ</t>
    </rPh>
    <rPh sb="7" eb="9">
      <t>イチブ</t>
    </rPh>
    <rPh sb="9" eb="11">
      <t>ジム</t>
    </rPh>
    <rPh sb="11" eb="13">
      <t>クミアイ</t>
    </rPh>
    <phoneticPr fontId="4"/>
  </si>
  <si>
    <t xml:space="preserve">表Ⅱ－１  行政区域面積・人口・世帯数一覧表   </t>
    <rPh sb="0" eb="1">
      <t>ヒョウ</t>
    </rPh>
    <rPh sb="6" eb="8">
      <t>ギョウセイ</t>
    </rPh>
    <rPh sb="8" eb="10">
      <t>クイキ</t>
    </rPh>
    <rPh sb="10" eb="12">
      <t>メンセキ</t>
    </rPh>
    <rPh sb="13" eb="15">
      <t>ジンコウ</t>
    </rPh>
    <rPh sb="16" eb="19">
      <t>セタイスウ</t>
    </rPh>
    <rPh sb="19" eb="22">
      <t>イチランヒョウ</t>
    </rPh>
    <phoneticPr fontId="4"/>
  </si>
  <si>
    <t>令和</t>
    <rPh sb="0" eb="2">
      <t>レイワ</t>
    </rPh>
    <phoneticPr fontId="4"/>
  </si>
  <si>
    <t>年</t>
    <rPh sb="0" eb="1">
      <t>ネン</t>
    </rPh>
    <phoneticPr fontId="4"/>
  </si>
  <si>
    <t>面       積                 （ ｋ㎡）</t>
    <rPh sb="0" eb="9">
      <t>メンセキ</t>
    </rPh>
    <phoneticPr fontId="4"/>
  </si>
  <si>
    <t>人           口          (人）</t>
    <rPh sb="0" eb="13">
      <t>ジンコウ</t>
    </rPh>
    <rPh sb="24" eb="25">
      <t>ニン</t>
    </rPh>
    <phoneticPr fontId="4"/>
  </si>
  <si>
    <t>世   帯   数
（世帯）</t>
    <rPh sb="0" eb="9">
      <t>セタイスウ</t>
    </rPh>
    <rPh sb="11" eb="13">
      <t>セタイ</t>
    </rPh>
    <phoneticPr fontId="4"/>
  </si>
  <si>
    <t>市  町  村  名</t>
    <rPh sb="0" eb="7">
      <t>シチョウソン</t>
    </rPh>
    <rPh sb="9" eb="10">
      <t>メイ</t>
    </rPh>
    <phoneticPr fontId="4"/>
  </si>
  <si>
    <t>市町村コード番号</t>
    <rPh sb="0" eb="1">
      <t>シ</t>
    </rPh>
    <rPh sb="1" eb="2">
      <t>チョウ</t>
    </rPh>
    <rPh sb="2" eb="3">
      <t>ソン</t>
    </rPh>
    <rPh sb="6" eb="8">
      <t>バンゴウ</t>
    </rPh>
    <phoneticPr fontId="4"/>
  </si>
  <si>
    <t>横浜市</t>
    <rPh sb="0" eb="3">
      <t>ヨコハマシ</t>
    </rPh>
    <phoneticPr fontId="4"/>
  </si>
  <si>
    <t>14100</t>
  </si>
  <si>
    <t>川崎市</t>
    <rPh sb="0" eb="3">
      <t>カワサキシ</t>
    </rPh>
    <phoneticPr fontId="4"/>
  </si>
  <si>
    <t>14130</t>
  </si>
  <si>
    <t>相模原市</t>
    <rPh sb="0" eb="4">
      <t>サガミハラシ</t>
    </rPh>
    <phoneticPr fontId="4"/>
  </si>
  <si>
    <t>14150</t>
  </si>
  <si>
    <t>横須賀市</t>
    <rPh sb="0" eb="4">
      <t>ヨコスカシ</t>
    </rPh>
    <phoneticPr fontId="4"/>
  </si>
  <si>
    <t>14201</t>
  </si>
  <si>
    <t>平塚市</t>
    <rPh sb="0" eb="3">
      <t>ヒラツカシ</t>
    </rPh>
    <phoneticPr fontId="4"/>
  </si>
  <si>
    <t>14203</t>
  </si>
  <si>
    <t>鎌倉市</t>
    <rPh sb="0" eb="3">
      <t>カマクラシ</t>
    </rPh>
    <phoneticPr fontId="4"/>
  </si>
  <si>
    <t>14204</t>
  </si>
  <si>
    <t>藤沢市</t>
    <rPh sb="0" eb="3">
      <t>フジサワシ</t>
    </rPh>
    <phoneticPr fontId="4"/>
  </si>
  <si>
    <t>14205</t>
  </si>
  <si>
    <t>小田原市</t>
    <rPh sb="0" eb="4">
      <t>オダワラシ</t>
    </rPh>
    <phoneticPr fontId="4"/>
  </si>
  <si>
    <t>14206</t>
  </si>
  <si>
    <t>茅ヶ崎市</t>
    <rPh sb="0" eb="4">
      <t>チガサキシ</t>
    </rPh>
    <phoneticPr fontId="4"/>
  </si>
  <si>
    <t>14207</t>
  </si>
  <si>
    <t>逗子市</t>
    <rPh sb="0" eb="3">
      <t>ズシシ</t>
    </rPh>
    <phoneticPr fontId="4"/>
  </si>
  <si>
    <t>14208</t>
    <phoneticPr fontId="4"/>
  </si>
  <si>
    <t>三浦市</t>
    <rPh sb="0" eb="3">
      <t>ミウラシ</t>
    </rPh>
    <phoneticPr fontId="4"/>
  </si>
  <si>
    <t>14210</t>
  </si>
  <si>
    <t>秦野市</t>
    <rPh sb="0" eb="3">
      <t>ハタノシ</t>
    </rPh>
    <phoneticPr fontId="4"/>
  </si>
  <si>
    <t>14211</t>
  </si>
  <si>
    <t>厚木市</t>
    <rPh sb="0" eb="3">
      <t>アツギシ</t>
    </rPh>
    <phoneticPr fontId="4"/>
  </si>
  <si>
    <t>14212</t>
  </si>
  <si>
    <t>大和市</t>
    <rPh sb="0" eb="3">
      <t>ヤマトシ</t>
    </rPh>
    <phoneticPr fontId="4"/>
  </si>
  <si>
    <t>14213</t>
  </si>
  <si>
    <t>伊勢原市</t>
    <rPh sb="0" eb="4">
      <t>イセハラシ</t>
    </rPh>
    <phoneticPr fontId="4"/>
  </si>
  <si>
    <t>14214</t>
  </si>
  <si>
    <t>海老名市</t>
    <rPh sb="0" eb="4">
      <t>エビナシ</t>
    </rPh>
    <phoneticPr fontId="4"/>
  </si>
  <si>
    <t>14215</t>
  </si>
  <si>
    <t>座間市</t>
    <rPh sb="0" eb="3">
      <t>ザマシ</t>
    </rPh>
    <phoneticPr fontId="4"/>
  </si>
  <si>
    <t>南足柄市</t>
    <rPh sb="0" eb="1">
      <t>ミナミ</t>
    </rPh>
    <rPh sb="1" eb="3">
      <t>アシガラシ</t>
    </rPh>
    <rPh sb="3" eb="4">
      <t>シ</t>
    </rPh>
    <phoneticPr fontId="4"/>
  </si>
  <si>
    <t>14217</t>
  </si>
  <si>
    <t>綾瀬市</t>
    <rPh sb="0" eb="2">
      <t>アヤセ</t>
    </rPh>
    <rPh sb="2" eb="3">
      <t>シ</t>
    </rPh>
    <phoneticPr fontId="4"/>
  </si>
  <si>
    <t>14218</t>
  </si>
  <si>
    <t>市  部  小  計</t>
    <rPh sb="0" eb="4">
      <t>シブ</t>
    </rPh>
    <rPh sb="6" eb="10">
      <t>ショウケイ</t>
    </rPh>
    <phoneticPr fontId="4"/>
  </si>
  <si>
    <t>-</t>
    <phoneticPr fontId="4"/>
  </si>
  <si>
    <t>葉山町</t>
    <rPh sb="0" eb="3">
      <t>ハヤママチ</t>
    </rPh>
    <phoneticPr fontId="4"/>
  </si>
  <si>
    <t>14301</t>
  </si>
  <si>
    <t>寒川町</t>
    <rPh sb="0" eb="3">
      <t>サムカワマチ</t>
    </rPh>
    <phoneticPr fontId="4"/>
  </si>
  <si>
    <t>14321</t>
  </si>
  <si>
    <t>大磯町</t>
    <rPh sb="0" eb="3">
      <t>オオイソマチ</t>
    </rPh>
    <phoneticPr fontId="4"/>
  </si>
  <si>
    <t>14341</t>
  </si>
  <si>
    <t>二宮町</t>
    <rPh sb="0" eb="2">
      <t>ニノミヤ</t>
    </rPh>
    <rPh sb="2" eb="3">
      <t>マチ</t>
    </rPh>
    <phoneticPr fontId="4"/>
  </si>
  <si>
    <t>14342</t>
  </si>
  <si>
    <t>中井町</t>
    <rPh sb="0" eb="3">
      <t>ナカイマチ</t>
    </rPh>
    <phoneticPr fontId="4"/>
  </si>
  <si>
    <t>14361</t>
  </si>
  <si>
    <t>大井町</t>
    <rPh sb="0" eb="3">
      <t>オオイマチ</t>
    </rPh>
    <phoneticPr fontId="4"/>
  </si>
  <si>
    <t>14362</t>
  </si>
  <si>
    <t>松田町</t>
    <rPh sb="0" eb="3">
      <t>マツダマチ</t>
    </rPh>
    <phoneticPr fontId="4"/>
  </si>
  <si>
    <t>14363</t>
  </si>
  <si>
    <t>山北町</t>
    <rPh sb="0" eb="3">
      <t>ヤマキタマチ</t>
    </rPh>
    <phoneticPr fontId="4"/>
  </si>
  <si>
    <t>14364</t>
  </si>
  <si>
    <t>開成町</t>
    <rPh sb="0" eb="3">
      <t>カイセイマチ</t>
    </rPh>
    <phoneticPr fontId="4"/>
  </si>
  <si>
    <t>14366</t>
  </si>
  <si>
    <t>箱根町</t>
    <rPh sb="0" eb="3">
      <t>ハコネマチ</t>
    </rPh>
    <phoneticPr fontId="4"/>
  </si>
  <si>
    <t>14382</t>
  </si>
  <si>
    <t>真鶴町</t>
    <rPh sb="0" eb="2">
      <t>マナヅル</t>
    </rPh>
    <rPh sb="2" eb="3">
      <t>マチ</t>
    </rPh>
    <phoneticPr fontId="4"/>
  </si>
  <si>
    <t>14383</t>
  </si>
  <si>
    <t>湯河原町</t>
    <rPh sb="0" eb="4">
      <t>ユガワラマチ</t>
    </rPh>
    <phoneticPr fontId="4"/>
  </si>
  <si>
    <t>愛川町</t>
    <rPh sb="0" eb="3">
      <t>アイカワマチ</t>
    </rPh>
    <phoneticPr fontId="4"/>
  </si>
  <si>
    <t>14401</t>
  </si>
  <si>
    <t>清川村</t>
    <rPh sb="0" eb="3">
      <t>キヨカワムラ</t>
    </rPh>
    <phoneticPr fontId="4"/>
  </si>
  <si>
    <t>郡  部   小  計</t>
    <rPh sb="0" eb="4">
      <t>グンブ</t>
    </rPh>
    <rPh sb="7" eb="11">
      <t>ショウケイ</t>
    </rPh>
    <phoneticPr fontId="4"/>
  </si>
  <si>
    <t>県     合     計</t>
    <rPh sb="0" eb="1">
      <t>ケン</t>
    </rPh>
    <rPh sb="6" eb="13">
      <t>ゴウケイ</t>
    </rPh>
    <phoneticPr fontId="4"/>
  </si>
  <si>
    <r>
      <t xml:space="preserve">      </t>
    </r>
    <r>
      <rPr>
        <sz val="8"/>
        <color theme="0"/>
        <rFont val="ＭＳ 明朝"/>
        <family val="1"/>
        <charset val="128"/>
      </rPr>
      <t>３.</t>
    </r>
    <r>
      <rPr>
        <sz val="8"/>
        <rFont val="ＭＳ 明朝"/>
        <family val="1"/>
        <charset val="128"/>
      </rPr>
      <t>境界未定の区域があるため、面積は参考値を掲載した。</t>
    </r>
    <phoneticPr fontId="4"/>
  </si>
  <si>
    <t>表Ⅱ－２  一般廃棄物処理関係一部事務組合一覧表</t>
    <phoneticPr fontId="4"/>
  </si>
  <si>
    <t xml:space="preserve">一 部 事 務 組 合 名              【 所        在        地 】    （ 設  立  年  月  日  ）   [事務組合コード番号]          </t>
    <rPh sb="0" eb="3">
      <t>イチブ</t>
    </rPh>
    <rPh sb="4" eb="7">
      <t>ジム</t>
    </rPh>
    <rPh sb="8" eb="11">
      <t>クミアイ</t>
    </rPh>
    <rPh sb="12" eb="13">
      <t>メイ</t>
    </rPh>
    <rPh sb="29" eb="48">
      <t>ショザイチ</t>
    </rPh>
    <rPh sb="56" eb="60">
      <t>セツリツ</t>
    </rPh>
    <rPh sb="62" eb="63">
      <t>ネン</t>
    </rPh>
    <rPh sb="65" eb="69">
      <t>ガッピ</t>
    </rPh>
    <rPh sb="76" eb="78">
      <t>ジム</t>
    </rPh>
    <rPh sb="78" eb="80">
      <t>クミアイ</t>
    </rPh>
    <rPh sb="83" eb="85">
      <t>バンゴウ</t>
    </rPh>
    <phoneticPr fontId="4"/>
  </si>
  <si>
    <t>構成市町の概要</t>
    <rPh sb="0" eb="2">
      <t>コウセイ</t>
    </rPh>
    <rPh sb="2" eb="3">
      <t>シ</t>
    </rPh>
    <rPh sb="3" eb="4">
      <t>マチ</t>
    </rPh>
    <rPh sb="5" eb="7">
      <t>ガイヨウ</t>
    </rPh>
    <phoneticPr fontId="4"/>
  </si>
  <si>
    <t>事　　　務　　　内　　　容</t>
    <rPh sb="0" eb="1">
      <t>コト</t>
    </rPh>
    <rPh sb="4" eb="5">
      <t>ツトム</t>
    </rPh>
    <rPh sb="8" eb="9">
      <t>ウチ</t>
    </rPh>
    <rPh sb="12" eb="13">
      <t>カタチ</t>
    </rPh>
    <phoneticPr fontId="4"/>
  </si>
  <si>
    <t>構　　成</t>
    <rPh sb="0" eb="1">
      <t>カマエ</t>
    </rPh>
    <rPh sb="3" eb="4">
      <t>シゲル</t>
    </rPh>
    <phoneticPr fontId="4"/>
  </si>
  <si>
    <t>面　　積</t>
    <rPh sb="0" eb="1">
      <t>メン</t>
    </rPh>
    <rPh sb="3" eb="4">
      <t>セキ</t>
    </rPh>
    <phoneticPr fontId="4"/>
  </si>
  <si>
    <t>人　　口</t>
    <rPh sb="0" eb="1">
      <t>ヒト</t>
    </rPh>
    <rPh sb="3" eb="4">
      <t>クチ</t>
    </rPh>
    <phoneticPr fontId="4"/>
  </si>
  <si>
    <t>世　帯　数</t>
    <rPh sb="0" eb="1">
      <t>ヨ</t>
    </rPh>
    <rPh sb="2" eb="3">
      <t>オビ</t>
    </rPh>
    <rPh sb="4" eb="5">
      <t>スウ</t>
    </rPh>
    <phoneticPr fontId="4"/>
  </si>
  <si>
    <t>市町村名</t>
    <rPh sb="0" eb="2">
      <t>シチョウ</t>
    </rPh>
    <rPh sb="2" eb="3">
      <t>ムラ</t>
    </rPh>
    <rPh sb="3" eb="4">
      <t>メイ</t>
    </rPh>
    <phoneticPr fontId="4"/>
  </si>
  <si>
    <t>（k㎡）</t>
    <phoneticPr fontId="4"/>
  </si>
  <si>
    <t>（人）</t>
    <rPh sb="1" eb="2">
      <t>ニン</t>
    </rPh>
    <phoneticPr fontId="4"/>
  </si>
  <si>
    <t>（世帯）</t>
    <rPh sb="1" eb="3">
      <t>セタイ</t>
    </rPh>
    <phoneticPr fontId="4"/>
  </si>
  <si>
    <t>秦野市伊勢原市</t>
    <rPh sb="0" eb="2">
      <t>ハタノシ</t>
    </rPh>
    <rPh sb="2" eb="3">
      <t>シ</t>
    </rPh>
    <rPh sb="3" eb="7">
      <t>イセハラシ</t>
    </rPh>
    <phoneticPr fontId="4"/>
  </si>
  <si>
    <t>秦野市</t>
    <rPh sb="0" eb="2">
      <t>ハタノシ</t>
    </rPh>
    <rPh sb="2" eb="3">
      <t>シ</t>
    </rPh>
    <phoneticPr fontId="4"/>
  </si>
  <si>
    <t>（１）ごみの中間処理、最終処分、施設建設</t>
    <rPh sb="6" eb="8">
      <t>チュウカン</t>
    </rPh>
    <rPh sb="8" eb="10">
      <t>ショリ</t>
    </rPh>
    <rPh sb="11" eb="15">
      <t>サイシュウショブン</t>
    </rPh>
    <rPh sb="16" eb="18">
      <t>シセツ</t>
    </rPh>
    <rPh sb="18" eb="20">
      <t>ケンセツ</t>
    </rPh>
    <phoneticPr fontId="4"/>
  </si>
  <si>
    <t>環境衛生組合</t>
    <rPh sb="0" eb="2">
      <t>カンキョウ</t>
    </rPh>
    <rPh sb="2" eb="4">
      <t>エイセイ</t>
    </rPh>
    <rPh sb="4" eb="6">
      <t>クミアイ</t>
    </rPh>
    <phoneticPr fontId="4"/>
  </si>
  <si>
    <t xml:space="preserve">      の計画・施工、資源化、残渣処理</t>
    <rPh sb="7" eb="9">
      <t>ケイカク</t>
    </rPh>
    <rPh sb="10" eb="12">
      <t>セコウ</t>
    </rPh>
    <rPh sb="13" eb="16">
      <t>シゲンカ</t>
    </rPh>
    <rPh sb="17" eb="19">
      <t>ザンサ</t>
    </rPh>
    <rPh sb="19" eb="21">
      <t>ショリ</t>
    </rPh>
    <phoneticPr fontId="4"/>
  </si>
  <si>
    <t>（２）火葬場</t>
    <rPh sb="3" eb="6">
      <t>カソウバ</t>
    </rPh>
    <phoneticPr fontId="4"/>
  </si>
  <si>
    <t>【秦野市曽屋4624】</t>
    <rPh sb="1" eb="3">
      <t>ハタノシ</t>
    </rPh>
    <rPh sb="3" eb="4">
      <t>シ</t>
    </rPh>
    <rPh sb="4" eb="6">
      <t>ソヤ</t>
    </rPh>
    <phoneticPr fontId="4"/>
  </si>
  <si>
    <t>（昭和36年5月20日）</t>
    <rPh sb="1" eb="3">
      <t>ショウワ</t>
    </rPh>
    <rPh sb="5" eb="6">
      <t>ネン</t>
    </rPh>
    <rPh sb="7" eb="8">
      <t>ガツ</t>
    </rPh>
    <rPh sb="10" eb="11">
      <t>ヒ</t>
    </rPh>
    <phoneticPr fontId="4"/>
  </si>
  <si>
    <t>計</t>
    <rPh sb="0" eb="1">
      <t>ケイ</t>
    </rPh>
    <phoneticPr fontId="4"/>
  </si>
  <si>
    <t>※　し尿処理については、平成21年９月を</t>
    <rPh sb="3" eb="4">
      <t>ニョウ</t>
    </rPh>
    <rPh sb="4" eb="6">
      <t>ショリ</t>
    </rPh>
    <rPh sb="12" eb="14">
      <t>ヘイセイ</t>
    </rPh>
    <rPh sb="16" eb="17">
      <t>ネン</t>
    </rPh>
    <rPh sb="18" eb="19">
      <t>ガツ</t>
    </rPh>
    <phoneticPr fontId="4"/>
  </si>
  <si>
    <t>〔14815〕</t>
    <phoneticPr fontId="4"/>
  </si>
  <si>
    <t>　　をもって事務外となった。</t>
    <rPh sb="6" eb="8">
      <t>ジム</t>
    </rPh>
    <rPh sb="8" eb="9">
      <t>ガイ</t>
    </rPh>
    <phoneticPr fontId="4"/>
  </si>
  <si>
    <t>高座清掃施設組合</t>
    <phoneticPr fontId="4"/>
  </si>
  <si>
    <t>（１）ごみの中間処理、最終処分、施設建設</t>
    <phoneticPr fontId="4"/>
  </si>
  <si>
    <t xml:space="preserve">      の計画・施工、資源化、残渣処理</t>
    <phoneticPr fontId="4"/>
  </si>
  <si>
    <t>【海老名市本郷 １】</t>
    <rPh sb="1" eb="5">
      <t>エビナシ</t>
    </rPh>
    <rPh sb="5" eb="7">
      <t>ホンゴウ</t>
    </rPh>
    <phoneticPr fontId="4"/>
  </si>
  <si>
    <t>（２）し尿の中間処理、残渣の処分、施設建</t>
    <phoneticPr fontId="4"/>
  </si>
  <si>
    <t xml:space="preserve">      設の計画・施工</t>
    <phoneticPr fontId="4"/>
  </si>
  <si>
    <t>（昭和38年12月28日）</t>
    <phoneticPr fontId="4"/>
  </si>
  <si>
    <t>綾瀬市</t>
    <rPh sb="0" eb="3">
      <t>アヤセシ</t>
    </rPh>
    <phoneticPr fontId="4"/>
  </si>
  <si>
    <t>（３）老人福祉、室内温水ﾌﾟｰﾙ</t>
    <phoneticPr fontId="4"/>
  </si>
  <si>
    <t>（４）都市公園の設置・管理運営</t>
    <rPh sb="3" eb="5">
      <t>トシ</t>
    </rPh>
    <rPh sb="5" eb="7">
      <t>コウエン</t>
    </rPh>
    <rPh sb="8" eb="10">
      <t>セッチ</t>
    </rPh>
    <rPh sb="11" eb="13">
      <t>カンリ</t>
    </rPh>
    <rPh sb="13" eb="15">
      <t>ウンエイ</t>
    </rPh>
    <phoneticPr fontId="4"/>
  </si>
  <si>
    <t>〔14818〕</t>
    <phoneticPr fontId="4"/>
  </si>
  <si>
    <t>南足柄市</t>
    <rPh sb="0" eb="3">
      <t>ミナミアシガラ</t>
    </rPh>
    <rPh sb="3" eb="4">
      <t>シ</t>
    </rPh>
    <phoneticPr fontId="4"/>
  </si>
  <si>
    <t>（１）し尿の中間処理、残渣の処分、施設建</t>
    <phoneticPr fontId="4"/>
  </si>
  <si>
    <t>（２）休日急患診療所</t>
    <phoneticPr fontId="4"/>
  </si>
  <si>
    <t>足柄上衛生組合</t>
    <rPh sb="0" eb="2">
      <t>アシガラ</t>
    </rPh>
    <rPh sb="2" eb="3">
      <t>ウエ</t>
    </rPh>
    <rPh sb="3" eb="5">
      <t>エイセイ</t>
    </rPh>
    <rPh sb="5" eb="7">
      <t>クミアイ</t>
    </rPh>
    <phoneticPr fontId="4"/>
  </si>
  <si>
    <t>【南足柄市班目1547】</t>
    <rPh sb="1" eb="2">
      <t>ミナミ</t>
    </rPh>
    <rPh sb="2" eb="4">
      <t>アシガラシ</t>
    </rPh>
    <rPh sb="4" eb="5">
      <t>シ</t>
    </rPh>
    <rPh sb="5" eb="6">
      <t>ハン</t>
    </rPh>
    <rPh sb="6" eb="7">
      <t>メ</t>
    </rPh>
    <phoneticPr fontId="4"/>
  </si>
  <si>
    <t>（昭和39年9月17日）</t>
    <phoneticPr fontId="4"/>
  </si>
  <si>
    <t>〔14819〕</t>
    <phoneticPr fontId="4"/>
  </si>
  <si>
    <t>湯河原町真鶴町</t>
    <rPh sb="0" eb="4">
      <t>ユガワラマチ</t>
    </rPh>
    <rPh sb="4" eb="6">
      <t>マナヅル</t>
    </rPh>
    <rPh sb="6" eb="7">
      <t>マチ</t>
    </rPh>
    <phoneticPr fontId="4"/>
  </si>
  <si>
    <t xml:space="preserve">      ごみの中間処理、最終処分、施設建設</t>
    <phoneticPr fontId="4"/>
  </si>
  <si>
    <t>衛生組合</t>
    <rPh sb="0" eb="2">
      <t>エイセイ</t>
    </rPh>
    <rPh sb="2" eb="4">
      <t>クミアイ</t>
    </rPh>
    <phoneticPr fontId="4"/>
  </si>
  <si>
    <t xml:space="preserve">      の計画・施工、資源化</t>
    <phoneticPr fontId="4"/>
  </si>
  <si>
    <t>【湯河原町吉浜2021-95】</t>
    <rPh sb="1" eb="5">
      <t>ユガワラマチ</t>
    </rPh>
    <rPh sb="5" eb="7">
      <t>ヨシハマ</t>
    </rPh>
    <phoneticPr fontId="4"/>
  </si>
  <si>
    <t>（昭和52年2月1日）</t>
    <rPh sb="1" eb="3">
      <t>ショウワ</t>
    </rPh>
    <rPh sb="5" eb="6">
      <t>ネン</t>
    </rPh>
    <rPh sb="7" eb="8">
      <t>ガツ</t>
    </rPh>
    <rPh sb="9" eb="10">
      <t>ヒ</t>
    </rPh>
    <phoneticPr fontId="4"/>
  </si>
  <si>
    <t>〔14827〕</t>
    <phoneticPr fontId="4"/>
  </si>
  <si>
    <t>足柄東部清掃組合</t>
    <rPh sb="0" eb="2">
      <t>アシガラ</t>
    </rPh>
    <rPh sb="2" eb="4">
      <t>トウブ</t>
    </rPh>
    <rPh sb="4" eb="6">
      <t>セイソウ</t>
    </rPh>
    <rPh sb="6" eb="8">
      <t>クミアイ</t>
    </rPh>
    <phoneticPr fontId="4"/>
  </si>
  <si>
    <t>【大井町柳540】</t>
    <rPh sb="1" eb="4">
      <t>オオイマチ</t>
    </rPh>
    <rPh sb="4" eb="5">
      <t>アオヤナギ</t>
    </rPh>
    <phoneticPr fontId="4"/>
  </si>
  <si>
    <t>（昭和57年2月1日）</t>
    <rPh sb="1" eb="3">
      <t>ショウワ</t>
    </rPh>
    <rPh sb="5" eb="6">
      <t>ネン</t>
    </rPh>
    <rPh sb="7" eb="8">
      <t>ガツ</t>
    </rPh>
    <rPh sb="9" eb="10">
      <t>ヒ</t>
    </rPh>
    <phoneticPr fontId="4"/>
  </si>
  <si>
    <t>〔14829〕</t>
    <phoneticPr fontId="4"/>
  </si>
  <si>
    <t xml:space="preserve">       ごみの中間処理、資源化、残渣処理</t>
    <phoneticPr fontId="4"/>
  </si>
  <si>
    <t>足柄西部清掃組合</t>
    <rPh sb="0" eb="2">
      <t>アシガラ</t>
    </rPh>
    <rPh sb="2" eb="4">
      <t>セイブ</t>
    </rPh>
    <rPh sb="4" eb="6">
      <t>セイソウ</t>
    </rPh>
    <rPh sb="6" eb="8">
      <t>クミアイ</t>
    </rPh>
    <phoneticPr fontId="4"/>
  </si>
  <si>
    <t>【山北町山北3680】</t>
    <rPh sb="1" eb="4">
      <t>ヤマキタマチ</t>
    </rPh>
    <rPh sb="4" eb="5">
      <t>ヤマ</t>
    </rPh>
    <rPh sb="5" eb="6">
      <t>キタ</t>
    </rPh>
    <phoneticPr fontId="4"/>
  </si>
  <si>
    <t>（平成3年4月1日）</t>
    <rPh sb="1" eb="3">
      <t>ヘイセイ</t>
    </rPh>
    <rPh sb="4" eb="5">
      <t>ネン</t>
    </rPh>
    <rPh sb="6" eb="7">
      <t>ガツ</t>
    </rPh>
    <rPh sb="8" eb="9">
      <t>ヒ</t>
    </rPh>
    <phoneticPr fontId="4"/>
  </si>
  <si>
    <t>〔14837〕</t>
    <phoneticPr fontId="4"/>
  </si>
  <si>
    <t>厚木市</t>
    <rPh sb="0" eb="2">
      <t>アツギ</t>
    </rPh>
    <rPh sb="2" eb="3">
      <t>シ</t>
    </rPh>
    <phoneticPr fontId="4"/>
  </si>
  <si>
    <t xml:space="preserve">      ごみの一般廃棄物処理施設設置</t>
    <rPh sb="9" eb="14">
      <t>イッパンハイキブツ</t>
    </rPh>
    <rPh sb="14" eb="16">
      <t>ショリ</t>
    </rPh>
    <rPh sb="16" eb="18">
      <t>シセツ</t>
    </rPh>
    <rPh sb="18" eb="20">
      <t>セッチ</t>
    </rPh>
    <phoneticPr fontId="4"/>
  </si>
  <si>
    <t>厚木愛甲環境施設組合</t>
  </si>
  <si>
    <t>愛川町</t>
    <rPh sb="0" eb="2">
      <t>アイカワ</t>
    </rPh>
    <rPh sb="2" eb="3">
      <t>マチ</t>
    </rPh>
    <phoneticPr fontId="4"/>
  </si>
  <si>
    <t>【厚木市栄町1-16-15】</t>
    <rPh sb="1" eb="4">
      <t>アツギシ</t>
    </rPh>
    <rPh sb="4" eb="5">
      <t>サカエ</t>
    </rPh>
    <rPh sb="5" eb="6">
      <t>マチ</t>
    </rPh>
    <phoneticPr fontId="4"/>
  </si>
  <si>
    <t>（平成16年4月1日）</t>
  </si>
  <si>
    <t>〔14840〕</t>
    <phoneticPr fontId="4"/>
  </si>
  <si>
    <t>図Ⅱ－１　　一般廃棄物処理関係一部事務組合区域図</t>
    <phoneticPr fontId="20"/>
  </si>
  <si>
    <t>川崎市</t>
  </si>
  <si>
    <t>平塚市</t>
  </si>
  <si>
    <t>茅ヶ崎市</t>
  </si>
  <si>
    <t>鎌倉市</t>
  </si>
  <si>
    <t>大磯町</t>
    <phoneticPr fontId="20"/>
  </si>
  <si>
    <t>開成町</t>
  </si>
  <si>
    <t>逗子市</t>
  </si>
  <si>
    <t>二宮町</t>
  </si>
  <si>
    <t>小田原市</t>
  </si>
  <si>
    <t>葉山町</t>
  </si>
  <si>
    <t>秦野市伊勢原市環境衛生組合</t>
    <phoneticPr fontId="20"/>
  </si>
  <si>
    <t>横須賀市</t>
  </si>
  <si>
    <t>箱根町</t>
  </si>
  <si>
    <t>高座清掃施設組合</t>
    <phoneticPr fontId="20"/>
  </si>
  <si>
    <t>足柄上衛生組合</t>
    <phoneticPr fontId="20"/>
  </si>
  <si>
    <t>湯河原町真鶴町衛生組合</t>
    <phoneticPr fontId="20"/>
  </si>
  <si>
    <t>　 三</t>
  </si>
  <si>
    <t>真鶴町</t>
  </si>
  <si>
    <t>足柄東部清掃組合</t>
    <phoneticPr fontId="20"/>
  </si>
  <si>
    <t>　 浦</t>
  </si>
  <si>
    <t>　 市</t>
  </si>
  <si>
    <t>足柄西部清掃組合</t>
    <phoneticPr fontId="20"/>
  </si>
  <si>
    <t>厚木愛甲環境施設組合</t>
    <rPh sb="0" eb="2">
      <t>アツギ</t>
    </rPh>
    <rPh sb="2" eb="4">
      <t>アイコウ</t>
    </rPh>
    <rPh sb="4" eb="6">
      <t>カンキョウ</t>
    </rPh>
    <rPh sb="6" eb="8">
      <t>シセツ</t>
    </rPh>
    <phoneticPr fontId="20"/>
  </si>
  <si>
    <t xml:space="preserve">２  一 般 廃 棄 物 処 理 事 業 経 費 </t>
    <rPh sb="3" eb="12">
      <t>イッパンハイキブツ</t>
    </rPh>
    <rPh sb="13" eb="16">
      <t>ショリ</t>
    </rPh>
    <rPh sb="17" eb="20">
      <t>ジギョウ</t>
    </rPh>
    <rPh sb="21" eb="24">
      <t>ケイヒ</t>
    </rPh>
    <phoneticPr fontId="4"/>
  </si>
  <si>
    <t>表Ⅱ－３  一般廃棄物処理事業経費決算額総括表</t>
    <rPh sb="0" eb="1">
      <t>ヒョウ</t>
    </rPh>
    <rPh sb="6" eb="11">
      <t>イッパンハイキブツ</t>
    </rPh>
    <rPh sb="11" eb="13">
      <t>ショリ</t>
    </rPh>
    <rPh sb="13" eb="15">
      <t>ジギョウ</t>
    </rPh>
    <rPh sb="15" eb="17">
      <t>ケイヒ</t>
    </rPh>
    <rPh sb="17" eb="19">
      <t>ケッサン</t>
    </rPh>
    <rPh sb="19" eb="20">
      <t>ガク</t>
    </rPh>
    <rPh sb="20" eb="22">
      <t>ソウカツ</t>
    </rPh>
    <rPh sb="22" eb="23">
      <t>ヒョウ</t>
    </rPh>
    <phoneticPr fontId="4"/>
  </si>
  <si>
    <t>（ 単 位 ： 千 円 ／ 年）</t>
    <rPh sb="2" eb="5">
      <t>タンイ</t>
    </rPh>
    <rPh sb="8" eb="11">
      <t>センエン</t>
    </rPh>
    <rPh sb="14" eb="15">
      <t>ネン</t>
    </rPh>
    <phoneticPr fontId="4"/>
  </si>
  <si>
    <t>市    町    村   ・   一部事務組合名</t>
    <rPh sb="0" eb="11">
      <t>シチョウソン</t>
    </rPh>
    <rPh sb="18" eb="20">
      <t>イチブ</t>
    </rPh>
    <rPh sb="20" eb="22">
      <t>ジム</t>
    </rPh>
    <rPh sb="22" eb="24">
      <t>クミアイ</t>
    </rPh>
    <rPh sb="24" eb="25">
      <t>メイ</t>
    </rPh>
    <phoneticPr fontId="4"/>
  </si>
  <si>
    <t xml:space="preserve">一   般   会   計  総   決   算   額         </t>
    <rPh sb="0" eb="13">
      <t>イッパンカイケイ</t>
    </rPh>
    <rPh sb="15" eb="16">
      <t>ソウ</t>
    </rPh>
    <rPh sb="19" eb="24">
      <t>ケッサン</t>
    </rPh>
    <rPh sb="27" eb="28">
      <t>ガク</t>
    </rPh>
    <phoneticPr fontId="4"/>
  </si>
  <si>
    <t>一般廃棄物      処 理 事 業      経        費</t>
    <rPh sb="0" eb="1">
      <t>イチ</t>
    </rPh>
    <rPh sb="1" eb="2">
      <t>バン</t>
    </rPh>
    <rPh sb="2" eb="5">
      <t>ハイキブツ</t>
    </rPh>
    <rPh sb="11" eb="14">
      <t>ショリ</t>
    </rPh>
    <rPh sb="15" eb="18">
      <t>ジギョウ</t>
    </rPh>
    <rPh sb="24" eb="25">
      <t>キョウ</t>
    </rPh>
    <rPh sb="33" eb="34">
      <t>ヒ</t>
    </rPh>
    <phoneticPr fontId="4"/>
  </si>
  <si>
    <t>ごみ処理経費</t>
    <rPh sb="2" eb="3">
      <t>トコロ</t>
    </rPh>
    <rPh sb="3" eb="4">
      <t>リ</t>
    </rPh>
    <rPh sb="4" eb="6">
      <t>ケイヒ</t>
    </rPh>
    <phoneticPr fontId="4"/>
  </si>
  <si>
    <t>し尿処理経費</t>
    <rPh sb="1" eb="2">
      <t>ニョウ</t>
    </rPh>
    <phoneticPr fontId="4"/>
  </si>
  <si>
    <t>一部事務組合名</t>
    <rPh sb="0" eb="2">
      <t>イチブ</t>
    </rPh>
    <rPh sb="2" eb="4">
      <t>ジム</t>
    </rPh>
    <rPh sb="4" eb="6">
      <t>クミアイ</t>
    </rPh>
    <rPh sb="6" eb="7">
      <t>メイ</t>
    </rPh>
    <phoneticPr fontId="4"/>
  </si>
  <si>
    <t>比率</t>
    <rPh sb="0" eb="2">
      <t>ヒリツ</t>
    </rPh>
    <phoneticPr fontId="4"/>
  </si>
  <si>
    <t>建  設  ・</t>
    <rPh sb="0" eb="4">
      <t>ケンセツ</t>
    </rPh>
    <phoneticPr fontId="4"/>
  </si>
  <si>
    <t>処理及び</t>
    <rPh sb="0" eb="2">
      <t>ショリ</t>
    </rPh>
    <rPh sb="2" eb="3">
      <t>オヨ</t>
    </rPh>
    <phoneticPr fontId="4"/>
  </si>
  <si>
    <t>そ  の  他</t>
    <rPh sb="0" eb="7">
      <t>ソノタ</t>
    </rPh>
    <phoneticPr fontId="4"/>
  </si>
  <si>
    <t>総    額</t>
    <rPh sb="0" eb="6">
      <t>ソウガク</t>
    </rPh>
    <phoneticPr fontId="4"/>
  </si>
  <si>
    <t>(注） １.一般廃棄物処理事業経費には、起債償還額</t>
    <rPh sb="1" eb="2">
      <t>チュウ</t>
    </rPh>
    <rPh sb="6" eb="11">
      <t>イッパンハイキブツ</t>
    </rPh>
    <rPh sb="11" eb="13">
      <t>ショリ</t>
    </rPh>
    <rPh sb="13" eb="15">
      <t>ジギョウ</t>
    </rPh>
    <rPh sb="15" eb="17">
      <t>ケイヒ</t>
    </rPh>
    <rPh sb="20" eb="22">
      <t>キサイ</t>
    </rPh>
    <rPh sb="22" eb="24">
      <t>ショウカン</t>
    </rPh>
    <rPh sb="24" eb="25">
      <t>ガク</t>
    </rPh>
    <phoneticPr fontId="4"/>
  </si>
  <si>
    <t>(%)</t>
    <phoneticPr fontId="4"/>
  </si>
  <si>
    <t xml:space="preserve"> 改  良  費</t>
    <rPh sb="1" eb="5">
      <t>カイリョウ</t>
    </rPh>
    <rPh sb="7" eb="8">
      <t>ヒ</t>
    </rPh>
    <phoneticPr fontId="4"/>
  </si>
  <si>
    <t>率(%)</t>
    <rPh sb="0" eb="1">
      <t>リツ</t>
    </rPh>
    <phoneticPr fontId="4"/>
  </si>
  <si>
    <t>維持管理費</t>
    <rPh sb="0" eb="4">
      <t>イジカンリ</t>
    </rPh>
    <rPh sb="4" eb="5">
      <t>ヒ</t>
    </rPh>
    <phoneticPr fontId="4"/>
  </si>
  <si>
    <t>　　   を含まない。</t>
    <rPh sb="6" eb="7">
      <t>フク</t>
    </rPh>
    <phoneticPr fontId="4"/>
  </si>
  <si>
    <t>ごみ</t>
    <phoneticPr fontId="4"/>
  </si>
  <si>
    <t>し尿</t>
    <rPh sb="1" eb="2">
      <t>ニョウ</t>
    </rPh>
    <phoneticPr fontId="4"/>
  </si>
  <si>
    <t xml:space="preserve">     ( 参 考 )</t>
    <rPh sb="7" eb="10">
      <t>サンコウ</t>
    </rPh>
    <phoneticPr fontId="4"/>
  </si>
  <si>
    <t xml:space="preserve">            市町村の組合分担金集計表       （千円)</t>
    <rPh sb="12" eb="15">
      <t>シチョウソン</t>
    </rPh>
    <rPh sb="16" eb="18">
      <t>クミアイ</t>
    </rPh>
    <rPh sb="18" eb="21">
      <t>ブンタンキン</t>
    </rPh>
    <rPh sb="21" eb="24">
      <t>シュウケイヒョウ</t>
    </rPh>
    <rPh sb="32" eb="34">
      <t>センエン</t>
    </rPh>
    <phoneticPr fontId="4"/>
  </si>
  <si>
    <t>項  目</t>
    <rPh sb="0" eb="4">
      <t>コウモク</t>
    </rPh>
    <phoneticPr fontId="4"/>
  </si>
  <si>
    <t>建設・</t>
    <rPh sb="0" eb="2">
      <t>ケンセツ</t>
    </rPh>
    <phoneticPr fontId="4"/>
  </si>
  <si>
    <t>改良費</t>
    <rPh sb="0" eb="2">
      <t>カイリョウ</t>
    </rPh>
    <rPh sb="2" eb="3">
      <t>ヒ</t>
    </rPh>
    <phoneticPr fontId="4"/>
  </si>
  <si>
    <t>維持管理費</t>
    <rPh sb="0" eb="2">
      <t>イジ</t>
    </rPh>
    <rPh sb="2" eb="5">
      <t>カンリヒ</t>
    </rPh>
    <phoneticPr fontId="4"/>
  </si>
  <si>
    <t>総額</t>
    <rPh sb="0" eb="2">
      <t>ソウガク</t>
    </rPh>
    <phoneticPr fontId="4"/>
  </si>
  <si>
    <t>２.</t>
    <phoneticPr fontId="4"/>
  </si>
  <si>
    <t>　建設・改良費とは、一般廃棄物処理施設の整備に係る経費（災害復旧費、工事雑費、事務費、調査費を含む）をいう。</t>
    <phoneticPr fontId="4"/>
  </si>
  <si>
    <t>３.</t>
    <phoneticPr fontId="4"/>
  </si>
  <si>
    <t>　処理及び維持管理費とは、通常の処理に係わる人件費（本庁を含む）、 燃料費、 光熱費、 薬品費、修繕費等維持運営費及び車両等購入費、収集・運搬、中間処理、最終処分、 検査等の委託費等をいう。</t>
    <phoneticPr fontId="4"/>
  </si>
  <si>
    <t>市部小計</t>
    <rPh sb="0" eb="1">
      <t>シ</t>
    </rPh>
    <rPh sb="1" eb="2">
      <t>ブ</t>
    </rPh>
    <rPh sb="2" eb="4">
      <t>ショウケイ</t>
    </rPh>
    <phoneticPr fontId="4"/>
  </si>
  <si>
    <t>４.</t>
    <phoneticPr fontId="4"/>
  </si>
  <si>
    <t>　一般廃棄物処理事業経費の比率とは、一般会計総決算額に占める割合である。</t>
    <phoneticPr fontId="4"/>
  </si>
  <si>
    <t>５.</t>
    <phoneticPr fontId="4"/>
  </si>
  <si>
    <t>　一般廃棄物処理事業経費は、ごみ処理に係った経費総額を計上しており、他市町村から処理を受け入れている場合等には、それらに係る経費を含む金額である。</t>
    <rPh sb="1" eb="3">
      <t>イッパン</t>
    </rPh>
    <rPh sb="3" eb="5">
      <t>ハイキ</t>
    </rPh>
    <rPh sb="5" eb="6">
      <t>ブツ</t>
    </rPh>
    <rPh sb="6" eb="8">
      <t>ショリ</t>
    </rPh>
    <rPh sb="8" eb="10">
      <t>ジギョウ</t>
    </rPh>
    <rPh sb="10" eb="12">
      <t>ケイヒ</t>
    </rPh>
    <rPh sb="16" eb="18">
      <t>ショリ</t>
    </rPh>
    <rPh sb="19" eb="20">
      <t>カカ</t>
    </rPh>
    <rPh sb="22" eb="24">
      <t>ケイヒ</t>
    </rPh>
    <rPh sb="24" eb="26">
      <t>ソウガク</t>
    </rPh>
    <rPh sb="27" eb="29">
      <t>ケイジョウ</t>
    </rPh>
    <rPh sb="34" eb="35">
      <t>タ</t>
    </rPh>
    <rPh sb="35" eb="38">
      <t>シチョウソン</t>
    </rPh>
    <rPh sb="40" eb="42">
      <t>ショリ</t>
    </rPh>
    <rPh sb="43" eb="44">
      <t>ウ</t>
    </rPh>
    <rPh sb="45" eb="46">
      <t>イ</t>
    </rPh>
    <rPh sb="50" eb="52">
      <t>バアイ</t>
    </rPh>
    <rPh sb="52" eb="53">
      <t>ナド</t>
    </rPh>
    <rPh sb="60" eb="61">
      <t>カカ</t>
    </rPh>
    <rPh sb="62" eb="64">
      <t>ケイヒ</t>
    </rPh>
    <rPh sb="65" eb="66">
      <t>フク</t>
    </rPh>
    <rPh sb="67" eb="69">
      <t>キンガク</t>
    </rPh>
    <phoneticPr fontId="4"/>
  </si>
  <si>
    <t>郡部小計</t>
    <rPh sb="0" eb="1">
      <t>グン</t>
    </rPh>
    <rPh sb="1" eb="2">
      <t>ブ</t>
    </rPh>
    <rPh sb="2" eb="4">
      <t>ショウケイ</t>
    </rPh>
    <phoneticPr fontId="4"/>
  </si>
  <si>
    <t>市町村計</t>
    <rPh sb="0" eb="3">
      <t>シチョウソン</t>
    </rPh>
    <rPh sb="3" eb="4">
      <t>ケイ</t>
    </rPh>
    <phoneticPr fontId="4"/>
  </si>
  <si>
    <t>秦野市伊勢原市      環 境 衛 生 組 合</t>
    <rPh sb="0" eb="3">
      <t>ハタノシ</t>
    </rPh>
    <rPh sb="3" eb="6">
      <t>イセハラシ</t>
    </rPh>
    <rPh sb="6" eb="7">
      <t>シ</t>
    </rPh>
    <rPh sb="13" eb="16">
      <t>カンキョウ</t>
    </rPh>
    <rPh sb="17" eb="20">
      <t>エイセイ</t>
    </rPh>
    <rPh sb="21" eb="24">
      <t>クミアイ</t>
    </rPh>
    <phoneticPr fontId="4"/>
  </si>
  <si>
    <t>高 座 清 掃 
施 設 組 合</t>
    <rPh sb="0" eb="1">
      <t>タカ</t>
    </rPh>
    <rPh sb="2" eb="3">
      <t>ザ</t>
    </rPh>
    <rPh sb="4" eb="7">
      <t>セイソウ</t>
    </rPh>
    <rPh sb="9" eb="12">
      <t>シセツ</t>
    </rPh>
    <rPh sb="13" eb="16">
      <t>クミアイ</t>
    </rPh>
    <phoneticPr fontId="4"/>
  </si>
  <si>
    <t>湯河原町真鶴町      衛   生   組   合</t>
    <rPh sb="0" eb="4">
      <t>ユガワラマチ</t>
    </rPh>
    <rPh sb="4" eb="6">
      <t>マナヅル</t>
    </rPh>
    <rPh sb="6" eb="7">
      <t>マチ</t>
    </rPh>
    <rPh sb="13" eb="18">
      <t>エイセイ</t>
    </rPh>
    <rPh sb="21" eb="26">
      <t>クミアイ</t>
    </rPh>
    <phoneticPr fontId="4"/>
  </si>
  <si>
    <t>厚木愛甲環境
施設組合</t>
    <rPh sb="0" eb="2">
      <t>アツギ</t>
    </rPh>
    <rPh sb="2" eb="4">
      <t>アイコウ</t>
    </rPh>
    <rPh sb="4" eb="6">
      <t>カンキョウ</t>
    </rPh>
    <rPh sb="7" eb="9">
      <t>シセツ</t>
    </rPh>
    <rPh sb="9" eb="11">
      <t>クミアイ</t>
    </rPh>
    <phoneticPr fontId="4"/>
  </si>
  <si>
    <t>一部事務組合小計</t>
    <rPh sb="0" eb="1">
      <t>イチ</t>
    </rPh>
    <rPh sb="1" eb="2">
      <t>ブ</t>
    </rPh>
    <rPh sb="2" eb="4">
      <t>ジム</t>
    </rPh>
    <rPh sb="4" eb="5">
      <t>クミ</t>
    </rPh>
    <rPh sb="5" eb="6">
      <t>ゴウ</t>
    </rPh>
    <rPh sb="6" eb="8">
      <t>コバカリ</t>
    </rPh>
    <phoneticPr fontId="4"/>
  </si>
  <si>
    <t>市町村+組合　ａ</t>
    <rPh sb="0" eb="3">
      <t>シチョウソン</t>
    </rPh>
    <rPh sb="4" eb="6">
      <t>クミアイ</t>
    </rPh>
    <phoneticPr fontId="4"/>
  </si>
  <si>
    <t>うち、組合分担金　ｂ</t>
    <rPh sb="3" eb="5">
      <t>クミアイ</t>
    </rPh>
    <rPh sb="5" eb="7">
      <t>ブンタン</t>
    </rPh>
    <rPh sb="7" eb="8">
      <t>キン</t>
    </rPh>
    <phoneticPr fontId="4"/>
  </si>
  <si>
    <t>県合計　(ａ-ｂ)</t>
    <rPh sb="0" eb="1">
      <t>ケン</t>
    </rPh>
    <rPh sb="1" eb="3">
      <t>ゴウケイ</t>
    </rPh>
    <phoneticPr fontId="4"/>
  </si>
  <si>
    <t xml:space="preserve">表Ⅱ－４  ごみ処理における建設・改良費、処理及び維持管理費決算額内訳一覧表 </t>
    <rPh sb="0" eb="1">
      <t>ヒョウ</t>
    </rPh>
    <rPh sb="6" eb="10">
      <t>ゴミショリ</t>
    </rPh>
    <rPh sb="14" eb="16">
      <t>ケンセツ</t>
    </rPh>
    <rPh sb="17" eb="19">
      <t>カイリョウ</t>
    </rPh>
    <rPh sb="19" eb="20">
      <t>ヒ</t>
    </rPh>
    <rPh sb="21" eb="23">
      <t>ショリ</t>
    </rPh>
    <rPh sb="23" eb="24">
      <t>オヨ</t>
    </rPh>
    <rPh sb="25" eb="29">
      <t>イジカンリ</t>
    </rPh>
    <rPh sb="29" eb="30">
      <t>ヒ</t>
    </rPh>
    <rPh sb="30" eb="32">
      <t>ケッサン</t>
    </rPh>
    <rPh sb="32" eb="33">
      <t>ガク</t>
    </rPh>
    <rPh sb="33" eb="35">
      <t>ウチワケ</t>
    </rPh>
    <rPh sb="35" eb="38">
      <t>イチランヒョウ</t>
    </rPh>
    <phoneticPr fontId="4"/>
  </si>
  <si>
    <t xml:space="preserve">  ( 単位 ： 千円 / 年 ）</t>
  </si>
  <si>
    <t>市     町     村   ・   一部事務組合名</t>
    <rPh sb="0" eb="13">
      <t>シチョウソン</t>
    </rPh>
    <phoneticPr fontId="4"/>
  </si>
  <si>
    <t>建設・改良費</t>
    <rPh sb="0" eb="2">
      <t>ケンセツ</t>
    </rPh>
    <rPh sb="3" eb="5">
      <t>カイリョウ</t>
    </rPh>
    <rPh sb="5" eb="6">
      <t>ヒ</t>
    </rPh>
    <phoneticPr fontId="4"/>
  </si>
  <si>
    <t>処理及び維持管理経費</t>
    <rPh sb="0" eb="2">
      <t>ショリ</t>
    </rPh>
    <rPh sb="2" eb="3">
      <t>オヨ</t>
    </rPh>
    <rPh sb="4" eb="8">
      <t>イジカンリ</t>
    </rPh>
    <rPh sb="8" eb="10">
      <t>ケイヒ</t>
    </rPh>
    <phoneticPr fontId="4"/>
  </si>
  <si>
    <t>そ の 他
③</t>
    <rPh sb="0" eb="5">
      <t>ソノタ</t>
    </rPh>
    <phoneticPr fontId="4"/>
  </si>
  <si>
    <t>総        額
①+②+③</t>
    <rPh sb="0" eb="10">
      <t>ソウガク</t>
    </rPh>
    <phoneticPr fontId="4"/>
  </si>
  <si>
    <t>工            事            費</t>
    <rPh sb="0" eb="27">
      <t>コウジヒ</t>
    </rPh>
    <phoneticPr fontId="4"/>
  </si>
  <si>
    <t>調  査  費</t>
    <rPh sb="0" eb="7">
      <t>チョウサヒ</t>
    </rPh>
    <phoneticPr fontId="4"/>
  </si>
  <si>
    <t>小計
①</t>
    <rPh sb="0" eb="2">
      <t>コバカリ</t>
    </rPh>
    <phoneticPr fontId="4"/>
  </si>
  <si>
    <t>組合分担金</t>
    <rPh sb="0" eb="2">
      <t>クミアイ</t>
    </rPh>
    <rPh sb="2" eb="5">
      <t>ブンタンキン</t>
    </rPh>
    <phoneticPr fontId="4"/>
  </si>
  <si>
    <t>人  件  費</t>
    <rPh sb="0" eb="7">
      <t>ジンケンヒ</t>
    </rPh>
    <phoneticPr fontId="4"/>
  </si>
  <si>
    <t>処            理            費</t>
    <rPh sb="0" eb="14">
      <t>ショリ</t>
    </rPh>
    <rPh sb="26" eb="27">
      <t>ヒ</t>
    </rPh>
    <phoneticPr fontId="4"/>
  </si>
  <si>
    <t>車  両  等</t>
    <rPh sb="0" eb="4">
      <t>シャリョウ</t>
    </rPh>
    <rPh sb="6" eb="7">
      <t>トウ</t>
    </rPh>
    <phoneticPr fontId="4"/>
  </si>
  <si>
    <t>委  託  費</t>
    <rPh sb="0" eb="4">
      <t>イタクリョウ</t>
    </rPh>
    <rPh sb="6" eb="7">
      <t>ヒヨウ</t>
    </rPh>
    <phoneticPr fontId="4"/>
  </si>
  <si>
    <t>調査研究費</t>
    <rPh sb="0" eb="2">
      <t>チョウサ</t>
    </rPh>
    <rPh sb="2" eb="5">
      <t>ケンキュウヒ</t>
    </rPh>
    <phoneticPr fontId="4"/>
  </si>
  <si>
    <t>小計
②</t>
    <rPh sb="0" eb="2">
      <t>コバカリ</t>
    </rPh>
    <phoneticPr fontId="4"/>
  </si>
  <si>
    <t>収集運搬施設</t>
    <rPh sb="0" eb="2">
      <t>シュウシュウ</t>
    </rPh>
    <rPh sb="2" eb="4">
      <t>ウンパン</t>
    </rPh>
    <rPh sb="4" eb="6">
      <t>シセツ</t>
    </rPh>
    <phoneticPr fontId="4"/>
  </si>
  <si>
    <t>中間処理施設</t>
  </si>
  <si>
    <t>最終処分場</t>
  </si>
  <si>
    <t>そ　の　他</t>
    <rPh sb="4" eb="5">
      <t>タ</t>
    </rPh>
    <phoneticPr fontId="4"/>
  </si>
  <si>
    <t>収集・運搬費</t>
    <rPh sb="0" eb="2">
      <t>シュウシュウ</t>
    </rPh>
    <rPh sb="3" eb="5">
      <t>ウンパン</t>
    </rPh>
    <rPh sb="5" eb="6">
      <t>ヒ</t>
    </rPh>
    <phoneticPr fontId="4"/>
  </si>
  <si>
    <t>中間処理費</t>
    <rPh sb="0" eb="2">
      <t>チュウカン</t>
    </rPh>
    <rPh sb="2" eb="4">
      <t>ショリ</t>
    </rPh>
    <rPh sb="4" eb="5">
      <t>ヒ</t>
    </rPh>
    <phoneticPr fontId="4"/>
  </si>
  <si>
    <t>最終処分費</t>
    <rPh sb="0" eb="2">
      <t>サイシュウ</t>
    </rPh>
    <rPh sb="2" eb="4">
      <t>ショブンジョウ</t>
    </rPh>
    <rPh sb="4" eb="5">
      <t>ヒ</t>
    </rPh>
    <phoneticPr fontId="4"/>
  </si>
  <si>
    <t>購  入  費</t>
    <rPh sb="0" eb="7">
      <t>コウニュウヒ</t>
    </rPh>
    <phoneticPr fontId="4"/>
  </si>
  <si>
    <t>市   部   小   計</t>
    <rPh sb="0" eb="5">
      <t>シブ</t>
    </rPh>
    <rPh sb="8" eb="13">
      <t>ショウケイ</t>
    </rPh>
    <phoneticPr fontId="4"/>
  </si>
  <si>
    <t>郡   部   小   計</t>
    <rPh sb="0" eb="1">
      <t>グン</t>
    </rPh>
    <rPh sb="4" eb="5">
      <t>ブ</t>
    </rPh>
    <rPh sb="8" eb="13">
      <t>ショウケイ</t>
    </rPh>
    <phoneticPr fontId="4"/>
  </si>
  <si>
    <t>市   町   村   計</t>
    <rPh sb="0" eb="1">
      <t>シ</t>
    </rPh>
    <rPh sb="4" eb="5">
      <t>マチ</t>
    </rPh>
    <rPh sb="8" eb="9">
      <t>ムラ</t>
    </rPh>
    <rPh sb="12" eb="13">
      <t>ケイ</t>
    </rPh>
    <phoneticPr fontId="4"/>
  </si>
  <si>
    <t>秦野市 伊勢原市      環 境 衛 生 組 合</t>
    <rPh sb="0" eb="3">
      <t>ハタノシ</t>
    </rPh>
    <rPh sb="4" eb="7">
      <t>イセハラシ</t>
    </rPh>
    <rPh sb="7" eb="8">
      <t>シ</t>
    </rPh>
    <rPh sb="14" eb="17">
      <t>カンキョウ</t>
    </rPh>
    <rPh sb="18" eb="21">
      <t>エイセイ</t>
    </rPh>
    <rPh sb="22" eb="25">
      <t>クミアイ</t>
    </rPh>
    <phoneticPr fontId="4"/>
  </si>
  <si>
    <t>一部事務組合小計</t>
    <rPh sb="0" eb="2">
      <t>イチブ</t>
    </rPh>
    <rPh sb="2" eb="4">
      <t>ジム</t>
    </rPh>
    <rPh sb="4" eb="6">
      <t>クミアイ</t>
    </rPh>
    <rPh sb="6" eb="8">
      <t>ショウケイ</t>
    </rPh>
    <phoneticPr fontId="4"/>
  </si>
  <si>
    <t>県合計</t>
    <rPh sb="0" eb="1">
      <t>ケン</t>
    </rPh>
    <rPh sb="1" eb="3">
      <t>ゴウケイ</t>
    </rPh>
    <phoneticPr fontId="4"/>
  </si>
  <si>
    <t xml:space="preserve">表Ⅱ－５  し尿処理における建設・改良費、処理及び維持管理費決算額内訳一覧表 </t>
    <rPh sb="0" eb="1">
      <t>ヒョウ</t>
    </rPh>
    <rPh sb="6" eb="8">
      <t>シニョウ</t>
    </rPh>
    <rPh sb="8" eb="10">
      <t>ゴミショリ</t>
    </rPh>
    <rPh sb="14" eb="16">
      <t>ケンセツ</t>
    </rPh>
    <rPh sb="17" eb="19">
      <t>カイリョウ</t>
    </rPh>
    <rPh sb="19" eb="20">
      <t>ヒ</t>
    </rPh>
    <rPh sb="21" eb="23">
      <t>ショリ</t>
    </rPh>
    <rPh sb="23" eb="24">
      <t>オヨ</t>
    </rPh>
    <rPh sb="25" eb="29">
      <t>イジカンリ</t>
    </rPh>
    <rPh sb="29" eb="30">
      <t>ヒ</t>
    </rPh>
    <rPh sb="30" eb="32">
      <t>ケッサン</t>
    </rPh>
    <rPh sb="32" eb="33">
      <t>ガク</t>
    </rPh>
    <rPh sb="33" eb="35">
      <t>ウチワケ</t>
    </rPh>
    <rPh sb="35" eb="38">
      <t>イチランヒョウ</t>
    </rPh>
    <phoneticPr fontId="4"/>
  </si>
  <si>
    <t xml:space="preserve">  ( 単位 ： 千円 / 年 ）</t>
    <phoneticPr fontId="4"/>
  </si>
  <si>
    <t>小計
②</t>
    <rPh sb="0" eb="2">
      <t>ショウケイ</t>
    </rPh>
    <phoneticPr fontId="4"/>
  </si>
  <si>
    <t>秦野市伊勢原市
環境衛生組合</t>
    <rPh sb="0" eb="3">
      <t>ハタノシ</t>
    </rPh>
    <rPh sb="3" eb="6">
      <t>イセハラシ</t>
    </rPh>
    <rPh sb="6" eb="7">
      <t>シ</t>
    </rPh>
    <rPh sb="8" eb="9">
      <t>ワ</t>
    </rPh>
    <rPh sb="9" eb="10">
      <t>サカイ</t>
    </rPh>
    <rPh sb="10" eb="11">
      <t>マモル</t>
    </rPh>
    <rPh sb="11" eb="12">
      <t>ショウ</t>
    </rPh>
    <rPh sb="12" eb="14">
      <t>クミアイ</t>
    </rPh>
    <phoneticPr fontId="4"/>
  </si>
  <si>
    <t>表Ⅱ－６  処理及び維持管理費総括表</t>
    <rPh sb="0" eb="1">
      <t>ヒョウ</t>
    </rPh>
    <rPh sb="6" eb="8">
      <t>ショリ</t>
    </rPh>
    <rPh sb="8" eb="9">
      <t>オヨ</t>
    </rPh>
    <rPh sb="10" eb="14">
      <t>イジカンリ</t>
    </rPh>
    <rPh sb="14" eb="15">
      <t>ヒ</t>
    </rPh>
    <rPh sb="15" eb="17">
      <t>ソウカツ</t>
    </rPh>
    <rPh sb="17" eb="18">
      <t>ヒョウ</t>
    </rPh>
    <phoneticPr fontId="4"/>
  </si>
  <si>
    <t>市       町       村     ・   一部事務組合名</t>
    <rPh sb="0" eb="17">
      <t>シチョウソン</t>
    </rPh>
    <phoneticPr fontId="4"/>
  </si>
  <si>
    <t>総     額</t>
    <rPh sb="0" eb="7">
      <t>ソウガク</t>
    </rPh>
    <phoneticPr fontId="4"/>
  </si>
  <si>
    <t>内                        訳       (千円)</t>
    <rPh sb="0" eb="26">
      <t>ウチワケ</t>
    </rPh>
    <rPh sb="34" eb="36">
      <t>センエン</t>
    </rPh>
    <phoneticPr fontId="4"/>
  </si>
  <si>
    <t>単位当たり</t>
    <rPh sb="0" eb="2">
      <t>タンイ</t>
    </rPh>
    <rPh sb="2" eb="3">
      <t>ア</t>
    </rPh>
    <phoneticPr fontId="4"/>
  </si>
  <si>
    <t>経費  (円)</t>
    <rPh sb="0" eb="2">
      <t>ケイヒ</t>
    </rPh>
    <rPh sb="5" eb="6">
      <t>エン</t>
    </rPh>
    <phoneticPr fontId="4"/>
  </si>
  <si>
    <t>（千円)</t>
    <rPh sb="1" eb="3">
      <t>センエン</t>
    </rPh>
    <phoneticPr fontId="4"/>
  </si>
  <si>
    <t>収集運搬費</t>
    <rPh sb="0" eb="2">
      <t>シュウシュウ</t>
    </rPh>
    <rPh sb="2" eb="4">
      <t>ウンパン</t>
    </rPh>
    <rPh sb="4" eb="5">
      <t>ヒ</t>
    </rPh>
    <phoneticPr fontId="4"/>
  </si>
  <si>
    <t>比率
（％）</t>
    <rPh sb="0" eb="2">
      <t>ヒリツ</t>
    </rPh>
    <phoneticPr fontId="4"/>
  </si>
  <si>
    <t>最終処分費</t>
    <rPh sb="0" eb="4">
      <t>サイシュウショブン</t>
    </rPh>
    <rPh sb="4" eb="5">
      <t>ヒ</t>
    </rPh>
    <phoneticPr fontId="4"/>
  </si>
  <si>
    <t>比率
（％）</t>
    <phoneticPr fontId="4"/>
  </si>
  <si>
    <t>①
１ｔ 当たり</t>
    <rPh sb="5" eb="6">
      <t>ア</t>
    </rPh>
    <phoneticPr fontId="4"/>
  </si>
  <si>
    <r>
      <t xml:space="preserve">② 
</t>
    </r>
    <r>
      <rPr>
        <sz val="8"/>
        <rFont val="ＭＳ Ｐ明朝"/>
        <family val="1"/>
        <charset val="128"/>
      </rPr>
      <t xml:space="preserve"> </t>
    </r>
    <r>
      <rPr>
        <sz val="9"/>
        <rFont val="ＭＳ Ｐ明朝"/>
        <family val="1"/>
        <charset val="128"/>
      </rPr>
      <t>1人当たり</t>
    </r>
    <rPh sb="4" eb="6">
      <t>１ニン</t>
    </rPh>
    <rPh sb="6" eb="7">
      <t>ア</t>
    </rPh>
    <phoneticPr fontId="4"/>
  </si>
  <si>
    <t>③
１kl 当たり</t>
    <rPh sb="6" eb="7">
      <t>ア</t>
    </rPh>
    <phoneticPr fontId="4"/>
  </si>
  <si>
    <t>④ 
 1人当たり</t>
    <rPh sb="4" eb="6">
      <t>１ニン</t>
    </rPh>
    <rPh sb="6" eb="7">
      <t>ア</t>
    </rPh>
    <phoneticPr fontId="4"/>
  </si>
  <si>
    <t>秦野市 伊勢原市
環 境 衛 生 組 合</t>
    <rPh sb="0" eb="3">
      <t>ハタノシ</t>
    </rPh>
    <rPh sb="4" eb="7">
      <t>イセハラシ</t>
    </rPh>
    <rPh sb="7" eb="8">
      <t>シ</t>
    </rPh>
    <rPh sb="9" eb="12">
      <t>カンキョウ</t>
    </rPh>
    <rPh sb="13" eb="16">
      <t>エイセイ</t>
    </rPh>
    <rPh sb="17" eb="20">
      <t>クミアイ</t>
    </rPh>
    <phoneticPr fontId="4"/>
  </si>
  <si>
    <t>　-</t>
  </si>
  <si>
    <t>-</t>
  </si>
  <si>
    <t>　-</t>
    <phoneticPr fontId="4"/>
  </si>
  <si>
    <t>湯河原町真鶴町
衛   生   組   合</t>
    <rPh sb="0" eb="4">
      <t>ユガワラマチ</t>
    </rPh>
    <rPh sb="4" eb="6">
      <t>マナヅル</t>
    </rPh>
    <rPh sb="6" eb="7">
      <t>マチ</t>
    </rPh>
    <rPh sb="8" eb="13">
      <t>エイセイ</t>
    </rPh>
    <rPh sb="16" eb="21">
      <t>クミアイ</t>
    </rPh>
    <phoneticPr fontId="4"/>
  </si>
  <si>
    <t>－</t>
    <phoneticPr fontId="4"/>
  </si>
  <si>
    <t>市町村+組合 ａ</t>
    <rPh sb="0" eb="3">
      <t>シチョウソン</t>
    </rPh>
    <rPh sb="4" eb="6">
      <t>クミアイ</t>
    </rPh>
    <phoneticPr fontId="4"/>
  </si>
  <si>
    <t>組合分担金 ｂ</t>
    <rPh sb="0" eb="2">
      <t>クミアイ</t>
    </rPh>
    <rPh sb="2" eb="5">
      <t>ブンタンキン</t>
    </rPh>
    <phoneticPr fontId="4"/>
  </si>
  <si>
    <t xml:space="preserve">   (注)    １.①＝処理及び維持管理費／計画収集総量、 ②＝処理及び維持管理費／人口、③＝処理及び維持管理費／計画収集量、</t>
    <rPh sb="4" eb="5">
      <t>チュウ</t>
    </rPh>
    <rPh sb="14" eb="16">
      <t>ショリ</t>
    </rPh>
    <rPh sb="16" eb="17">
      <t>オヨ</t>
    </rPh>
    <rPh sb="18" eb="22">
      <t>イジカンリ</t>
    </rPh>
    <rPh sb="22" eb="23">
      <t>ヒ</t>
    </rPh>
    <rPh sb="24" eb="26">
      <t>ケイカク</t>
    </rPh>
    <rPh sb="26" eb="28">
      <t>シュウシュウ</t>
    </rPh>
    <rPh sb="28" eb="30">
      <t>ソウリョウ</t>
    </rPh>
    <rPh sb="34" eb="36">
      <t>ショリ</t>
    </rPh>
    <rPh sb="36" eb="37">
      <t>オヨ</t>
    </rPh>
    <rPh sb="38" eb="42">
      <t>イジカンリ</t>
    </rPh>
    <rPh sb="42" eb="43">
      <t>ヒ</t>
    </rPh>
    <rPh sb="44" eb="46">
      <t>ジンコウ</t>
    </rPh>
    <phoneticPr fontId="4"/>
  </si>
  <si>
    <t>④＝処理及び維持管理費／（計画収集人口＋浄化槽人口）、県合計は、市町村の組合分担金を除いた額である。</t>
    <phoneticPr fontId="4"/>
  </si>
  <si>
    <t xml:space="preserve">    　　　  ２.収集運搬費、中間処理費、最終処分費にはそれぞれの工程に係る人件費、車両等購入費、委託費、組合分担金（市町村のみ）、</t>
    <rPh sb="11" eb="13">
      <t>シュウシュウ</t>
    </rPh>
    <rPh sb="13" eb="16">
      <t>ウンパンヒ</t>
    </rPh>
    <rPh sb="17" eb="19">
      <t>チュウカン</t>
    </rPh>
    <rPh sb="19" eb="22">
      <t>ショリヒ</t>
    </rPh>
    <rPh sb="23" eb="25">
      <t>サイシュウ</t>
    </rPh>
    <rPh sb="25" eb="28">
      <t>ショブンヒ</t>
    </rPh>
    <rPh sb="35" eb="37">
      <t>コウテイ</t>
    </rPh>
    <rPh sb="38" eb="39">
      <t>カカ</t>
    </rPh>
    <rPh sb="40" eb="43">
      <t>ジンケンヒ</t>
    </rPh>
    <rPh sb="44" eb="46">
      <t>シャリョウ</t>
    </rPh>
    <rPh sb="46" eb="47">
      <t>トウ</t>
    </rPh>
    <rPh sb="47" eb="50">
      <t>コウニュウヒ</t>
    </rPh>
    <rPh sb="51" eb="54">
      <t>イタクヒ</t>
    </rPh>
    <rPh sb="55" eb="57">
      <t>クミアイ</t>
    </rPh>
    <rPh sb="57" eb="60">
      <t>ブンタンキン</t>
    </rPh>
    <rPh sb="61" eb="64">
      <t>シチョウソン</t>
    </rPh>
    <phoneticPr fontId="4"/>
  </si>
  <si>
    <t>調査研究費を含む。</t>
    <phoneticPr fontId="4"/>
  </si>
  <si>
    <t>　 令和５年10月１日現在</t>
  </si>
  <si>
    <t>３   一 般 廃 棄 物 処 理 事 業 従 事 職 員</t>
    <rPh sb="4" eb="7">
      <t>イッパン</t>
    </rPh>
    <rPh sb="8" eb="13">
      <t>ハイキブツ</t>
    </rPh>
    <rPh sb="14" eb="17">
      <t>ショリ</t>
    </rPh>
    <rPh sb="18" eb="21">
      <t>ジギョウ</t>
    </rPh>
    <rPh sb="22" eb="25">
      <t>ジュウジ</t>
    </rPh>
    <rPh sb="26" eb="29">
      <t>ショクイン</t>
    </rPh>
    <phoneticPr fontId="4"/>
  </si>
  <si>
    <t>表Ⅱ－７   一般廃棄物処理事業従事職員数一覧表</t>
    <rPh sb="0" eb="1">
      <t>ヒョウ</t>
    </rPh>
    <rPh sb="7" eb="12">
      <t>イッパンハイキブツ</t>
    </rPh>
    <rPh sb="12" eb="14">
      <t>ショリ</t>
    </rPh>
    <rPh sb="14" eb="16">
      <t>ジギョウ</t>
    </rPh>
    <rPh sb="16" eb="18">
      <t>ジュウジ</t>
    </rPh>
    <rPh sb="18" eb="20">
      <t>ショクイン</t>
    </rPh>
    <rPh sb="20" eb="21">
      <t>スウ</t>
    </rPh>
    <rPh sb="21" eb="24">
      <t>イチランヒョウ</t>
    </rPh>
    <phoneticPr fontId="4"/>
  </si>
  <si>
    <t>（単位：人)</t>
    <rPh sb="1" eb="3">
      <t>タンイ</t>
    </rPh>
    <rPh sb="4" eb="5">
      <t>ニン</t>
    </rPh>
    <phoneticPr fontId="4"/>
  </si>
  <si>
    <t>市    町    村   ・ 
  一部事務組合名</t>
    <rPh sb="0" eb="11">
      <t>シチョウソン</t>
    </rPh>
    <rPh sb="19" eb="21">
      <t>イチブ</t>
    </rPh>
    <rPh sb="21" eb="23">
      <t>ジム</t>
    </rPh>
    <rPh sb="23" eb="25">
      <t>クミアイ</t>
    </rPh>
    <rPh sb="25" eb="26">
      <t>メイ</t>
    </rPh>
    <phoneticPr fontId="4"/>
  </si>
  <si>
    <t>し尿</t>
    <rPh sb="0" eb="2">
      <t>シニョウ</t>
    </rPh>
    <phoneticPr fontId="4"/>
  </si>
  <si>
    <t>一　　般　　職</t>
    <rPh sb="0" eb="1">
      <t>イッ</t>
    </rPh>
    <rPh sb="3" eb="4">
      <t>ハン</t>
    </rPh>
    <rPh sb="6" eb="7">
      <t>ショク</t>
    </rPh>
    <phoneticPr fontId="4"/>
  </si>
  <si>
    <t>技　　　　能　　　　職</t>
    <rPh sb="0" eb="1">
      <t>ワザ</t>
    </rPh>
    <rPh sb="5" eb="6">
      <t>ノウ</t>
    </rPh>
    <rPh sb="10" eb="11">
      <t>ショク</t>
    </rPh>
    <phoneticPr fontId="4"/>
  </si>
  <si>
    <t>事 務 系</t>
    <rPh sb="0" eb="5">
      <t>ジムケイ</t>
    </rPh>
    <phoneticPr fontId="4"/>
  </si>
  <si>
    <t>技 術 系</t>
    <rPh sb="0" eb="5">
      <t>ギジュツケイ</t>
    </rPh>
    <phoneticPr fontId="4"/>
  </si>
  <si>
    <t>収  集 ・</t>
    <rPh sb="0" eb="4">
      <t>シュウシュウ</t>
    </rPh>
    <phoneticPr fontId="4"/>
  </si>
  <si>
    <t>中   間</t>
    <rPh sb="0" eb="5">
      <t>チュウカン</t>
    </rPh>
    <phoneticPr fontId="4"/>
  </si>
  <si>
    <t>最   終</t>
    <rPh sb="0" eb="5">
      <t>サイシュウ</t>
    </rPh>
    <phoneticPr fontId="4"/>
  </si>
  <si>
    <t>そ の 他</t>
    <rPh sb="0" eb="5">
      <t>ソノタ</t>
    </rPh>
    <phoneticPr fontId="4"/>
  </si>
  <si>
    <t>小   計</t>
    <rPh sb="0" eb="5">
      <t>ショウケイ</t>
    </rPh>
    <phoneticPr fontId="4"/>
  </si>
  <si>
    <t>合   計</t>
    <rPh sb="0" eb="5">
      <t>ゴウケイ</t>
    </rPh>
    <phoneticPr fontId="4"/>
  </si>
  <si>
    <t>運    搬</t>
    <rPh sb="0" eb="6">
      <t>ウンパン</t>
    </rPh>
    <phoneticPr fontId="4"/>
  </si>
  <si>
    <t>処   理</t>
    <rPh sb="0" eb="5">
      <t>ショリ</t>
    </rPh>
    <phoneticPr fontId="4"/>
  </si>
  <si>
    <t>処   分</t>
    <rPh sb="0" eb="5">
      <t>ショブン</t>
    </rPh>
    <phoneticPr fontId="4"/>
  </si>
  <si>
    <t>郡   部   小   計</t>
    <rPh sb="0" eb="1">
      <t>グン</t>
    </rPh>
    <rPh sb="4" eb="5">
      <t>ブ</t>
    </rPh>
    <rPh sb="8" eb="9">
      <t>ショウ</t>
    </rPh>
    <rPh sb="12" eb="13">
      <t>ケイ</t>
    </rPh>
    <phoneticPr fontId="4"/>
  </si>
  <si>
    <t>(注)   一般廃棄物処理関係業務の占める割合が、50％以上となる者については従事職員とした。</t>
    <rPh sb="1" eb="2">
      <t>チュウ</t>
    </rPh>
    <rPh sb="6" eb="8">
      <t>イッパン</t>
    </rPh>
    <rPh sb="8" eb="11">
      <t>ハイキブツ</t>
    </rPh>
    <rPh sb="11" eb="13">
      <t>ショリ</t>
    </rPh>
    <rPh sb="13" eb="15">
      <t>カンケイ</t>
    </rPh>
    <rPh sb="15" eb="17">
      <t>ギョウム</t>
    </rPh>
    <rPh sb="18" eb="19">
      <t>シ</t>
    </rPh>
    <rPh sb="21" eb="23">
      <t>ワリアイ</t>
    </rPh>
    <rPh sb="28" eb="30">
      <t>イジョウ</t>
    </rPh>
    <rPh sb="33" eb="34">
      <t>モノ</t>
    </rPh>
    <rPh sb="39" eb="41">
      <t>ジュウジ</t>
    </rPh>
    <rPh sb="41" eb="43">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</si>
</sst>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0;&quot;△ &quot;#,##0.00"/>
    <numFmt numFmtId="178" formatCode="#,##0_);\(#,##0\)"/>
    <numFmt numFmtId="179" formatCode="\(#,##0\)"/>
    <numFmt numFmtId="180" formatCode="#,##0_);[Red]\(#,##0\)"/>
    <numFmt numFmtId="181" formatCode="#,##0.00_);[Red]\(#,##0.00\)"/>
    <numFmt numFmtId="182" formatCode="0.0_);[Red]\(0.0\)"/>
    <numFmt numFmtId="183" formatCode="0.0_ "/>
    <numFmt numFmtId="184" formatCode="#,##0.0_);[Red]\(#,##0.0\)"/>
  </numFmts>
  <fonts count="29">
    <font>
      <sz val="11"/>
      <name val="ＭＳ Ｐゴシック"/>
      <family val="3"/>
      <charset val="128"/>
    </font>
    <font>
      <sz val="12"/>
      <color theme="1"/>
      <name val="ＭＳ 明朝"/>
      <family val="2"/>
      <charset val="128"/>
    </font>
    <font>
      <sz val="11"/>
      <name val="ＭＳ Ｐゴシック"/>
      <family val="3"/>
      <charset val="128"/>
    </font>
    <font>
      <sz val="14"/>
      <name val="ＭＳ Ｐ明朝"/>
      <family val="1"/>
      <charset val="128"/>
    </font>
    <font>
      <sz val="6"/>
      <name val="ＭＳ Ｐゴシック"/>
      <family val="3"/>
      <charset val="128"/>
    </font>
    <font>
      <sz val="11"/>
      <name val="ＭＳ Ｐ明朝"/>
      <family val="1"/>
      <charset val="128"/>
    </font>
    <font>
      <sz val="11"/>
      <color rgb="FFFF0000"/>
      <name val="ＭＳ Ｐ明朝"/>
      <family val="1"/>
      <charset val="128"/>
    </font>
    <font>
      <sz val="11"/>
      <color indexed="12"/>
      <name val="ＭＳ Ｐ明朝"/>
      <family val="1"/>
      <charset val="128"/>
    </font>
    <font>
      <sz val="11"/>
      <color indexed="41"/>
      <name val="ＭＳ Ｐ明朝"/>
      <family val="1"/>
      <charset val="128"/>
    </font>
    <font>
      <sz val="8"/>
      <name val="ＭＳ 明朝"/>
      <family val="1"/>
      <charset val="128"/>
    </font>
    <font>
      <sz val="11"/>
      <color indexed="48"/>
      <name val="ＭＳ Ｐ明朝"/>
      <family val="1"/>
      <charset val="128"/>
    </font>
    <font>
      <sz val="8"/>
      <color theme="0"/>
      <name val="ＭＳ 明朝"/>
      <family val="1"/>
      <charset val="128"/>
    </font>
    <font>
      <sz val="9"/>
      <name val="ＭＳ Ｐ明朝"/>
      <family val="1"/>
      <charset val="128"/>
    </font>
    <font>
      <b/>
      <sz val="9"/>
      <color indexed="81"/>
      <name val="ＭＳ Ｐゴシック"/>
      <family val="3"/>
      <charset val="128"/>
    </font>
    <font>
      <sz val="9"/>
      <color indexed="81"/>
      <name val="ＭＳ Ｐゴシック"/>
      <family val="3"/>
      <charset val="128"/>
    </font>
    <font>
      <sz val="12"/>
      <name val="ＭＳ Ｐゴシック"/>
      <family val="3"/>
      <charset val="128"/>
    </font>
    <font>
      <sz val="10"/>
      <name val="ＭＳ Ｐ明朝"/>
      <family val="1"/>
      <charset val="128"/>
    </font>
    <font>
      <sz val="10"/>
      <name val="明朝"/>
      <family val="1"/>
      <charset val="128"/>
    </font>
    <font>
      <sz val="10"/>
      <name val="ＭＳ Ｐゴシック"/>
      <family val="3"/>
      <charset val="128"/>
    </font>
    <font>
      <sz val="16"/>
      <name val="ＭＳ Ｐゴシック"/>
      <family val="3"/>
      <charset val="128"/>
    </font>
    <font>
      <sz val="9"/>
      <name val="ＭＳ Ｐゴシック"/>
      <family val="3"/>
      <charset val="128"/>
    </font>
    <font>
      <sz val="15"/>
      <name val="ＭＳ Ｐ明朝"/>
      <family val="1"/>
      <charset val="128"/>
    </font>
    <font>
      <b/>
      <sz val="12"/>
      <name val="ＭＳ Ｐゴシック"/>
      <family val="3"/>
      <charset val="128"/>
    </font>
    <font>
      <b/>
      <sz val="9"/>
      <name val="ＭＳ Ｐゴシック"/>
      <family val="3"/>
      <charset val="128"/>
    </font>
    <font>
      <b/>
      <sz val="11"/>
      <name val="ＭＳ Ｐゴシック"/>
      <family val="3"/>
      <charset val="128"/>
    </font>
    <font>
      <sz val="8"/>
      <name val="ＭＳ Ｐ明朝"/>
      <family val="1"/>
      <charset val="128"/>
    </font>
    <font>
      <b/>
      <sz val="9"/>
      <name val="ＭＳ Ｐ明朝"/>
      <family val="1"/>
      <charset val="128"/>
    </font>
    <font>
      <b/>
      <sz val="12"/>
      <name val="ＭＳ Ｐ明朝"/>
      <family val="1"/>
      <charset val="128"/>
    </font>
    <font>
      <b/>
      <sz val="11"/>
      <name val="ＭＳ Ｐ明朝"/>
      <family val="1"/>
      <charset val="128"/>
    </font>
  </fonts>
  <fills count="2">
    <fill>
      <patternFill patternType="none"/>
    </fill>
    <fill>
      <patternFill patternType="gray125"/>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style="dashed">
        <color indexed="64"/>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bottom style="dashed">
        <color indexed="64"/>
      </bottom>
      <diagonal/>
    </border>
    <border>
      <left style="medium">
        <color indexed="64"/>
      </left>
      <right style="medium">
        <color indexed="64"/>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double">
        <color indexed="64"/>
      </top>
      <bottom style="medium">
        <color indexed="64"/>
      </bottom>
      <diagonal/>
    </border>
    <border>
      <left style="medium">
        <color indexed="64"/>
      </left>
      <right/>
      <top/>
      <bottom style="double">
        <color indexed="64"/>
      </bottom>
      <diagonal/>
    </border>
  </borders>
  <cellStyleXfs count="4">
    <xf numFmtId="0" fontId="0" fillId="0" borderId="0"/>
    <xf numFmtId="0" fontId="17" fillId="0" borderId="0"/>
    <xf numFmtId="38" fontId="2" fillId="0" borderId="0" applyFont="0" applyFill="0" applyBorder="0" applyAlignment="0" applyProtection="0"/>
    <xf numFmtId="0" fontId="1" fillId="0" borderId="0">
      <alignment vertical="center"/>
    </xf>
  </cellStyleXfs>
  <cellXfs count="682">
    <xf numFmtId="0" fontId="0" fillId="0" borderId="0" xfId="0"/>
    <xf numFmtId="176" fontId="3" fillId="0" borderId="0" xfId="0" applyNumberFormat="1" applyFont="1" applyFill="1" applyBorder="1" applyAlignment="1">
      <alignment vertical="center"/>
    </xf>
    <xf numFmtId="176" fontId="5" fillId="0" borderId="0" xfId="0" applyNumberFormat="1" applyFont="1" applyFill="1" applyAlignment="1">
      <alignment horizontal="center" vertical="center"/>
    </xf>
    <xf numFmtId="177" fontId="5" fillId="0" borderId="0" xfId="0" applyNumberFormat="1" applyFont="1" applyFill="1" applyBorder="1" applyAlignment="1">
      <alignment vertical="center"/>
    </xf>
    <xf numFmtId="176" fontId="5" fillId="0" borderId="0" xfId="0" applyNumberFormat="1" applyFont="1" applyFill="1" applyBorder="1" applyAlignment="1">
      <alignment vertical="center"/>
    </xf>
    <xf numFmtId="176" fontId="5" fillId="0" borderId="0" xfId="0" applyNumberFormat="1" applyFont="1" applyFill="1" applyBorder="1"/>
    <xf numFmtId="178" fontId="5" fillId="0" borderId="0" xfId="0" applyNumberFormat="1" applyFont="1" applyFill="1" applyBorder="1"/>
    <xf numFmtId="176" fontId="5" fillId="0" borderId="0" xfId="0" applyNumberFormat="1" applyFont="1" applyFill="1"/>
    <xf numFmtId="176" fontId="2" fillId="0" borderId="0" xfId="0" applyNumberFormat="1" applyFont="1" applyFill="1" applyAlignment="1">
      <alignment vertical="center"/>
    </xf>
    <xf numFmtId="177" fontId="5" fillId="0" borderId="0" xfId="0" applyNumberFormat="1" applyFont="1" applyFill="1" applyBorder="1"/>
    <xf numFmtId="178" fontId="5" fillId="0" borderId="0" xfId="0" applyNumberFormat="1" applyFont="1" applyFill="1"/>
    <xf numFmtId="176" fontId="5" fillId="0" borderId="0" xfId="0" applyNumberFormat="1" applyFont="1" applyFill="1" applyAlignment="1">
      <alignment horizontal="right"/>
    </xf>
    <xf numFmtId="176" fontId="6" fillId="0" borderId="1" xfId="0" applyNumberFormat="1" applyFont="1" applyFill="1" applyBorder="1"/>
    <xf numFmtId="176" fontId="6" fillId="0" borderId="0" xfId="0" applyNumberFormat="1" applyFont="1" applyFill="1" applyAlignment="1">
      <alignment horizontal="center"/>
    </xf>
    <xf numFmtId="176" fontId="5" fillId="0" borderId="2" xfId="0" applyNumberFormat="1" applyFont="1" applyFill="1" applyBorder="1" applyAlignment="1">
      <alignment horizontal="distributed" vertical="center"/>
    </xf>
    <xf numFmtId="176" fontId="5" fillId="0" borderId="3" xfId="0" applyNumberFormat="1" applyFont="1" applyFill="1" applyBorder="1" applyAlignment="1">
      <alignment horizontal="center" vertical="center"/>
    </xf>
    <xf numFmtId="176" fontId="5" fillId="0" borderId="0" xfId="0" applyNumberFormat="1" applyFont="1" applyFill="1" applyAlignment="1">
      <alignment horizontal="center"/>
    </xf>
    <xf numFmtId="176" fontId="5" fillId="0" borderId="0" xfId="0" applyNumberFormat="1" applyFont="1" applyFill="1" applyBorder="1" applyAlignment="1">
      <alignment horizontal="center"/>
    </xf>
    <xf numFmtId="176" fontId="5" fillId="0" borderId="8" xfId="0" applyNumberFormat="1" applyFont="1" applyFill="1" applyBorder="1" applyAlignment="1">
      <alignment horizontal="distributed" vertical="center"/>
    </xf>
    <xf numFmtId="176" fontId="5" fillId="0" borderId="9" xfId="0" applyNumberFormat="1" applyFont="1" applyFill="1" applyBorder="1" applyAlignment="1">
      <alignment horizontal="center" vertical="center" shrinkToFit="1"/>
    </xf>
    <xf numFmtId="176" fontId="5" fillId="0" borderId="13" xfId="0" applyNumberFormat="1" applyFont="1" applyFill="1" applyBorder="1" applyAlignment="1">
      <alignment horizontal="distributed" vertical="center"/>
    </xf>
    <xf numFmtId="176" fontId="5" fillId="0" borderId="14" xfId="0" applyNumberFormat="1" applyFont="1" applyFill="1" applyBorder="1" applyAlignment="1">
      <alignment horizontal="center" vertical="center"/>
    </xf>
    <xf numFmtId="176" fontId="5" fillId="0" borderId="0" xfId="0" applyNumberFormat="1" applyFont="1" applyFill="1" applyAlignment="1">
      <alignment horizontal="center" vertical="top"/>
    </xf>
    <xf numFmtId="176" fontId="5" fillId="0" borderId="0" xfId="0" applyNumberFormat="1" applyFont="1" applyFill="1" applyBorder="1" applyAlignment="1">
      <alignment horizontal="center" vertical="top"/>
    </xf>
    <xf numFmtId="176" fontId="5" fillId="0" borderId="19" xfId="0" applyNumberFormat="1" applyFont="1" applyFill="1" applyBorder="1" applyAlignment="1">
      <alignment horizontal="distributed" vertical="center"/>
    </xf>
    <xf numFmtId="0" fontId="5" fillId="0" borderId="20" xfId="0" quotePrefix="1" applyNumberFormat="1" applyFont="1" applyFill="1" applyBorder="1" applyAlignment="1">
      <alignment horizontal="center" vertical="center"/>
    </xf>
    <xf numFmtId="177" fontId="5" fillId="0" borderId="3" xfId="0" applyNumberFormat="1" applyFont="1" applyFill="1" applyBorder="1"/>
    <xf numFmtId="176" fontId="5" fillId="0" borderId="6" xfId="0" applyNumberFormat="1" applyFont="1" applyFill="1" applyBorder="1"/>
    <xf numFmtId="176" fontId="5" fillId="0" borderId="5" xfId="0" applyNumberFormat="1" applyFont="1" applyFill="1" applyBorder="1"/>
    <xf numFmtId="178" fontId="5" fillId="0" borderId="6" xfId="0" applyNumberFormat="1" applyFont="1" applyFill="1" applyBorder="1"/>
    <xf numFmtId="176" fontId="5" fillId="0" borderId="7" xfId="0" applyNumberFormat="1" applyFont="1" applyFill="1" applyBorder="1"/>
    <xf numFmtId="176" fontId="5" fillId="0" borderId="21" xfId="0" applyNumberFormat="1" applyFont="1" applyFill="1" applyBorder="1" applyAlignment="1">
      <alignment horizontal="distributed" vertical="center"/>
    </xf>
    <xf numFmtId="0" fontId="5" fillId="0" borderId="21" xfId="0" quotePrefix="1" applyNumberFormat="1" applyFont="1" applyFill="1" applyBorder="1" applyAlignment="1">
      <alignment horizontal="center" vertical="center"/>
    </xf>
    <xf numFmtId="177" fontId="5" fillId="0" borderId="22" xfId="0" applyNumberFormat="1" applyFont="1" applyFill="1" applyBorder="1"/>
    <xf numFmtId="176" fontId="5" fillId="0" borderId="23" xfId="0" applyNumberFormat="1" applyFont="1" applyFill="1" applyBorder="1"/>
    <xf numFmtId="176" fontId="5" fillId="0" borderId="24" xfId="0" applyNumberFormat="1" applyFont="1" applyFill="1" applyBorder="1"/>
    <xf numFmtId="178" fontId="5" fillId="0" borderId="25" xfId="0" applyNumberFormat="1" applyFont="1" applyFill="1" applyBorder="1"/>
    <xf numFmtId="176" fontId="5" fillId="0" borderId="26" xfId="0" applyNumberFormat="1" applyFont="1" applyFill="1" applyBorder="1"/>
    <xf numFmtId="177" fontId="5" fillId="0" borderId="9" xfId="0" applyNumberFormat="1" applyFont="1" applyFill="1" applyBorder="1"/>
    <xf numFmtId="176" fontId="5" fillId="0" borderId="11" xfId="0" applyNumberFormat="1" applyFont="1" applyFill="1" applyBorder="1"/>
    <xf numFmtId="176" fontId="5" fillId="0" borderId="27" xfId="0" applyNumberFormat="1" applyFont="1" applyFill="1" applyBorder="1" applyAlignment="1">
      <alignment horizontal="distributed" vertical="center"/>
    </xf>
    <xf numFmtId="0" fontId="5" fillId="0" borderId="27" xfId="0" quotePrefix="1" applyNumberFormat="1" applyFont="1" applyFill="1" applyBorder="1" applyAlignment="1">
      <alignment horizontal="center" vertical="center"/>
    </xf>
    <xf numFmtId="177" fontId="5" fillId="0" borderId="28" xfId="0" applyNumberFormat="1" applyFont="1" applyFill="1" applyBorder="1"/>
    <xf numFmtId="176" fontId="5" fillId="0" borderId="29" xfId="0" applyNumberFormat="1" applyFont="1" applyFill="1" applyBorder="1"/>
    <xf numFmtId="176" fontId="5" fillId="0" borderId="30" xfId="0" applyNumberFormat="1" applyFont="1" applyFill="1" applyBorder="1"/>
    <xf numFmtId="178" fontId="5" fillId="0" borderId="31" xfId="0" applyNumberFormat="1" applyFont="1" applyFill="1" applyBorder="1"/>
    <xf numFmtId="176" fontId="5" fillId="0" borderId="32" xfId="0" applyNumberFormat="1" applyFont="1" applyFill="1" applyBorder="1"/>
    <xf numFmtId="0" fontId="5" fillId="0" borderId="19" xfId="0" quotePrefix="1" applyNumberFormat="1" applyFont="1" applyFill="1" applyBorder="1" applyAlignment="1">
      <alignment horizontal="center" vertical="center"/>
    </xf>
    <xf numFmtId="176" fontId="5" fillId="0" borderId="33" xfId="0" applyNumberFormat="1" applyFont="1" applyFill="1" applyBorder="1"/>
    <xf numFmtId="176" fontId="5" fillId="0" borderId="25" xfId="0" applyNumberFormat="1" applyFont="1" applyFill="1" applyBorder="1"/>
    <xf numFmtId="179" fontId="5" fillId="0" borderId="25" xfId="0" applyNumberFormat="1" applyFont="1" applyFill="1" applyBorder="1" applyProtection="1">
      <protection locked="0"/>
    </xf>
    <xf numFmtId="176" fontId="5" fillId="0" borderId="31" xfId="0" applyNumberFormat="1" applyFont="1" applyFill="1" applyBorder="1"/>
    <xf numFmtId="179" fontId="5" fillId="0" borderId="31" xfId="0" applyNumberFormat="1" applyFont="1" applyFill="1" applyBorder="1"/>
    <xf numFmtId="177" fontId="5" fillId="0" borderId="34" xfId="0" applyNumberFormat="1" applyFont="1" applyFill="1" applyBorder="1"/>
    <xf numFmtId="176" fontId="5" fillId="0" borderId="35" xfId="0" applyNumberFormat="1" applyFont="1" applyFill="1" applyBorder="1"/>
    <xf numFmtId="176" fontId="5" fillId="0" borderId="36" xfId="0" applyNumberFormat="1" applyFont="1" applyFill="1" applyBorder="1" applyAlignment="1">
      <alignment horizontal="distributed" vertical="center"/>
    </xf>
    <xf numFmtId="176" fontId="5" fillId="0" borderId="17" xfId="0" applyNumberFormat="1" applyFont="1" applyFill="1" applyBorder="1"/>
    <xf numFmtId="176" fontId="5" fillId="0" borderId="37" xfId="0" applyNumberFormat="1" applyFont="1" applyFill="1" applyBorder="1" applyAlignment="1">
      <alignment horizontal="distributed" vertical="center"/>
    </xf>
    <xf numFmtId="176" fontId="5" fillId="0" borderId="37" xfId="0" quotePrefix="1" applyNumberFormat="1" applyFont="1" applyFill="1" applyBorder="1" applyAlignment="1">
      <alignment horizontal="center" vertical="center"/>
    </xf>
    <xf numFmtId="177" fontId="5" fillId="0" borderId="38" xfId="0" applyNumberFormat="1" applyFont="1" applyFill="1" applyBorder="1"/>
    <xf numFmtId="176" fontId="5" fillId="0" borderId="39" xfId="0" applyNumberFormat="1" applyFont="1" applyFill="1" applyBorder="1"/>
    <xf numFmtId="176" fontId="5" fillId="0" borderId="40" xfId="0" applyNumberFormat="1" applyFont="1" applyFill="1" applyBorder="1"/>
    <xf numFmtId="179" fontId="5" fillId="0" borderId="39" xfId="0" applyNumberFormat="1" applyFont="1" applyFill="1" applyBorder="1"/>
    <xf numFmtId="176" fontId="5" fillId="0" borderId="41" xfId="0" applyNumberFormat="1" applyFont="1" applyFill="1" applyBorder="1"/>
    <xf numFmtId="177" fontId="5" fillId="0" borderId="5" xfId="0" applyNumberFormat="1" applyFont="1" applyFill="1" applyBorder="1"/>
    <xf numFmtId="177" fontId="5" fillId="0" borderId="24" xfId="0" applyNumberFormat="1" applyFont="1" applyFill="1" applyBorder="1"/>
    <xf numFmtId="177" fontId="5" fillId="0" borderId="30" xfId="0" applyNumberFormat="1" applyFont="1" applyFill="1" applyBorder="1"/>
    <xf numFmtId="179" fontId="5" fillId="0" borderId="40" xfId="0" applyNumberFormat="1" applyFont="1" applyFill="1" applyBorder="1"/>
    <xf numFmtId="176" fontId="5" fillId="0" borderId="42" xfId="0" applyNumberFormat="1" applyFont="1" applyFill="1" applyBorder="1"/>
    <xf numFmtId="176" fontId="5" fillId="0" borderId="13" xfId="0" applyNumberFormat="1" applyFont="1" applyFill="1" applyBorder="1" applyAlignment="1">
      <alignment horizontal="center" vertical="center"/>
    </xf>
    <xf numFmtId="176" fontId="10" fillId="0" borderId="0" xfId="0" applyNumberFormat="1" applyFont="1" applyFill="1" applyBorder="1" applyAlignment="1">
      <alignment horizontal="right"/>
    </xf>
    <xf numFmtId="176" fontId="5" fillId="0" borderId="0" xfId="0" applyNumberFormat="1" applyFont="1" applyFill="1" applyAlignment="1">
      <alignment horizontal="distributed" vertical="center"/>
    </xf>
    <xf numFmtId="180" fontId="12" fillId="0" borderId="0" xfId="0" applyNumberFormat="1" applyFont="1" applyFill="1" applyBorder="1" applyAlignment="1">
      <alignment horizontal="distributed" vertical="center" wrapText="1"/>
    </xf>
    <xf numFmtId="180" fontId="12" fillId="0" borderId="0" xfId="0" applyNumberFormat="1" applyFont="1" applyFill="1" applyBorder="1" applyAlignment="1">
      <alignment horizontal="center" vertical="center"/>
    </xf>
    <xf numFmtId="176" fontId="5" fillId="0" borderId="0" xfId="0" applyNumberFormat="1" applyFont="1" applyFill="1" applyAlignment="1" applyProtection="1">
      <alignment horizontal="distributed" vertical="center"/>
      <protection locked="0"/>
    </xf>
    <xf numFmtId="176" fontId="15" fillId="0" borderId="0" xfId="0" applyNumberFormat="1" applyFont="1" applyFill="1" applyAlignment="1">
      <alignment vertical="center"/>
    </xf>
    <xf numFmtId="176" fontId="16" fillId="0" borderId="0" xfId="0" applyNumberFormat="1" applyFont="1" applyFill="1" applyAlignment="1">
      <alignment vertical="center"/>
    </xf>
    <xf numFmtId="177" fontId="16" fillId="0" borderId="0" xfId="0" applyNumberFormat="1" applyFont="1" applyFill="1" applyBorder="1" applyAlignment="1">
      <alignment vertical="center"/>
    </xf>
    <xf numFmtId="176" fontId="16" fillId="0" borderId="0" xfId="0" applyNumberFormat="1" applyFont="1" applyFill="1" applyBorder="1" applyAlignment="1">
      <alignment horizontal="distributed" vertical="center" wrapText="1"/>
    </xf>
    <xf numFmtId="176" fontId="16" fillId="0" borderId="0" xfId="0" applyNumberFormat="1" applyFont="1" applyFill="1" applyBorder="1" applyAlignment="1">
      <alignment vertical="center"/>
    </xf>
    <xf numFmtId="176" fontId="5" fillId="0" borderId="0" xfId="0" applyNumberFormat="1" applyFont="1" applyFill="1" applyAlignment="1">
      <alignment vertical="center"/>
    </xf>
    <xf numFmtId="176" fontId="16" fillId="0" borderId="7" xfId="0" applyNumberFormat="1" applyFont="1" applyFill="1" applyBorder="1" applyAlignment="1">
      <alignment horizontal="center" vertical="center" wrapText="1"/>
    </xf>
    <xf numFmtId="177" fontId="16" fillId="0" borderId="6"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177" fontId="16" fillId="0" borderId="43" xfId="0" applyNumberFormat="1" applyFont="1" applyFill="1" applyBorder="1" applyAlignment="1">
      <alignment horizontal="center" vertical="center" wrapText="1"/>
    </xf>
    <xf numFmtId="176" fontId="16" fillId="0" borderId="44" xfId="0" applyNumberFormat="1" applyFont="1" applyFill="1" applyBorder="1" applyAlignment="1">
      <alignment horizontal="center" vertical="center" wrapText="1"/>
    </xf>
    <xf numFmtId="38" fontId="5" fillId="0" borderId="12" xfId="0" applyNumberFormat="1" applyFont="1" applyFill="1" applyBorder="1" applyAlignment="1">
      <alignment horizontal="center" vertical="center" wrapText="1"/>
    </xf>
    <xf numFmtId="177" fontId="16" fillId="0" borderId="0" xfId="0" applyNumberFormat="1" applyFont="1" applyFill="1" applyBorder="1" applyAlignment="1">
      <alignment horizontal="center" vertical="center" wrapText="1"/>
    </xf>
    <xf numFmtId="178" fontId="16" fillId="0" borderId="11" xfId="0" applyNumberFormat="1" applyFont="1" applyFill="1" applyBorder="1" applyAlignment="1">
      <alignment horizontal="center" vertical="center" wrapText="1"/>
    </xf>
    <xf numFmtId="176" fontId="16" fillId="0" borderId="11"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xf>
    <xf numFmtId="0" fontId="5" fillId="0" borderId="18" xfId="0" applyFont="1" applyFill="1" applyBorder="1" applyAlignment="1">
      <alignment horizontal="center" vertical="center" wrapText="1"/>
    </xf>
    <xf numFmtId="177" fontId="16" fillId="0" borderId="17" xfId="0" applyNumberFormat="1" applyFont="1" applyFill="1" applyBorder="1" applyAlignment="1">
      <alignment horizontal="distributed" vertical="center" wrapText="1" justifyLastLine="1"/>
    </xf>
    <xf numFmtId="178" fontId="16" fillId="0" borderId="16" xfId="0" applyNumberFormat="1" applyFont="1" applyFill="1" applyBorder="1" applyAlignment="1">
      <alignment horizontal="center" vertical="center" wrapText="1"/>
    </xf>
    <xf numFmtId="176" fontId="16" fillId="0" borderId="16" xfId="0" applyNumberFormat="1" applyFont="1" applyFill="1" applyBorder="1" applyAlignment="1">
      <alignment horizontal="center" vertical="center" wrapText="1"/>
    </xf>
    <xf numFmtId="176" fontId="16" fillId="0" borderId="3" xfId="0" applyNumberFormat="1" applyFont="1" applyFill="1" applyBorder="1" applyAlignment="1">
      <alignment horizontal="center" vertical="center"/>
    </xf>
    <xf numFmtId="176" fontId="16" fillId="0" borderId="6" xfId="0" applyNumberFormat="1" applyFont="1" applyFill="1" applyBorder="1" applyAlignment="1">
      <alignment horizontal="distributed" vertical="center"/>
    </xf>
    <xf numFmtId="176" fontId="16" fillId="0" borderId="6" xfId="0" applyNumberFormat="1" applyFont="1" applyFill="1" applyBorder="1" applyAlignment="1">
      <alignment horizontal="center" vertical="center"/>
    </xf>
    <xf numFmtId="176" fontId="16" fillId="0" borderId="2" xfId="0" applyNumberFormat="1" applyFont="1" applyFill="1" applyBorder="1" applyAlignment="1">
      <alignment vertical="center"/>
    </xf>
    <xf numFmtId="176" fontId="16" fillId="0" borderId="9" xfId="0" applyNumberFormat="1" applyFont="1" applyFill="1" applyBorder="1" applyAlignment="1">
      <alignment horizontal="center" vertical="center"/>
    </xf>
    <xf numFmtId="176" fontId="16" fillId="0" borderId="0" xfId="0" applyNumberFormat="1" applyFont="1" applyFill="1" applyBorder="1" applyAlignment="1">
      <alignment horizontal="center" vertical="center"/>
    </xf>
    <xf numFmtId="176" fontId="16" fillId="0" borderId="8" xfId="0" applyNumberFormat="1" applyFont="1" applyFill="1" applyBorder="1" applyAlignment="1">
      <alignment vertical="center"/>
    </xf>
    <xf numFmtId="176" fontId="16" fillId="0" borderId="0" xfId="0" applyNumberFormat="1" applyFont="1" applyFill="1" applyBorder="1" applyAlignment="1">
      <alignment horizontal="distributed" vertical="center"/>
    </xf>
    <xf numFmtId="176" fontId="16" fillId="0" borderId="14" xfId="0" applyNumberFormat="1" applyFont="1" applyFill="1" applyBorder="1" applyAlignment="1">
      <alignment horizontal="center" vertical="center"/>
    </xf>
    <xf numFmtId="176" fontId="16" fillId="0" borderId="13" xfId="0" applyNumberFormat="1" applyFont="1" applyFill="1" applyBorder="1" applyAlignment="1">
      <alignment vertical="center"/>
    </xf>
    <xf numFmtId="176" fontId="16" fillId="0" borderId="7" xfId="0" applyNumberFormat="1" applyFont="1" applyFill="1" applyBorder="1" applyAlignment="1">
      <alignment horizontal="center" vertical="center"/>
    </xf>
    <xf numFmtId="176" fontId="16" fillId="0" borderId="12" xfId="0" applyNumberFormat="1" applyFont="1" applyFill="1" applyBorder="1" applyAlignment="1">
      <alignment horizontal="center" vertical="center"/>
    </xf>
    <xf numFmtId="176" fontId="16" fillId="0" borderId="17" xfId="0" applyNumberFormat="1" applyFont="1" applyFill="1" applyBorder="1" applyAlignment="1">
      <alignment horizontal="center" vertical="center"/>
    </xf>
    <xf numFmtId="176" fontId="16" fillId="0" borderId="18" xfId="0" applyNumberFormat="1" applyFont="1" applyFill="1" applyBorder="1" applyAlignment="1">
      <alignment horizontal="center" vertical="center"/>
    </xf>
    <xf numFmtId="180" fontId="16" fillId="0" borderId="0" xfId="0" applyNumberFormat="1" applyFont="1" applyFill="1" applyBorder="1" applyAlignment="1">
      <alignment horizontal="distributed" vertical="center" wrapText="1"/>
    </xf>
    <xf numFmtId="176" fontId="16" fillId="0" borderId="17" xfId="0" applyNumberFormat="1" applyFont="1" applyFill="1" applyBorder="1" applyAlignment="1">
      <alignment horizontal="distributed" vertical="center"/>
    </xf>
    <xf numFmtId="176" fontId="16" fillId="0" borderId="0" xfId="0" applyNumberFormat="1" applyFont="1" applyFill="1" applyBorder="1" applyAlignment="1">
      <alignment horizontal="distributed" vertical="center" shrinkToFit="1"/>
    </xf>
    <xf numFmtId="0" fontId="18" fillId="0" borderId="0" xfId="1" applyFont="1"/>
    <xf numFmtId="0" fontId="19" fillId="0" borderId="0" xfId="1" applyFont="1" applyAlignment="1">
      <alignment vertical="top"/>
    </xf>
    <xf numFmtId="0" fontId="18" fillId="0" borderId="0" xfId="1" applyFont="1" applyAlignment="1">
      <alignment horizontal="center"/>
    </xf>
    <xf numFmtId="0" fontId="18" fillId="0" borderId="0" xfId="1" applyFont="1" applyAlignment="1">
      <alignment horizontal="center" vertical="center"/>
    </xf>
    <xf numFmtId="0" fontId="18" fillId="0" borderId="0" xfId="1" applyFont="1" applyAlignment="1">
      <alignment horizontal="right"/>
    </xf>
    <xf numFmtId="0" fontId="18" fillId="0" borderId="0" xfId="1" applyFont="1" applyAlignment="1">
      <alignment vertical="top"/>
    </xf>
    <xf numFmtId="0" fontId="18" fillId="0" borderId="0" xfId="1" applyFont="1" applyAlignment="1"/>
    <xf numFmtId="0" fontId="18" fillId="0" borderId="0" xfId="1" applyFont="1" applyFill="1" applyBorder="1"/>
    <xf numFmtId="0" fontId="18" fillId="0" borderId="0" xfId="1" applyFont="1" applyAlignment="1">
      <alignment horizontal="left"/>
    </xf>
    <xf numFmtId="0" fontId="18" fillId="0" borderId="0" xfId="1" applyFont="1" applyFill="1"/>
    <xf numFmtId="0" fontId="18" fillId="0" borderId="0" xfId="1" applyFont="1" applyAlignment="1">
      <alignment horizontal="left" vertical="center"/>
    </xf>
    <xf numFmtId="0" fontId="5" fillId="0" borderId="0" xfId="1" applyFont="1"/>
    <xf numFmtId="180" fontId="21" fillId="0" borderId="0" xfId="0" applyNumberFormat="1" applyFont="1" applyFill="1" applyAlignment="1">
      <alignment vertical="center"/>
    </xf>
    <xf numFmtId="176" fontId="22" fillId="0" borderId="0" xfId="0" applyNumberFormat="1" applyFont="1" applyFill="1" applyAlignment="1">
      <alignment vertical="center"/>
    </xf>
    <xf numFmtId="180" fontId="22" fillId="0" borderId="0" xfId="0" applyNumberFormat="1" applyFont="1" applyFill="1" applyAlignment="1">
      <alignment vertical="center"/>
    </xf>
    <xf numFmtId="180" fontId="23" fillId="0" borderId="0" xfId="0" applyNumberFormat="1" applyFont="1" applyFill="1" applyAlignment="1">
      <alignment vertical="center"/>
    </xf>
    <xf numFmtId="180" fontId="20" fillId="0" borderId="0" xfId="0" applyNumberFormat="1" applyFont="1" applyFill="1" applyAlignment="1">
      <alignment vertical="center"/>
    </xf>
    <xf numFmtId="176" fontId="23" fillId="0" borderId="0" xfId="0" applyNumberFormat="1" applyFont="1" applyFill="1" applyAlignment="1">
      <alignment vertical="center"/>
    </xf>
    <xf numFmtId="180" fontId="0" fillId="0" borderId="0" xfId="0" applyNumberFormat="1" applyFont="1" applyFill="1" applyAlignment="1">
      <alignment vertical="top"/>
    </xf>
    <xf numFmtId="176" fontId="24" fillId="0" borderId="0" xfId="0" applyNumberFormat="1" applyFont="1" applyFill="1" applyAlignment="1">
      <alignment vertical="top"/>
    </xf>
    <xf numFmtId="180" fontId="24" fillId="0" borderId="0" xfId="0" applyNumberFormat="1" applyFont="1" applyFill="1" applyAlignment="1">
      <alignment vertical="top"/>
    </xf>
    <xf numFmtId="180" fontId="20" fillId="0" borderId="0" xfId="0" applyNumberFormat="1" applyFont="1" applyFill="1" applyAlignment="1">
      <alignment vertical="top"/>
    </xf>
    <xf numFmtId="180" fontId="20" fillId="0" borderId="33" xfId="0" applyNumberFormat="1" applyFont="1" applyFill="1" applyBorder="1" applyAlignment="1">
      <alignment horizontal="center" vertical="center"/>
    </xf>
    <xf numFmtId="180" fontId="20" fillId="0" borderId="0" xfId="0" applyNumberFormat="1" applyFont="1" applyFill="1" applyAlignment="1">
      <alignment horizontal="center" vertical="center"/>
    </xf>
    <xf numFmtId="0" fontId="12" fillId="0" borderId="56" xfId="0" applyFont="1" applyFill="1" applyBorder="1" applyAlignment="1">
      <alignment horizontal="center" vertical="center" shrinkToFit="1"/>
    </xf>
    <xf numFmtId="180" fontId="12" fillId="0" borderId="65" xfId="0" applyNumberFormat="1" applyFont="1" applyFill="1" applyBorder="1" applyAlignment="1">
      <alignment horizontal="center" vertical="center" shrinkToFit="1"/>
    </xf>
    <xf numFmtId="180" fontId="12" fillId="0" borderId="23" xfId="0" applyNumberFormat="1" applyFont="1" applyFill="1" applyBorder="1" applyAlignment="1">
      <alignment horizontal="center" vertical="center"/>
    </xf>
    <xf numFmtId="180" fontId="12" fillId="0" borderId="56" xfId="0" applyNumberFormat="1" applyFont="1" applyFill="1" applyBorder="1" applyAlignment="1">
      <alignment horizontal="center" vertical="center" shrinkToFit="1"/>
    </xf>
    <xf numFmtId="180" fontId="12" fillId="0" borderId="56" xfId="0" applyNumberFormat="1" applyFont="1" applyFill="1" applyBorder="1" applyAlignment="1">
      <alignment horizontal="center" vertical="center"/>
    </xf>
    <xf numFmtId="180" fontId="12" fillId="0" borderId="26" xfId="0" applyNumberFormat="1" applyFont="1" applyFill="1" applyBorder="1" applyAlignment="1">
      <alignment horizontal="center" vertical="center"/>
    </xf>
    <xf numFmtId="0" fontId="12" fillId="0" borderId="16" xfId="0" applyFont="1" applyFill="1" applyBorder="1" applyAlignment="1">
      <alignment horizontal="center" vertical="center" wrapText="1"/>
    </xf>
    <xf numFmtId="180" fontId="12" fillId="0" borderId="14" xfId="0" applyNumberFormat="1" applyFont="1" applyFill="1" applyBorder="1" applyAlignment="1">
      <alignment horizontal="center" vertical="center" shrinkToFit="1"/>
    </xf>
    <xf numFmtId="180" fontId="12" fillId="0" borderId="58" xfId="0" applyNumberFormat="1" applyFont="1" applyFill="1" applyBorder="1" applyAlignment="1">
      <alignment horizontal="center" vertical="center"/>
    </xf>
    <xf numFmtId="180" fontId="12" fillId="0" borderId="16" xfId="0" applyNumberFormat="1" applyFont="1" applyFill="1" applyBorder="1" applyAlignment="1">
      <alignment horizontal="center" vertical="center" shrinkToFit="1"/>
    </xf>
    <xf numFmtId="180" fontId="12" fillId="0" borderId="16" xfId="0" applyNumberFormat="1" applyFont="1" applyFill="1" applyBorder="1" applyAlignment="1">
      <alignment horizontal="center" vertical="center"/>
    </xf>
    <xf numFmtId="180" fontId="12" fillId="0" borderId="66" xfId="0" applyNumberFormat="1" applyFont="1" applyFill="1" applyBorder="1" applyAlignment="1">
      <alignment horizontal="center" vertical="center"/>
    </xf>
    <xf numFmtId="180" fontId="12" fillId="0" borderId="60" xfId="0" applyNumberFormat="1" applyFont="1" applyFill="1" applyBorder="1" applyAlignment="1">
      <alignment horizontal="center" vertical="center"/>
    </xf>
    <xf numFmtId="180" fontId="12" fillId="0" borderId="19" xfId="0" applyNumberFormat="1" applyFont="1" applyFill="1" applyBorder="1" applyAlignment="1">
      <alignment horizontal="distributed" vertical="center"/>
    </xf>
    <xf numFmtId="180" fontId="12" fillId="0" borderId="63" xfId="0" applyNumberFormat="1" applyFont="1" applyFill="1" applyBorder="1" applyAlignment="1">
      <alignment horizontal="right" vertical="center"/>
    </xf>
    <xf numFmtId="180" fontId="12" fillId="0" borderId="67" xfId="0" applyNumberFormat="1" applyFont="1" applyFill="1" applyBorder="1" applyAlignment="1">
      <alignment horizontal="right" vertical="center"/>
    </xf>
    <xf numFmtId="182" fontId="12" fillId="0" borderId="68" xfId="0" applyNumberFormat="1" applyFont="1" applyFill="1" applyBorder="1" applyAlignment="1">
      <alignment horizontal="right" vertical="center" shrinkToFit="1"/>
    </xf>
    <xf numFmtId="182" fontId="12" fillId="0" borderId="11" xfId="0" applyNumberFormat="1" applyFont="1" applyFill="1" applyBorder="1" applyAlignment="1">
      <alignment horizontal="right" vertical="center"/>
    </xf>
    <xf numFmtId="180" fontId="12" fillId="0" borderId="46" xfId="0" applyNumberFormat="1" applyFont="1" applyFill="1" applyBorder="1" applyAlignment="1">
      <alignment horizontal="right" vertical="center"/>
    </xf>
    <xf numFmtId="182" fontId="12" fillId="0" borderId="49" xfId="0" applyNumberFormat="1" applyFont="1" applyFill="1" applyBorder="1" applyAlignment="1">
      <alignment horizontal="right" vertical="center"/>
    </xf>
    <xf numFmtId="180" fontId="12" fillId="0" borderId="69" xfId="0" applyNumberFormat="1" applyFont="1" applyFill="1" applyBorder="1" applyAlignment="1">
      <alignment horizontal="right" vertical="center"/>
    </xf>
    <xf numFmtId="182" fontId="12" fillId="0" borderId="47" xfId="0" applyNumberFormat="1" applyFont="1" applyFill="1" applyBorder="1" applyAlignment="1">
      <alignment horizontal="right" vertical="center"/>
    </xf>
    <xf numFmtId="180" fontId="12" fillId="0" borderId="70" xfId="0" applyNumberFormat="1" applyFont="1" applyFill="1" applyBorder="1" applyAlignment="1">
      <alignment horizontal="right" vertical="center"/>
    </xf>
    <xf numFmtId="182" fontId="12" fillId="0" borderId="46" xfId="0" applyNumberFormat="1" applyFont="1" applyFill="1" applyBorder="1" applyAlignment="1">
      <alignment horizontal="right" vertical="center"/>
    </xf>
    <xf numFmtId="182" fontId="12" fillId="0" borderId="68" xfId="0" applyNumberFormat="1" applyFont="1" applyFill="1" applyBorder="1" applyAlignment="1">
      <alignment horizontal="right" vertical="center"/>
    </xf>
    <xf numFmtId="180" fontId="12" fillId="0" borderId="21" xfId="0" applyNumberFormat="1" applyFont="1" applyFill="1" applyBorder="1" applyAlignment="1">
      <alignment horizontal="distributed" vertical="center"/>
    </xf>
    <xf numFmtId="180" fontId="12" fillId="0" borderId="34" xfId="0" applyNumberFormat="1" applyFont="1" applyFill="1" applyBorder="1" applyAlignment="1">
      <alignment horizontal="right" vertical="center"/>
    </xf>
    <xf numFmtId="180" fontId="12" fillId="0" borderId="35" xfId="0" applyNumberFormat="1" applyFont="1" applyFill="1" applyBorder="1" applyAlignment="1">
      <alignment horizontal="right" vertical="center"/>
    </xf>
    <xf numFmtId="182" fontId="12" fillId="0" borderId="51" xfId="0" applyNumberFormat="1" applyFont="1" applyFill="1" applyBorder="1" applyAlignment="1">
      <alignment horizontal="right" vertical="center" shrinkToFit="1"/>
    </xf>
    <xf numFmtId="180" fontId="12" fillId="0" borderId="22" xfId="0" applyNumberFormat="1" applyFont="1" applyFill="1" applyBorder="1" applyAlignment="1">
      <alignment horizontal="right" vertical="center"/>
    </xf>
    <xf numFmtId="182" fontId="12" fillId="0" borderId="24" xfId="0" applyNumberFormat="1" applyFont="1" applyFill="1" applyBorder="1" applyAlignment="1">
      <alignment horizontal="right" vertical="center"/>
    </xf>
    <xf numFmtId="180" fontId="12" fillId="0" borderId="1" xfId="0" applyNumberFormat="1" applyFont="1" applyFill="1" applyBorder="1" applyAlignment="1">
      <alignment horizontal="right" vertical="center"/>
    </xf>
    <xf numFmtId="182" fontId="12" fillId="0" borderId="1" xfId="0" applyNumberFormat="1" applyFont="1" applyFill="1" applyBorder="1" applyAlignment="1">
      <alignment horizontal="right" vertical="center"/>
    </xf>
    <xf numFmtId="180" fontId="12" fillId="0" borderId="24" xfId="0" applyNumberFormat="1" applyFont="1" applyFill="1" applyBorder="1" applyAlignment="1">
      <alignment horizontal="right" vertical="center"/>
    </xf>
    <xf numFmtId="182" fontId="12" fillId="0" borderId="71" xfId="0" applyNumberFormat="1" applyFont="1" applyFill="1" applyBorder="1" applyAlignment="1">
      <alignment horizontal="right" vertical="center"/>
    </xf>
    <xf numFmtId="180" fontId="12" fillId="0" borderId="72" xfId="0" applyNumberFormat="1" applyFont="1" applyFill="1" applyBorder="1" applyAlignment="1">
      <alignment horizontal="right" vertical="center"/>
    </xf>
    <xf numFmtId="180" fontId="12" fillId="0" borderId="0" xfId="0" applyNumberFormat="1" applyFont="1" applyFill="1" applyBorder="1" applyAlignment="1">
      <alignment vertical="center"/>
    </xf>
    <xf numFmtId="180" fontId="12" fillId="0" borderId="0" xfId="0" applyNumberFormat="1" applyFont="1" applyFill="1" applyAlignment="1">
      <alignment vertical="center"/>
    </xf>
    <xf numFmtId="182" fontId="12" fillId="0" borderId="35" xfId="0" applyNumberFormat="1" applyFont="1" applyFill="1" applyBorder="1" applyAlignment="1">
      <alignment horizontal="right" vertical="center" shrinkToFit="1"/>
    </xf>
    <xf numFmtId="180" fontId="20" fillId="0" borderId="0" xfId="0" applyNumberFormat="1" applyFont="1" applyFill="1" applyBorder="1" applyAlignment="1">
      <alignment vertical="center"/>
    </xf>
    <xf numFmtId="180" fontId="12" fillId="0" borderId="1" xfId="0" applyNumberFormat="1" applyFont="1" applyFill="1" applyBorder="1" applyAlignment="1">
      <alignment horizontal="distributed" vertical="center" justifyLastLine="1"/>
    </xf>
    <xf numFmtId="180" fontId="12" fillId="0" borderId="27" xfId="0" applyNumberFormat="1" applyFont="1" applyFill="1" applyBorder="1" applyAlignment="1">
      <alignment horizontal="distributed" vertical="center"/>
    </xf>
    <xf numFmtId="182" fontId="12" fillId="0" borderId="73" xfId="0" applyNumberFormat="1" applyFont="1" applyFill="1" applyBorder="1" applyAlignment="1">
      <alignment horizontal="right" vertical="center"/>
    </xf>
    <xf numFmtId="180" fontId="12" fillId="0" borderId="73" xfId="0" applyNumberFormat="1" applyFont="1" applyFill="1" applyBorder="1" applyAlignment="1">
      <alignment horizontal="right" vertical="center"/>
    </xf>
    <xf numFmtId="182" fontId="12" fillId="0" borderId="66" xfId="0" applyNumberFormat="1" applyFont="1" applyFill="1" applyBorder="1" applyAlignment="1">
      <alignment horizontal="right" vertical="center"/>
    </xf>
    <xf numFmtId="180" fontId="12" fillId="0" borderId="53" xfId="0" applyNumberFormat="1" applyFont="1" applyFill="1" applyBorder="1" applyAlignment="1">
      <alignment horizontal="distributed" vertical="center"/>
    </xf>
    <xf numFmtId="180" fontId="12" fillId="0" borderId="50" xfId="0" applyNumberFormat="1" applyFont="1" applyFill="1" applyBorder="1" applyAlignment="1">
      <alignment horizontal="right" vertical="center"/>
    </xf>
    <xf numFmtId="180" fontId="12" fillId="0" borderId="50" xfId="0" applyNumberFormat="1" applyFont="1" applyFill="1" applyBorder="1" applyAlignment="1">
      <alignment horizontal="distributed" vertical="center"/>
    </xf>
    <xf numFmtId="180" fontId="25" fillId="0" borderId="53" xfId="0" applyNumberFormat="1" applyFont="1" applyFill="1" applyBorder="1" applyAlignment="1">
      <alignment horizontal="distributed" vertical="center"/>
    </xf>
    <xf numFmtId="180" fontId="25" fillId="0" borderId="50" xfId="0" applyNumberFormat="1" applyFont="1" applyFill="1" applyBorder="1" applyAlignment="1">
      <alignment horizontal="distributed" vertical="center"/>
    </xf>
    <xf numFmtId="180" fontId="12" fillId="0" borderId="74" xfId="0" applyNumberFormat="1" applyFont="1" applyFill="1" applyBorder="1" applyAlignment="1">
      <alignment horizontal="right" vertical="center"/>
    </xf>
    <xf numFmtId="182" fontId="12" fillId="0" borderId="69" xfId="0" applyNumberFormat="1" applyFont="1" applyFill="1" applyBorder="1" applyAlignment="1">
      <alignment horizontal="right" vertical="center"/>
    </xf>
    <xf numFmtId="180" fontId="12" fillId="0" borderId="75" xfId="0" applyNumberFormat="1" applyFont="1" applyFill="1" applyBorder="1" applyAlignment="1">
      <alignment horizontal="distributed" vertical="center" justifyLastLine="1"/>
    </xf>
    <xf numFmtId="180" fontId="12" fillId="0" borderId="75" xfId="0" applyNumberFormat="1" applyFont="1" applyFill="1" applyBorder="1" applyAlignment="1">
      <alignment horizontal="center" vertical="center"/>
    </xf>
    <xf numFmtId="49" fontId="12" fillId="0" borderId="0" xfId="0" applyNumberFormat="1" applyFont="1" applyFill="1" applyBorder="1" applyAlignment="1">
      <alignment horizontal="right" vertical="center"/>
    </xf>
    <xf numFmtId="49" fontId="12" fillId="0" borderId="0" xfId="0" applyNumberFormat="1" applyFont="1" applyFill="1" applyBorder="1" applyAlignment="1">
      <alignment vertical="center"/>
    </xf>
    <xf numFmtId="49" fontId="20" fillId="0" borderId="0" xfId="0" applyNumberFormat="1" applyFont="1" applyFill="1" applyAlignment="1">
      <alignment vertical="center"/>
    </xf>
    <xf numFmtId="180" fontId="12" fillId="0" borderId="36" xfId="0" applyNumberFormat="1" applyFont="1" applyFill="1" applyBorder="1" applyAlignment="1">
      <alignment horizontal="distributed" vertical="center"/>
    </xf>
    <xf numFmtId="180" fontId="12" fillId="0" borderId="65" xfId="0" applyNumberFormat="1" applyFont="1" applyFill="1" applyBorder="1" applyAlignment="1">
      <alignment horizontal="right" vertical="center"/>
    </xf>
    <xf numFmtId="180" fontId="12" fillId="0" borderId="56" xfId="0" applyNumberFormat="1" applyFont="1" applyFill="1" applyBorder="1" applyAlignment="1">
      <alignment horizontal="right" vertical="center"/>
    </xf>
    <xf numFmtId="180" fontId="12" fillId="0" borderId="53" xfId="0" applyNumberFormat="1" applyFont="1" applyFill="1" applyBorder="1" applyAlignment="1">
      <alignment horizontal="right" vertical="center"/>
    </xf>
    <xf numFmtId="180" fontId="12" fillId="0" borderId="37" xfId="0" applyNumberFormat="1" applyFont="1" applyFill="1" applyBorder="1" applyAlignment="1">
      <alignment horizontal="distributed" vertical="center"/>
    </xf>
    <xf numFmtId="180" fontId="12" fillId="0" borderId="38" xfId="0" applyNumberFormat="1" applyFont="1" applyFill="1" applyBorder="1" applyAlignment="1">
      <alignment horizontal="right" vertical="center" shrinkToFit="1"/>
    </xf>
    <xf numFmtId="180" fontId="12" fillId="0" borderId="42" xfId="0" applyNumberFormat="1" applyFont="1" applyFill="1" applyBorder="1" applyAlignment="1">
      <alignment horizontal="right" vertical="center"/>
    </xf>
    <xf numFmtId="182" fontId="12" fillId="0" borderId="67" xfId="0" applyNumberFormat="1" applyFont="1" applyFill="1" applyBorder="1" applyAlignment="1">
      <alignment horizontal="right" vertical="center" shrinkToFit="1"/>
    </xf>
    <xf numFmtId="182" fontId="12" fillId="0" borderId="42" xfId="0" applyNumberFormat="1" applyFont="1" applyFill="1" applyBorder="1" applyAlignment="1">
      <alignment horizontal="right" vertical="center"/>
    </xf>
    <xf numFmtId="180" fontId="12" fillId="0" borderId="76" xfId="0" applyNumberFormat="1" applyFont="1" applyFill="1" applyBorder="1" applyAlignment="1">
      <alignment horizontal="right" vertical="center" shrinkToFit="1"/>
    </xf>
    <xf numFmtId="182" fontId="12" fillId="0" borderId="76" xfId="0" applyNumberFormat="1" applyFont="1" applyFill="1" applyBorder="1" applyAlignment="1">
      <alignment horizontal="right" vertical="center"/>
    </xf>
    <xf numFmtId="182" fontId="12" fillId="0" borderId="77" xfId="0" applyNumberFormat="1" applyFont="1" applyFill="1" applyBorder="1" applyAlignment="1">
      <alignment horizontal="right" vertical="center"/>
    </xf>
    <xf numFmtId="180" fontId="12" fillId="0" borderId="78" xfId="0" applyNumberFormat="1" applyFont="1" applyFill="1" applyBorder="1" applyAlignment="1">
      <alignment horizontal="right" vertical="center"/>
    </xf>
    <xf numFmtId="180" fontId="12" fillId="0" borderId="76" xfId="0" applyNumberFormat="1" applyFont="1" applyFill="1" applyBorder="1" applyAlignment="1">
      <alignment horizontal="right" vertical="center"/>
    </xf>
    <xf numFmtId="180" fontId="12" fillId="0" borderId="0" xfId="0" applyNumberFormat="1" applyFont="1" applyFill="1" applyAlignment="1">
      <alignment vertical="top" wrapText="1"/>
    </xf>
    <xf numFmtId="180" fontId="12" fillId="0" borderId="55" xfId="0" applyNumberFormat="1" applyFont="1" applyFill="1" applyBorder="1" applyAlignment="1">
      <alignment horizontal="right" vertical="center"/>
    </xf>
    <xf numFmtId="182" fontId="12" fillId="0" borderId="50" xfId="0" applyNumberFormat="1" applyFont="1" applyFill="1" applyBorder="1" applyAlignment="1">
      <alignment horizontal="right" vertical="center"/>
    </xf>
    <xf numFmtId="180" fontId="12" fillId="0" borderId="49" xfId="0" applyNumberFormat="1" applyFont="1" applyFill="1" applyBorder="1" applyAlignment="1">
      <alignment horizontal="right" vertical="center"/>
    </xf>
    <xf numFmtId="180" fontId="12" fillId="0" borderId="0" xfId="0" applyNumberFormat="1" applyFont="1" applyFill="1" applyAlignment="1">
      <alignment vertical="center" wrapText="1"/>
    </xf>
    <xf numFmtId="182" fontId="12" fillId="0" borderId="30" xfId="0" applyNumberFormat="1" applyFont="1" applyFill="1" applyBorder="1" applyAlignment="1">
      <alignment horizontal="right" vertical="center"/>
    </xf>
    <xf numFmtId="180" fontId="20" fillId="0" borderId="0" xfId="0" applyNumberFormat="1" applyFont="1" applyFill="1" applyAlignment="1">
      <alignment vertical="top" wrapText="1"/>
    </xf>
    <xf numFmtId="180" fontId="12" fillId="0" borderId="2" xfId="0" applyNumberFormat="1" applyFont="1" applyFill="1" applyBorder="1" applyAlignment="1">
      <alignment horizontal="distributed" vertical="center"/>
    </xf>
    <xf numFmtId="180" fontId="12" fillId="0" borderId="3" xfId="0" applyNumberFormat="1" applyFont="1" applyFill="1" applyBorder="1" applyAlignment="1">
      <alignment horizontal="right" vertical="center"/>
    </xf>
    <xf numFmtId="180" fontId="12" fillId="0" borderId="5" xfId="0" applyNumberFormat="1" applyFont="1" applyFill="1" applyBorder="1" applyAlignment="1">
      <alignment horizontal="right" vertical="center"/>
    </xf>
    <xf numFmtId="182" fontId="12" fillId="0" borderId="5" xfId="0" applyNumberFormat="1" applyFont="1" applyFill="1" applyBorder="1" applyAlignment="1">
      <alignment horizontal="right" vertical="center" shrinkToFit="1"/>
    </xf>
    <xf numFmtId="182" fontId="12" fillId="0" borderId="5" xfId="0" applyNumberFormat="1" applyFont="1" applyFill="1" applyBorder="1" applyAlignment="1">
      <alignment horizontal="right" vertical="center"/>
    </xf>
    <xf numFmtId="180" fontId="12" fillId="0" borderId="79" xfId="0" applyNumberFormat="1" applyFont="1" applyFill="1" applyBorder="1" applyAlignment="1">
      <alignment horizontal="right" vertical="center"/>
    </xf>
    <xf numFmtId="182" fontId="12" fillId="0" borderId="80" xfId="0" applyNumberFormat="1" applyFont="1" applyFill="1" applyBorder="1" applyAlignment="1">
      <alignment horizontal="right" vertical="center"/>
    </xf>
    <xf numFmtId="180" fontId="12" fillId="0" borderId="80" xfId="0" applyNumberFormat="1" applyFont="1" applyFill="1" applyBorder="1" applyAlignment="1">
      <alignment horizontal="right" vertical="center"/>
    </xf>
    <xf numFmtId="182" fontId="12" fillId="0" borderId="81" xfId="0" applyNumberFormat="1" applyFont="1" applyFill="1" applyBorder="1" applyAlignment="1">
      <alignment horizontal="right" vertical="center"/>
    </xf>
    <xf numFmtId="0" fontId="0" fillId="0" borderId="0" xfId="0" applyAlignment="1">
      <alignment vertical="center"/>
    </xf>
    <xf numFmtId="180" fontId="12" fillId="0" borderId="82" xfId="0" applyNumberFormat="1" applyFont="1" applyFill="1" applyBorder="1" applyAlignment="1">
      <alignment horizontal="distributed" vertical="center"/>
    </xf>
    <xf numFmtId="180" fontId="12" fillId="0" borderId="83" xfId="0" applyNumberFormat="1" applyFont="1" applyFill="1" applyBorder="1" applyAlignment="1">
      <alignment horizontal="right" vertical="center" shrinkToFit="1"/>
    </xf>
    <xf numFmtId="180" fontId="12" fillId="0" borderId="84" xfId="0" applyNumberFormat="1" applyFont="1" applyFill="1" applyBorder="1" applyAlignment="1">
      <alignment horizontal="right" vertical="center"/>
    </xf>
    <xf numFmtId="182" fontId="12" fillId="0" borderId="85" xfId="0" applyNumberFormat="1" applyFont="1" applyFill="1" applyBorder="1" applyAlignment="1">
      <alignment horizontal="right" vertical="center"/>
    </xf>
    <xf numFmtId="180" fontId="12" fillId="0" borderId="84" xfId="0" applyNumberFormat="1" applyFont="1" applyFill="1" applyBorder="1" applyAlignment="1">
      <alignment horizontal="right" vertical="center" shrinkToFit="1"/>
    </xf>
    <xf numFmtId="182" fontId="12" fillId="0" borderId="86" xfId="0" applyNumberFormat="1" applyFont="1" applyFill="1" applyBorder="1" applyAlignment="1">
      <alignment horizontal="right" vertical="center"/>
    </xf>
    <xf numFmtId="180" fontId="12" fillId="0" borderId="87" xfId="0" applyNumberFormat="1" applyFont="1" applyFill="1" applyBorder="1" applyAlignment="1">
      <alignment horizontal="right" vertical="center"/>
    </xf>
    <xf numFmtId="182" fontId="12" fillId="0" borderId="84" xfId="0" applyNumberFormat="1" applyFont="1" applyFill="1" applyBorder="1" applyAlignment="1">
      <alignment horizontal="right" vertical="center"/>
    </xf>
    <xf numFmtId="180" fontId="12" fillId="0" borderId="86" xfId="0" applyNumberFormat="1" applyFont="1" applyFill="1" applyBorder="1" applyAlignment="1">
      <alignment horizontal="right" vertical="center"/>
    </xf>
    <xf numFmtId="182" fontId="12" fillId="0" borderId="88" xfId="0" applyNumberFormat="1" applyFont="1" applyFill="1" applyBorder="1" applyAlignment="1">
      <alignment horizontal="right" vertical="center"/>
    </xf>
    <xf numFmtId="180" fontId="12" fillId="0" borderId="89" xfId="0" applyNumberFormat="1" applyFont="1" applyFill="1" applyBorder="1" applyAlignment="1">
      <alignment horizontal="right" vertical="center"/>
    </xf>
    <xf numFmtId="180" fontId="12" fillId="0" borderId="0" xfId="0" applyNumberFormat="1" applyFont="1" applyFill="1" applyAlignment="1">
      <alignment horizontal="center" vertical="center"/>
    </xf>
    <xf numFmtId="180" fontId="12" fillId="0" borderId="2" xfId="0" applyNumberFormat="1" applyFont="1" applyFill="1" applyBorder="1" applyAlignment="1">
      <alignment horizontal="distributed" vertical="center" wrapText="1"/>
    </xf>
    <xf numFmtId="182" fontId="12" fillId="0" borderId="62" xfId="0" applyNumberFormat="1" applyFont="1" applyFill="1" applyBorder="1" applyAlignment="1">
      <alignment horizontal="right" vertical="center"/>
    </xf>
    <xf numFmtId="182" fontId="12" fillId="0" borderId="51" xfId="0" applyNumberFormat="1" applyFont="1" applyFill="1" applyBorder="1" applyAlignment="1">
      <alignment horizontal="right" vertical="center"/>
    </xf>
    <xf numFmtId="180" fontId="12" fillId="0" borderId="21" xfId="0" applyNumberFormat="1" applyFont="1" applyFill="1" applyBorder="1" applyAlignment="1">
      <alignment horizontal="distributed" vertical="center" wrapText="1"/>
    </xf>
    <xf numFmtId="182" fontId="25" fillId="0" borderId="71" xfId="0" applyNumberFormat="1" applyFont="1" applyFill="1" applyBorder="1" applyAlignment="1">
      <alignment horizontal="right" vertical="center"/>
    </xf>
    <xf numFmtId="180" fontId="12" fillId="0" borderId="8" xfId="0" applyNumberFormat="1" applyFont="1" applyFill="1" applyBorder="1" applyAlignment="1">
      <alignment horizontal="distributed" vertical="center" wrapText="1"/>
    </xf>
    <xf numFmtId="180" fontId="12" fillId="0" borderId="38" xfId="0" applyNumberFormat="1" applyFont="1" applyFill="1" applyBorder="1" applyAlignment="1">
      <alignment horizontal="right" vertical="center"/>
    </xf>
    <xf numFmtId="182" fontId="12" fillId="0" borderId="42" xfId="0" applyNumberFormat="1" applyFont="1" applyFill="1" applyBorder="1" applyAlignment="1">
      <alignment horizontal="right" vertical="center" shrinkToFit="1"/>
    </xf>
    <xf numFmtId="180" fontId="12" fillId="0" borderId="90" xfId="0" applyNumberFormat="1" applyFont="1" applyFill="1" applyBorder="1" applyAlignment="1">
      <alignment horizontal="distributed" vertical="center"/>
    </xf>
    <xf numFmtId="176" fontId="12" fillId="0" borderId="91" xfId="0" applyNumberFormat="1" applyFont="1" applyFill="1" applyBorder="1" applyAlignment="1">
      <alignment horizontal="right" vertical="center"/>
    </xf>
    <xf numFmtId="180" fontId="12" fillId="0" borderId="91" xfId="0" applyNumberFormat="1" applyFont="1" applyFill="1" applyBorder="1" applyAlignment="1">
      <alignment horizontal="right" vertical="center"/>
    </xf>
    <xf numFmtId="182" fontId="12" fillId="0" borderId="92" xfId="0" applyNumberFormat="1" applyFont="1" applyFill="1" applyBorder="1" applyAlignment="1">
      <alignment horizontal="right" vertical="center"/>
    </xf>
    <xf numFmtId="180" fontId="12" fillId="0" borderId="91" xfId="0" applyNumberFormat="1" applyFont="1" applyFill="1" applyBorder="1" applyAlignment="1">
      <alignment vertical="center" shrinkToFit="1"/>
    </xf>
    <xf numFmtId="182" fontId="12" fillId="0" borderId="93" xfId="0" applyNumberFormat="1" applyFont="1" applyFill="1" applyBorder="1" applyAlignment="1">
      <alignment horizontal="right" vertical="center"/>
    </xf>
    <xf numFmtId="180" fontId="12" fillId="0" borderId="94" xfId="0" applyNumberFormat="1" applyFont="1" applyFill="1" applyBorder="1" applyAlignment="1">
      <alignment vertical="center"/>
    </xf>
    <xf numFmtId="180" fontId="12" fillId="0" borderId="91" xfId="0" applyNumberFormat="1" applyFont="1" applyFill="1" applyBorder="1" applyAlignment="1">
      <alignment vertical="center"/>
    </xf>
    <xf numFmtId="182" fontId="12" fillId="0" borderId="91" xfId="0" applyNumberFormat="1" applyFont="1" applyFill="1" applyBorder="1" applyAlignment="1">
      <alignment horizontal="right" vertical="center"/>
    </xf>
    <xf numFmtId="180" fontId="12" fillId="0" borderId="93" xfId="0" applyNumberFormat="1" applyFont="1" applyFill="1" applyBorder="1" applyAlignment="1">
      <alignment vertical="center"/>
    </xf>
    <xf numFmtId="182" fontId="12" fillId="0" borderId="95" xfId="0" applyNumberFormat="1" applyFont="1" applyFill="1" applyBorder="1" applyAlignment="1">
      <alignment horizontal="right" vertical="center"/>
    </xf>
    <xf numFmtId="180" fontId="12" fillId="0" borderId="96" xfId="0" applyNumberFormat="1" applyFont="1" applyFill="1" applyBorder="1" applyAlignment="1">
      <alignment vertical="center"/>
    </xf>
    <xf numFmtId="0" fontId="5" fillId="0" borderId="97" xfId="0" applyFont="1" applyFill="1" applyBorder="1" applyAlignment="1">
      <alignment horizontal="center" vertical="center" shrinkToFit="1"/>
    </xf>
    <xf numFmtId="176" fontId="12" fillId="0" borderId="98" xfId="0" applyNumberFormat="1" applyFont="1" applyFill="1" applyBorder="1" applyAlignment="1">
      <alignment horizontal="right" vertical="center"/>
    </xf>
    <xf numFmtId="180" fontId="12" fillId="0" borderId="98" xfId="0" applyNumberFormat="1" applyFont="1" applyFill="1" applyBorder="1" applyAlignment="1">
      <alignment horizontal="right" vertical="center"/>
    </xf>
    <xf numFmtId="183" fontId="12" fillId="0" borderId="99" xfId="0" applyNumberFormat="1" applyFont="1" applyFill="1" applyBorder="1" applyAlignment="1">
      <alignment horizontal="right" vertical="center"/>
    </xf>
    <xf numFmtId="180" fontId="12" fillId="0" borderId="100" xfId="0" applyNumberFormat="1" applyFont="1" applyFill="1" applyBorder="1" applyAlignment="1">
      <alignment horizontal="right" vertical="center" shrinkToFit="1"/>
    </xf>
    <xf numFmtId="182" fontId="12" fillId="0" borderId="101" xfId="0" applyNumberFormat="1" applyFont="1" applyFill="1" applyBorder="1" applyAlignment="1">
      <alignment horizontal="right" vertical="center"/>
    </xf>
    <xf numFmtId="184" fontId="12" fillId="0" borderId="98" xfId="0" applyNumberFormat="1" applyFont="1" applyFill="1" applyBorder="1" applyAlignment="1">
      <alignment horizontal="right" vertical="center"/>
    </xf>
    <xf numFmtId="180" fontId="12" fillId="0" borderId="101" xfId="0" applyNumberFormat="1" applyFont="1" applyFill="1" applyBorder="1" applyAlignment="1">
      <alignment horizontal="right" vertical="center" shrinkToFit="1"/>
    </xf>
    <xf numFmtId="182" fontId="12" fillId="0" borderId="102" xfId="0" applyNumberFormat="1" applyFont="1" applyFill="1" applyBorder="1" applyAlignment="1">
      <alignment horizontal="right" vertical="center"/>
    </xf>
    <xf numFmtId="180" fontId="12" fillId="0" borderId="103" xfId="0" applyNumberFormat="1" applyFont="1" applyFill="1" applyBorder="1" applyAlignment="1">
      <alignment horizontal="right" vertical="center"/>
    </xf>
    <xf numFmtId="180" fontId="12" fillId="0" borderId="13" xfId="0" applyNumberFormat="1" applyFont="1" applyFill="1" applyBorder="1" applyAlignment="1">
      <alignment horizontal="center" vertical="center"/>
    </xf>
    <xf numFmtId="180" fontId="12" fillId="0" borderId="15" xfId="0" applyNumberFormat="1" applyFont="1" applyFill="1" applyBorder="1" applyAlignment="1">
      <alignment horizontal="right" vertical="center" shrinkToFit="1"/>
    </xf>
    <xf numFmtId="180" fontId="12" fillId="0" borderId="15" xfId="0" applyNumberFormat="1" applyFont="1" applyFill="1" applyBorder="1" applyAlignment="1">
      <alignment horizontal="distributed" vertical="center"/>
    </xf>
    <xf numFmtId="184" fontId="12" fillId="0" borderId="18" xfId="0" applyNumberFormat="1" applyFont="1" applyFill="1" applyBorder="1" applyAlignment="1">
      <alignment horizontal="right" vertical="center"/>
    </xf>
    <xf numFmtId="180" fontId="12" fillId="0" borderId="15" xfId="0" applyNumberFormat="1" applyFont="1" applyFill="1" applyBorder="1" applyAlignment="1">
      <alignment vertical="center" shrinkToFit="1"/>
    </xf>
    <xf numFmtId="183" fontId="12" fillId="0" borderId="58" xfId="0" applyNumberFormat="1" applyFont="1" applyFill="1" applyBorder="1" applyAlignment="1">
      <alignment vertical="center"/>
    </xf>
    <xf numFmtId="180" fontId="12" fillId="0" borderId="17" xfId="0" applyNumberFormat="1" applyFont="1" applyFill="1" applyBorder="1" applyAlignment="1">
      <alignment vertical="center"/>
    </xf>
    <xf numFmtId="184" fontId="12" fillId="0" borderId="58" xfId="0" applyNumberFormat="1" applyFont="1" applyFill="1" applyBorder="1" applyAlignment="1">
      <alignment vertical="center"/>
    </xf>
    <xf numFmtId="184" fontId="12" fillId="0" borderId="16" xfId="0" applyNumberFormat="1" applyFont="1" applyFill="1" applyBorder="1" applyAlignment="1">
      <alignment vertical="center"/>
    </xf>
    <xf numFmtId="180" fontId="12" fillId="0" borderId="86" xfId="0" applyNumberFormat="1" applyFont="1" applyFill="1" applyBorder="1" applyAlignment="1">
      <alignment vertical="center"/>
    </xf>
    <xf numFmtId="184" fontId="12" fillId="0" borderId="88" xfId="0" applyNumberFormat="1" applyFont="1" applyFill="1" applyBorder="1" applyAlignment="1">
      <alignment vertical="center"/>
    </xf>
    <xf numFmtId="180" fontId="12" fillId="0" borderId="14" xfId="0" applyNumberFormat="1" applyFont="1" applyFill="1" applyBorder="1" applyAlignment="1">
      <alignment vertical="center"/>
    </xf>
    <xf numFmtId="184" fontId="12" fillId="0" borderId="60" xfId="0" applyNumberFormat="1" applyFont="1" applyFill="1" applyBorder="1" applyAlignment="1">
      <alignment vertical="center"/>
    </xf>
    <xf numFmtId="180" fontId="12" fillId="0" borderId="9" xfId="0" applyNumberFormat="1" applyFont="1" applyFill="1" applyBorder="1" applyAlignment="1">
      <alignment vertical="center"/>
    </xf>
    <xf numFmtId="180" fontId="20" fillId="0" borderId="0" xfId="0" applyNumberFormat="1" applyFont="1" applyFill="1" applyBorder="1" applyAlignment="1">
      <alignment horizontal="distributed" vertical="center"/>
    </xf>
    <xf numFmtId="176" fontId="20" fillId="0" borderId="0" xfId="0" applyNumberFormat="1" applyFont="1" applyFill="1" applyBorder="1" applyAlignment="1">
      <alignment horizontal="distributed" vertical="center"/>
    </xf>
    <xf numFmtId="180" fontId="20" fillId="0" borderId="0" xfId="0" applyNumberFormat="1" applyFont="1" applyFill="1" applyAlignment="1">
      <alignment horizontal="distributed" vertical="center"/>
    </xf>
    <xf numFmtId="176" fontId="20" fillId="0" borderId="0" xfId="0" applyNumberFormat="1" applyFont="1" applyFill="1" applyAlignment="1">
      <alignment horizontal="distributed" vertical="center"/>
    </xf>
    <xf numFmtId="181" fontId="20" fillId="0" borderId="0" xfId="0" applyNumberFormat="1" applyFont="1" applyFill="1" applyAlignment="1">
      <alignment horizontal="distributed" vertical="center"/>
    </xf>
    <xf numFmtId="180" fontId="2" fillId="0" borderId="0" xfId="0" applyNumberFormat="1" applyFont="1" applyFill="1" applyAlignment="1">
      <alignment vertical="top"/>
    </xf>
    <xf numFmtId="180" fontId="5" fillId="0" borderId="0" xfId="0" applyNumberFormat="1" applyFont="1" applyFill="1" applyBorder="1" applyAlignment="1">
      <alignment vertical="top"/>
    </xf>
    <xf numFmtId="180" fontId="5" fillId="0" borderId="0" xfId="0" applyNumberFormat="1" applyFont="1" applyFill="1" applyAlignment="1">
      <alignment vertical="top"/>
    </xf>
    <xf numFmtId="180" fontId="12" fillId="0" borderId="17" xfId="0" applyNumberFormat="1" applyFont="1" applyFill="1" applyBorder="1" applyAlignment="1">
      <alignment vertical="top"/>
    </xf>
    <xf numFmtId="180" fontId="12" fillId="0" borderId="17" xfId="0" applyNumberFormat="1" applyFont="1" applyFill="1" applyBorder="1" applyAlignment="1">
      <alignment horizontal="right" vertical="top"/>
    </xf>
    <xf numFmtId="180" fontId="12" fillId="0" borderId="11" xfId="0" applyNumberFormat="1" applyFont="1" applyFill="1" applyBorder="1" applyAlignment="1">
      <alignment horizontal="center" vertical="center"/>
    </xf>
    <xf numFmtId="180" fontId="12" fillId="0" borderId="58" xfId="0" applyNumberFormat="1" applyFont="1" applyFill="1" applyBorder="1" applyAlignment="1">
      <alignment horizontal="center" vertical="center" shrinkToFit="1"/>
    </xf>
    <xf numFmtId="180" fontId="12" fillId="0" borderId="17" xfId="0" applyNumberFormat="1" applyFont="1" applyFill="1" applyBorder="1" applyAlignment="1">
      <alignment horizontal="center" vertical="center" shrinkToFit="1"/>
    </xf>
    <xf numFmtId="180" fontId="12" fillId="0" borderId="73" xfId="0" applyNumberFormat="1" applyFont="1" applyFill="1" applyBorder="1" applyAlignment="1">
      <alignment horizontal="center" vertical="center" shrinkToFit="1"/>
    </xf>
    <xf numFmtId="180" fontId="16" fillId="0" borderId="34" xfId="0" applyNumberFormat="1" applyFont="1" applyFill="1" applyBorder="1" applyAlignment="1">
      <alignment horizontal="distributed" vertical="center"/>
    </xf>
    <xf numFmtId="180" fontId="12" fillId="0" borderId="9" xfId="0" applyNumberFormat="1" applyFont="1" applyFill="1" applyBorder="1" applyAlignment="1">
      <alignment horizontal="right" vertical="center"/>
    </xf>
    <xf numFmtId="180" fontId="12" fillId="0" borderId="0" xfId="0" applyNumberFormat="1" applyFont="1" applyFill="1" applyBorder="1" applyAlignment="1">
      <alignment horizontal="right" vertical="center"/>
    </xf>
    <xf numFmtId="180" fontId="12" fillId="0" borderId="62" xfId="0" applyNumberFormat="1" applyFont="1" applyFill="1" applyBorder="1" applyAlignment="1">
      <alignment horizontal="right" vertical="center"/>
    </xf>
    <xf numFmtId="180" fontId="12" fillId="0" borderId="61" xfId="0" applyNumberFormat="1" applyFont="1" applyFill="1" applyBorder="1" applyAlignment="1">
      <alignment horizontal="right" vertical="center"/>
    </xf>
    <xf numFmtId="180" fontId="12" fillId="0" borderId="51" xfId="0" applyNumberFormat="1" applyFont="1" applyFill="1" applyBorder="1" applyAlignment="1">
      <alignment horizontal="right" vertical="center"/>
    </xf>
    <xf numFmtId="180" fontId="12" fillId="0" borderId="44" xfId="0" applyNumberFormat="1" applyFont="1" applyFill="1" applyBorder="1" applyAlignment="1">
      <alignment horizontal="right" vertical="center"/>
    </xf>
    <xf numFmtId="180" fontId="12" fillId="0" borderId="19" xfId="0" applyNumberFormat="1" applyFont="1" applyFill="1" applyBorder="1" applyAlignment="1">
      <alignment horizontal="right" vertical="center"/>
    </xf>
    <xf numFmtId="180" fontId="5" fillId="0" borderId="0" xfId="0" applyNumberFormat="1" applyFont="1" applyFill="1" applyAlignment="1">
      <alignment vertical="center"/>
    </xf>
    <xf numFmtId="180" fontId="16" fillId="0" borderId="22" xfId="0" applyNumberFormat="1" applyFont="1" applyFill="1" applyBorder="1" applyAlignment="1">
      <alignment horizontal="distributed" vertical="center"/>
    </xf>
    <xf numFmtId="180" fontId="12" fillId="0" borderId="71" xfId="0" applyNumberFormat="1" applyFont="1" applyFill="1" applyBorder="1" applyAlignment="1">
      <alignment horizontal="right" vertical="center"/>
    </xf>
    <xf numFmtId="180" fontId="12" fillId="0" borderId="23" xfId="0" applyNumberFormat="1" applyFont="1" applyFill="1" applyBorder="1" applyAlignment="1">
      <alignment horizontal="right" vertical="center"/>
    </xf>
    <xf numFmtId="180" fontId="12" fillId="0" borderId="26" xfId="0" applyNumberFormat="1" applyFont="1" applyFill="1" applyBorder="1" applyAlignment="1">
      <alignment horizontal="right" vertical="center"/>
    </xf>
    <xf numFmtId="180" fontId="12" fillId="0" borderId="21" xfId="0" applyNumberFormat="1" applyFont="1" applyFill="1" applyBorder="1" applyAlignment="1">
      <alignment horizontal="right" vertical="center"/>
    </xf>
    <xf numFmtId="180" fontId="16" fillId="0" borderId="28" xfId="0" applyNumberFormat="1" applyFont="1" applyFill="1" applyBorder="1" applyAlignment="1">
      <alignment horizontal="distributed" vertical="center"/>
    </xf>
    <xf numFmtId="180" fontId="12" fillId="0" borderId="30" xfId="0" applyNumberFormat="1" applyFont="1" applyFill="1" applyBorder="1" applyAlignment="1">
      <alignment horizontal="right" vertical="center"/>
    </xf>
    <xf numFmtId="180" fontId="12" fillId="0" borderId="66" xfId="0" applyNumberFormat="1" applyFont="1" applyFill="1" applyBorder="1" applyAlignment="1">
      <alignment horizontal="right" vertical="center"/>
    </xf>
    <xf numFmtId="180" fontId="12" fillId="0" borderId="29" xfId="0" applyNumberFormat="1" applyFont="1" applyFill="1" applyBorder="1" applyAlignment="1">
      <alignment horizontal="right" vertical="center"/>
    </xf>
    <xf numFmtId="180" fontId="12" fillId="0" borderId="32" xfId="0" applyNumberFormat="1" applyFont="1" applyFill="1" applyBorder="1" applyAlignment="1">
      <alignment horizontal="right" vertical="center"/>
    </xf>
    <xf numFmtId="180" fontId="12" fillId="0" borderId="27" xfId="0" applyNumberFormat="1" applyFont="1" applyFill="1" applyBorder="1" applyAlignment="1">
      <alignment horizontal="right" vertical="center"/>
    </xf>
    <xf numFmtId="180" fontId="16" fillId="0" borderId="19" xfId="0" applyNumberFormat="1" applyFont="1" applyFill="1" applyBorder="1" applyAlignment="1">
      <alignment horizontal="distributed" vertical="center"/>
    </xf>
    <xf numFmtId="180" fontId="12" fillId="0" borderId="6" xfId="0" applyNumberFormat="1" applyFont="1" applyFill="1" applyBorder="1" applyAlignment="1">
      <alignment horizontal="right" vertical="center"/>
    </xf>
    <xf numFmtId="180" fontId="12" fillId="0" borderId="47" xfId="0" applyNumberFormat="1" applyFont="1" applyFill="1" applyBorder="1" applyAlignment="1">
      <alignment horizontal="right" vertical="center"/>
    </xf>
    <xf numFmtId="180" fontId="12" fillId="0" borderId="104" xfId="0" applyNumberFormat="1" applyFont="1" applyFill="1" applyBorder="1" applyAlignment="1">
      <alignment horizontal="right" vertical="center"/>
    </xf>
    <xf numFmtId="180" fontId="12" fillId="0" borderId="68" xfId="0" applyNumberFormat="1" applyFont="1" applyFill="1" applyBorder="1" applyAlignment="1">
      <alignment horizontal="right" vertical="center"/>
    </xf>
    <xf numFmtId="180" fontId="12" fillId="0" borderId="33" xfId="0" applyNumberFormat="1" applyFont="1" applyFill="1" applyBorder="1" applyAlignment="1">
      <alignment horizontal="right" vertical="center"/>
    </xf>
    <xf numFmtId="180" fontId="16" fillId="0" borderId="21" xfId="0" applyNumberFormat="1" applyFont="1" applyFill="1" applyBorder="1" applyAlignment="1">
      <alignment horizontal="distributed" vertical="center"/>
    </xf>
    <xf numFmtId="180" fontId="16" fillId="0" borderId="27" xfId="0" applyNumberFormat="1" applyFont="1" applyFill="1" applyBorder="1" applyAlignment="1">
      <alignment horizontal="distributed" vertical="center"/>
    </xf>
    <xf numFmtId="180" fontId="16" fillId="0" borderId="36" xfId="0" applyNumberFormat="1" applyFont="1" applyFill="1" applyBorder="1" applyAlignment="1">
      <alignment horizontal="distributed" vertical="center"/>
    </xf>
    <xf numFmtId="180" fontId="16" fillId="0" borderId="37" xfId="0" applyNumberFormat="1" applyFont="1" applyFill="1" applyBorder="1" applyAlignment="1">
      <alignment horizontal="center" vertical="center"/>
    </xf>
    <xf numFmtId="180" fontId="12" fillId="0" borderId="10" xfId="0" applyNumberFormat="1" applyFont="1" applyFill="1" applyBorder="1" applyAlignment="1">
      <alignment horizontal="right" vertical="center"/>
    </xf>
    <xf numFmtId="180" fontId="12" fillId="0" borderId="41" xfId="0" applyNumberFormat="1" applyFont="1" applyFill="1" applyBorder="1" applyAlignment="1">
      <alignment horizontal="right" vertical="center"/>
    </xf>
    <xf numFmtId="180" fontId="5" fillId="0" borderId="0" xfId="0" applyNumberFormat="1" applyFont="1" applyFill="1" applyBorder="1" applyAlignment="1">
      <alignment horizontal="center" vertical="center" shrinkToFit="1"/>
    </xf>
    <xf numFmtId="180" fontId="16" fillId="0" borderId="2" xfId="0" applyNumberFormat="1" applyFont="1" applyFill="1" applyBorder="1" applyAlignment="1">
      <alignment horizontal="center" vertical="center"/>
    </xf>
    <xf numFmtId="180" fontId="12" fillId="0" borderId="105" xfId="0" applyNumberFormat="1" applyFont="1" applyFill="1" applyBorder="1" applyAlignment="1">
      <alignment horizontal="right" vertical="center"/>
    </xf>
    <xf numFmtId="180" fontId="12" fillId="0" borderId="54" xfId="0" applyNumberFormat="1" applyFont="1" applyFill="1" applyBorder="1" applyAlignment="1">
      <alignment horizontal="right" vertical="center"/>
    </xf>
    <xf numFmtId="180" fontId="12" fillId="0" borderId="36" xfId="0" applyNumberFormat="1" applyFont="1" applyFill="1" applyBorder="1" applyAlignment="1">
      <alignment horizontal="right" vertical="center"/>
    </xf>
    <xf numFmtId="180" fontId="16" fillId="0" borderId="82" xfId="0" applyNumberFormat="1" applyFont="1" applyFill="1" applyBorder="1" applyAlignment="1">
      <alignment horizontal="center" vertical="center"/>
    </xf>
    <xf numFmtId="180" fontId="12" fillId="0" borderId="86" xfId="0" applyNumberFormat="1" applyFont="1" applyFill="1" applyBorder="1" applyAlignment="1">
      <alignment horizontal="right" vertical="center" shrinkToFit="1"/>
    </xf>
    <xf numFmtId="180" fontId="12" fillId="0" borderId="106" xfId="0" applyNumberFormat="1" applyFont="1" applyFill="1" applyBorder="1" applyAlignment="1">
      <alignment horizontal="right" vertical="center" shrinkToFit="1"/>
    </xf>
    <xf numFmtId="180" fontId="12" fillId="0" borderId="88" xfId="0" applyNumberFormat="1" applyFont="1" applyFill="1" applyBorder="1" applyAlignment="1">
      <alignment horizontal="right" vertical="center" shrinkToFit="1"/>
    </xf>
    <xf numFmtId="180" fontId="12" fillId="0" borderId="85" xfId="0" applyNumberFormat="1" applyFont="1" applyFill="1" applyBorder="1" applyAlignment="1">
      <alignment horizontal="right" vertical="center" shrinkToFit="1"/>
    </xf>
    <xf numFmtId="180" fontId="12" fillId="0" borderId="82" xfId="0" applyNumberFormat="1" applyFont="1" applyFill="1" applyBorder="1" applyAlignment="1">
      <alignment horizontal="right" vertical="center" shrinkToFit="1"/>
    </xf>
    <xf numFmtId="180" fontId="12" fillId="0" borderId="4" xfId="0" applyNumberFormat="1" applyFont="1" applyFill="1" applyBorder="1" applyAlignment="1">
      <alignment horizontal="right" vertical="center"/>
    </xf>
    <xf numFmtId="180" fontId="12" fillId="0" borderId="57" xfId="0" applyNumberFormat="1" applyFont="1" applyFill="1" applyBorder="1" applyAlignment="1">
      <alignment horizontal="right" vertical="center"/>
    </xf>
    <xf numFmtId="180" fontId="12" fillId="0" borderId="37" xfId="0" applyNumberFormat="1" applyFont="1" applyFill="1" applyBorder="1" applyAlignment="1">
      <alignment horizontal="center" vertical="center"/>
    </xf>
    <xf numFmtId="180" fontId="12" fillId="0" borderId="15" xfId="0" applyNumberFormat="1" applyFont="1" applyFill="1" applyBorder="1" applyAlignment="1">
      <alignment horizontal="right" vertical="center"/>
    </xf>
    <xf numFmtId="180" fontId="12" fillId="0" borderId="58" xfId="0" applyNumberFormat="1" applyFont="1" applyFill="1" applyBorder="1" applyAlignment="1">
      <alignment horizontal="right" vertical="center"/>
    </xf>
    <xf numFmtId="180" fontId="12" fillId="0" borderId="60" xfId="0" applyNumberFormat="1" applyFont="1" applyFill="1" applyBorder="1" applyAlignment="1">
      <alignment horizontal="right" vertical="center"/>
    </xf>
    <xf numFmtId="0" fontId="12" fillId="0" borderId="37" xfId="0" applyFont="1" applyFill="1" applyBorder="1" applyAlignment="1">
      <alignment horizontal="distributed" vertical="center"/>
    </xf>
    <xf numFmtId="180" fontId="12" fillId="0" borderId="77" xfId="0" applyNumberFormat="1" applyFont="1" applyFill="1" applyBorder="1" applyAlignment="1">
      <alignment horizontal="right" vertical="center"/>
    </xf>
    <xf numFmtId="180" fontId="12" fillId="0" borderId="13" xfId="0" applyNumberFormat="1" applyFont="1" applyFill="1" applyBorder="1" applyAlignment="1">
      <alignment horizontal="right" vertical="center"/>
    </xf>
    <xf numFmtId="180" fontId="12" fillId="0" borderId="0" xfId="0" applyNumberFormat="1" applyFont="1" applyFill="1" applyAlignment="1">
      <alignment horizontal="distributed" vertical="center"/>
    </xf>
    <xf numFmtId="180" fontId="5" fillId="0" borderId="0" xfId="0" applyNumberFormat="1" applyFont="1" applyFill="1" applyAlignment="1" applyProtection="1">
      <alignment horizontal="distributed" vertical="center"/>
      <protection locked="0"/>
    </xf>
    <xf numFmtId="180" fontId="5" fillId="0" borderId="0" xfId="0" applyNumberFormat="1" applyFont="1" applyFill="1" applyAlignment="1">
      <alignment horizontal="distributed" vertical="center"/>
    </xf>
    <xf numFmtId="180" fontId="12" fillId="0" borderId="49" xfId="0" applyNumberFormat="1" applyFont="1" applyFill="1" applyBorder="1" applyAlignment="1">
      <alignment horizontal="center" vertical="center" shrinkToFit="1"/>
    </xf>
    <xf numFmtId="180" fontId="12" fillId="0" borderId="11" xfId="0" applyNumberFormat="1" applyFont="1" applyFill="1" applyBorder="1" applyAlignment="1">
      <alignment horizontal="center" vertical="center" shrinkToFit="1"/>
    </xf>
    <xf numFmtId="180" fontId="12" fillId="0" borderId="53" xfId="0" applyNumberFormat="1" applyFont="1" applyFill="1" applyBorder="1" applyAlignment="1">
      <alignment horizontal="center" vertical="center" shrinkToFit="1"/>
    </xf>
    <xf numFmtId="180" fontId="12" fillId="0" borderId="20" xfId="0" applyNumberFormat="1" applyFont="1" applyFill="1" applyBorder="1" applyAlignment="1">
      <alignment horizontal="right" vertical="center"/>
    </xf>
    <xf numFmtId="180" fontId="12" fillId="0" borderId="52" xfId="0" applyNumberFormat="1" applyFont="1" applyFill="1" applyBorder="1" applyAlignment="1">
      <alignment horizontal="right" vertical="center"/>
    </xf>
    <xf numFmtId="180" fontId="12" fillId="0" borderId="16" xfId="0" applyNumberFormat="1" applyFont="1" applyFill="1" applyBorder="1" applyAlignment="1">
      <alignment horizontal="right" vertical="center"/>
    </xf>
    <xf numFmtId="180" fontId="12" fillId="0" borderId="45" xfId="0" applyNumberFormat="1" applyFont="1" applyFill="1" applyBorder="1" applyAlignment="1">
      <alignment horizontal="right" vertical="center"/>
    </xf>
    <xf numFmtId="180" fontId="12" fillId="0" borderId="2" xfId="0" applyNumberFormat="1" applyFont="1" applyFill="1" applyBorder="1" applyAlignment="1">
      <alignment horizontal="right" vertical="center"/>
    </xf>
    <xf numFmtId="180" fontId="12" fillId="0" borderId="89" xfId="0" applyNumberFormat="1" applyFont="1" applyFill="1" applyBorder="1" applyAlignment="1">
      <alignment horizontal="right" vertical="center" shrinkToFit="1"/>
    </xf>
    <xf numFmtId="180" fontId="12" fillId="0" borderId="11" xfId="0" applyNumberFormat="1" applyFont="1" applyFill="1" applyBorder="1" applyAlignment="1">
      <alignment horizontal="right" vertical="center"/>
    </xf>
    <xf numFmtId="180" fontId="2" fillId="0" borderId="0" xfId="0" applyNumberFormat="1" applyFont="1" applyFill="1" applyAlignment="1">
      <alignment horizontal="left" vertical="top"/>
    </xf>
    <xf numFmtId="180" fontId="26" fillId="0" borderId="0" xfId="0" applyNumberFormat="1" applyFont="1" applyFill="1" applyAlignment="1">
      <alignment vertical="top"/>
    </xf>
    <xf numFmtId="180" fontId="12" fillId="0" borderId="0" xfId="0" applyNumberFormat="1" applyFont="1" applyFill="1" applyBorder="1" applyAlignment="1">
      <alignment vertical="top"/>
    </xf>
    <xf numFmtId="180" fontId="12" fillId="0" borderId="0" xfId="0" applyNumberFormat="1" applyFont="1" applyFill="1" applyAlignment="1">
      <alignment vertical="top"/>
    </xf>
    <xf numFmtId="180" fontId="12" fillId="0" borderId="6" xfId="0" applyNumberFormat="1" applyFont="1" applyFill="1" applyBorder="1" applyAlignment="1">
      <alignment horizontal="center"/>
    </xf>
    <xf numFmtId="180" fontId="5" fillId="0" borderId="40" xfId="0" applyNumberFormat="1" applyFont="1" applyFill="1" applyBorder="1" applyAlignment="1">
      <alignment horizontal="distributed" vertical="center"/>
    </xf>
    <xf numFmtId="180" fontId="12" fillId="0" borderId="40" xfId="0" applyNumberFormat="1" applyFont="1" applyFill="1" applyBorder="1" applyAlignment="1">
      <alignment horizontal="distributed" vertical="center"/>
    </xf>
    <xf numFmtId="180" fontId="12" fillId="0" borderId="41" xfId="0" applyNumberFormat="1" applyFont="1" applyFill="1" applyBorder="1" applyAlignment="1">
      <alignment horizontal="distributed" vertical="center"/>
    </xf>
    <xf numFmtId="180" fontId="12" fillId="0" borderId="2" xfId="0" applyNumberFormat="1" applyFont="1" applyFill="1" applyBorder="1" applyAlignment="1">
      <alignment horizontal="center" vertical="center"/>
    </xf>
    <xf numFmtId="180" fontId="12" fillId="0" borderId="63" xfId="0" applyNumberFormat="1" applyFont="1" applyFill="1" applyBorder="1" applyAlignment="1">
      <alignment horizontal="center" vertical="center"/>
    </xf>
    <xf numFmtId="180" fontId="12" fillId="0" borderId="33" xfId="0" applyNumberFormat="1" applyFont="1" applyFill="1" applyBorder="1" applyAlignment="1">
      <alignment horizontal="center" vertical="center"/>
    </xf>
    <xf numFmtId="180" fontId="12" fillId="0" borderId="3" xfId="0" applyNumberFormat="1" applyFont="1" applyFill="1" applyBorder="1" applyAlignment="1">
      <alignment horizontal="center" vertical="center"/>
    </xf>
    <xf numFmtId="180" fontId="12" fillId="0" borderId="8" xfId="0" applyNumberFormat="1" applyFont="1" applyFill="1" applyBorder="1" applyAlignment="1">
      <alignment horizontal="center" vertical="center"/>
    </xf>
    <xf numFmtId="180" fontId="12" fillId="0" borderId="9" xfId="0" applyNumberFormat="1" applyFont="1" applyFill="1" applyBorder="1" applyAlignment="1">
      <alignment horizontal="center" vertical="center"/>
    </xf>
    <xf numFmtId="180" fontId="12" fillId="0" borderId="49" xfId="0" applyNumberFormat="1" applyFont="1" applyFill="1" applyBorder="1" applyAlignment="1">
      <alignment horizontal="center" vertical="center" wrapText="1" shrinkToFit="1"/>
    </xf>
    <xf numFmtId="180" fontId="12" fillId="0" borderId="53" xfId="0" applyNumberFormat="1" applyFont="1" applyFill="1" applyBorder="1" applyAlignment="1">
      <alignment horizontal="center" vertical="center"/>
    </xf>
    <xf numFmtId="180" fontId="12" fillId="0" borderId="73" xfId="0" applyNumberFormat="1" applyFont="1" applyFill="1" applyBorder="1" applyAlignment="1">
      <alignment horizontal="center" vertical="center"/>
    </xf>
    <xf numFmtId="180" fontId="12" fillId="0" borderId="52" xfId="0" applyNumberFormat="1" applyFont="1" applyFill="1" applyBorder="1" applyAlignment="1">
      <alignment horizontal="left" vertical="center" wrapText="1" shrinkToFit="1"/>
    </xf>
    <xf numFmtId="180" fontId="12" fillId="0" borderId="66" xfId="0" applyNumberFormat="1" applyFont="1" applyFill="1" applyBorder="1" applyAlignment="1">
      <alignment horizontal="left" vertical="center" wrapText="1" shrinkToFit="1"/>
    </xf>
    <xf numFmtId="180" fontId="12" fillId="0" borderId="14" xfId="0" applyNumberFormat="1" applyFont="1" applyFill="1" applyBorder="1" applyAlignment="1">
      <alignment horizontal="center" vertical="center"/>
    </xf>
    <xf numFmtId="180" fontId="12" fillId="0" borderId="58" xfId="0" applyNumberFormat="1" applyFont="1" applyFill="1" applyBorder="1" applyAlignment="1">
      <alignment horizontal="center" vertical="center" wrapText="1" shrinkToFit="1"/>
    </xf>
    <xf numFmtId="180" fontId="12" fillId="0" borderId="17" xfId="0" applyNumberFormat="1" applyFont="1" applyFill="1" applyBorder="1" applyAlignment="1">
      <alignment horizontal="center" vertical="center"/>
    </xf>
    <xf numFmtId="180" fontId="12" fillId="0" borderId="74" xfId="0" applyNumberFormat="1" applyFont="1" applyFill="1" applyBorder="1" applyAlignment="1">
      <alignment horizontal="left" vertical="center" wrapText="1" shrinkToFit="1"/>
    </xf>
    <xf numFmtId="180" fontId="12" fillId="0" borderId="63" xfId="0" applyNumberFormat="1" applyFont="1" applyFill="1" applyBorder="1" applyAlignment="1">
      <alignment horizontal="distributed" vertical="center"/>
    </xf>
    <xf numFmtId="184" fontId="12" fillId="0" borderId="69" xfId="0" applyNumberFormat="1" applyFont="1" applyFill="1" applyBorder="1" applyAlignment="1">
      <alignment horizontal="right" vertical="center"/>
    </xf>
    <xf numFmtId="184" fontId="12" fillId="0" borderId="67" xfId="0" applyNumberFormat="1" applyFont="1" applyFill="1" applyBorder="1" applyAlignment="1">
      <alignment horizontal="right" vertical="center"/>
    </xf>
    <xf numFmtId="180" fontId="12" fillId="0" borderId="20" xfId="0" applyNumberFormat="1" applyFont="1" applyFill="1" applyBorder="1" applyAlignment="1">
      <alignment vertical="center"/>
    </xf>
    <xf numFmtId="180" fontId="12" fillId="0" borderId="64" xfId="0" applyNumberFormat="1" applyFont="1" applyFill="1" applyBorder="1" applyAlignment="1">
      <alignment horizontal="right" vertical="center"/>
    </xf>
    <xf numFmtId="184" fontId="12" fillId="0" borderId="68" xfId="0" applyNumberFormat="1" applyFont="1" applyFill="1" applyBorder="1" applyAlignment="1">
      <alignment horizontal="right" vertical="center"/>
    </xf>
    <xf numFmtId="180" fontId="12" fillId="0" borderId="34" xfId="0" applyNumberFormat="1" applyFont="1" applyFill="1" applyBorder="1" applyAlignment="1">
      <alignment horizontal="distributed" vertical="center"/>
    </xf>
    <xf numFmtId="184" fontId="12" fillId="0" borderId="50" xfId="0" applyNumberFormat="1" applyFont="1" applyFill="1" applyBorder="1" applyAlignment="1">
      <alignment horizontal="right" vertical="center"/>
    </xf>
    <xf numFmtId="184" fontId="12" fillId="0" borderId="35" xfId="0" applyNumberFormat="1" applyFont="1" applyFill="1" applyBorder="1" applyAlignment="1">
      <alignment horizontal="right" vertical="center"/>
    </xf>
    <xf numFmtId="180" fontId="12" fillId="0" borderId="19" xfId="0" applyNumberFormat="1" applyFont="1" applyFill="1" applyBorder="1" applyAlignment="1">
      <alignment vertical="center"/>
    </xf>
    <xf numFmtId="184" fontId="12" fillId="0" borderId="49" xfId="0" applyNumberFormat="1" applyFont="1" applyFill="1" applyBorder="1" applyAlignment="1">
      <alignment horizontal="right" vertical="center"/>
    </xf>
    <xf numFmtId="184" fontId="12" fillId="0" borderId="62" xfId="0" applyNumberFormat="1" applyFont="1" applyFill="1" applyBorder="1" applyAlignment="1">
      <alignment horizontal="right" vertical="center"/>
    </xf>
    <xf numFmtId="180" fontId="12" fillId="0" borderId="22" xfId="0" applyNumberFormat="1" applyFont="1" applyFill="1" applyBorder="1" applyAlignment="1">
      <alignment horizontal="distributed" vertical="center"/>
    </xf>
    <xf numFmtId="184" fontId="12" fillId="0" borderId="1" xfId="0" applyNumberFormat="1" applyFont="1" applyFill="1" applyBorder="1" applyAlignment="1">
      <alignment horizontal="right" vertical="center"/>
    </xf>
    <xf numFmtId="184" fontId="12" fillId="0" borderId="24" xfId="0" applyNumberFormat="1" applyFont="1" applyFill="1" applyBorder="1" applyAlignment="1">
      <alignment horizontal="right" vertical="center"/>
    </xf>
    <xf numFmtId="180" fontId="12" fillId="0" borderId="21" xfId="0" applyNumberFormat="1" applyFont="1" applyFill="1" applyBorder="1" applyAlignment="1">
      <alignment vertical="center"/>
    </xf>
    <xf numFmtId="184" fontId="12" fillId="0" borderId="71" xfId="0" applyNumberFormat="1" applyFont="1" applyFill="1" applyBorder="1" applyAlignment="1">
      <alignment horizontal="right" vertical="center"/>
    </xf>
    <xf numFmtId="180" fontId="12" fillId="0" borderId="28" xfId="0" applyNumberFormat="1" applyFont="1" applyFill="1" applyBorder="1" applyAlignment="1">
      <alignment horizontal="distributed" vertical="center"/>
    </xf>
    <xf numFmtId="180" fontId="12" fillId="0" borderId="28" xfId="0" applyNumberFormat="1" applyFont="1" applyFill="1" applyBorder="1" applyAlignment="1">
      <alignment horizontal="right" vertical="center"/>
    </xf>
    <xf numFmtId="180" fontId="12" fillId="0" borderId="27" xfId="0" applyNumberFormat="1" applyFont="1" applyFill="1" applyBorder="1" applyAlignment="1">
      <alignment vertical="center"/>
    </xf>
    <xf numFmtId="184" fontId="12" fillId="0" borderId="73" xfId="0" applyNumberFormat="1" applyFont="1" applyFill="1" applyBorder="1" applyAlignment="1">
      <alignment horizontal="right" vertical="center"/>
    </xf>
    <xf numFmtId="184" fontId="12" fillId="0" borderId="66" xfId="0" applyNumberFormat="1" applyFont="1" applyFill="1" applyBorder="1" applyAlignment="1">
      <alignment horizontal="right" vertical="center"/>
    </xf>
    <xf numFmtId="184" fontId="12" fillId="0" borderId="46" xfId="0" applyNumberFormat="1" applyFont="1" applyFill="1" applyBorder="1" applyAlignment="1">
      <alignment horizontal="right" vertical="center"/>
    </xf>
    <xf numFmtId="184" fontId="12" fillId="0" borderId="47" xfId="0" applyNumberFormat="1" applyFont="1" applyFill="1" applyBorder="1" applyAlignment="1">
      <alignment horizontal="right" vertical="center"/>
    </xf>
    <xf numFmtId="184" fontId="12" fillId="0" borderId="5" xfId="0" applyNumberFormat="1" applyFont="1" applyFill="1" applyBorder="1" applyAlignment="1">
      <alignment horizontal="right" vertical="center"/>
    </xf>
    <xf numFmtId="180" fontId="12" fillId="0" borderId="48" xfId="0" applyNumberFormat="1" applyFont="1" applyFill="1" applyBorder="1" applyAlignment="1">
      <alignment horizontal="right" vertical="center"/>
    </xf>
    <xf numFmtId="180" fontId="12" fillId="0" borderId="2" xfId="0" applyNumberFormat="1" applyFont="1" applyFill="1" applyBorder="1" applyAlignment="1">
      <alignment vertical="center"/>
    </xf>
    <xf numFmtId="180" fontId="12" fillId="0" borderId="82" xfId="0" applyNumberFormat="1" applyFont="1" applyFill="1" applyBorder="1" applyAlignment="1">
      <alignment horizontal="center" vertical="center"/>
    </xf>
    <xf numFmtId="180" fontId="12" fillId="0" borderId="82" xfId="0" applyNumberFormat="1" applyFont="1" applyFill="1" applyBorder="1" applyAlignment="1">
      <alignment horizontal="right" vertical="center"/>
    </xf>
    <xf numFmtId="180" fontId="12" fillId="0" borderId="83" xfId="0" applyNumberFormat="1" applyFont="1" applyFill="1" applyBorder="1" applyAlignment="1">
      <alignment horizontal="right" vertical="center"/>
    </xf>
    <xf numFmtId="184" fontId="12" fillId="0" borderId="86" xfId="0" applyNumberFormat="1" applyFont="1" applyFill="1" applyBorder="1" applyAlignment="1">
      <alignment horizontal="right" vertical="center"/>
    </xf>
    <xf numFmtId="184" fontId="12" fillId="0" borderId="106" xfId="0" applyNumberFormat="1" applyFont="1" applyFill="1" applyBorder="1" applyAlignment="1">
      <alignment horizontal="right" vertical="center"/>
    </xf>
    <xf numFmtId="180" fontId="12" fillId="0" borderId="88" xfId="0" applyNumberFormat="1" applyFont="1" applyFill="1" applyBorder="1" applyAlignment="1">
      <alignment horizontal="right" vertical="center"/>
    </xf>
    <xf numFmtId="180" fontId="12" fillId="0" borderId="82" xfId="0" applyNumberFormat="1" applyFont="1" applyFill="1" applyBorder="1" applyAlignment="1">
      <alignment vertical="center"/>
    </xf>
    <xf numFmtId="184" fontId="12" fillId="0" borderId="88" xfId="0" applyNumberFormat="1" applyFont="1" applyFill="1" applyBorder="1" applyAlignment="1">
      <alignment horizontal="right" vertical="center"/>
    </xf>
    <xf numFmtId="180" fontId="12" fillId="0" borderId="25" xfId="0" applyNumberFormat="1" applyFont="1" applyFill="1" applyBorder="1" applyAlignment="1">
      <alignment horizontal="right" vertical="center"/>
    </xf>
    <xf numFmtId="180" fontId="12" fillId="0" borderId="65" xfId="0" quotePrefix="1" applyNumberFormat="1" applyFont="1" applyFill="1" applyBorder="1" applyAlignment="1">
      <alignment horizontal="right" vertical="center"/>
    </xf>
    <xf numFmtId="180" fontId="12" fillId="0" borderId="59" xfId="0" applyNumberFormat="1" applyFont="1" applyFill="1" applyBorder="1" applyAlignment="1">
      <alignment horizontal="right" vertical="center"/>
    </xf>
    <xf numFmtId="180" fontId="12" fillId="0" borderId="31" xfId="0" applyNumberFormat="1" applyFont="1" applyFill="1" applyBorder="1" applyAlignment="1">
      <alignment horizontal="right" vertical="center"/>
    </xf>
    <xf numFmtId="180" fontId="12" fillId="0" borderId="37" xfId="0" applyNumberFormat="1" applyFont="1" applyFill="1" applyBorder="1" applyAlignment="1">
      <alignment horizontal="right" vertical="center"/>
    </xf>
    <xf numFmtId="184" fontId="12" fillId="0" borderId="76" xfId="0" applyNumberFormat="1" applyFont="1" applyFill="1" applyBorder="1" applyAlignment="1">
      <alignment horizontal="right" vertical="center"/>
    </xf>
    <xf numFmtId="184" fontId="12" fillId="0" borderId="77" xfId="0" applyNumberFormat="1" applyFont="1" applyFill="1" applyBorder="1" applyAlignment="1">
      <alignment horizontal="right" vertical="center"/>
    </xf>
    <xf numFmtId="180" fontId="12" fillId="0" borderId="37" xfId="0" applyNumberFormat="1" applyFont="1" applyFill="1" applyBorder="1" applyAlignment="1">
      <alignment vertical="center"/>
    </xf>
    <xf numFmtId="184" fontId="12" fillId="0" borderId="42" xfId="0" applyNumberFormat="1" applyFont="1" applyFill="1" applyBorder="1" applyAlignment="1">
      <alignment horizontal="right" vertical="center"/>
    </xf>
    <xf numFmtId="184" fontId="12" fillId="0" borderId="39" xfId="0" applyNumberFormat="1" applyFont="1" applyFill="1" applyBorder="1" applyAlignment="1">
      <alignment horizontal="right" vertical="center"/>
    </xf>
    <xf numFmtId="184" fontId="12" fillId="0" borderId="41" xfId="0" applyNumberFormat="1" applyFont="1" applyFill="1" applyBorder="1" applyAlignment="1">
      <alignment horizontal="right" vertical="center"/>
    </xf>
    <xf numFmtId="180" fontId="12" fillId="0" borderId="97" xfId="0" applyNumberFormat="1" applyFont="1" applyFill="1" applyBorder="1" applyAlignment="1">
      <alignment horizontal="center" vertical="center"/>
    </xf>
    <xf numFmtId="180" fontId="12" fillId="0" borderId="107" xfId="0" applyNumberFormat="1" applyFont="1" applyFill="1" applyBorder="1" applyAlignment="1">
      <alignment horizontal="right" vertical="center"/>
    </xf>
    <xf numFmtId="180" fontId="12" fillId="0" borderId="100" xfId="0" applyNumberFormat="1" applyFont="1" applyFill="1" applyBorder="1" applyAlignment="1">
      <alignment horizontal="right" vertical="center"/>
    </xf>
    <xf numFmtId="184" fontId="12" fillId="0" borderId="102" xfId="0" applyNumberFormat="1" applyFont="1" applyFill="1" applyBorder="1" applyAlignment="1">
      <alignment horizontal="right" vertical="center"/>
    </xf>
    <xf numFmtId="180" fontId="12" fillId="0" borderId="102" xfId="0" applyNumberFormat="1" applyFont="1" applyFill="1" applyBorder="1" applyAlignment="1">
      <alignment horizontal="right" vertical="center"/>
    </xf>
    <xf numFmtId="180" fontId="12" fillId="0" borderId="97" xfId="0" applyNumberFormat="1" applyFont="1" applyFill="1" applyBorder="1" applyAlignment="1">
      <alignment vertical="center"/>
    </xf>
    <xf numFmtId="184" fontId="12" fillId="0" borderId="101" xfId="0" applyNumberFormat="1" applyFont="1" applyFill="1" applyBorder="1" applyAlignment="1">
      <alignment horizontal="right" vertical="center"/>
    </xf>
    <xf numFmtId="180" fontId="12" fillId="0" borderId="101" xfId="0" applyNumberFormat="1" applyFont="1" applyFill="1" applyBorder="1" applyAlignment="1">
      <alignment horizontal="right" vertical="center"/>
    </xf>
    <xf numFmtId="184" fontId="12" fillId="0" borderId="100" xfId="0" applyNumberFormat="1" applyFont="1" applyFill="1" applyBorder="1" applyAlignment="1">
      <alignment horizontal="right" vertical="center"/>
    </xf>
    <xf numFmtId="180" fontId="12" fillId="0" borderId="13" xfId="0" applyNumberFormat="1" applyFont="1" applyFill="1" applyBorder="1" applyAlignment="1">
      <alignment vertical="center"/>
    </xf>
    <xf numFmtId="184" fontId="12" fillId="0" borderId="58" xfId="0" applyNumberFormat="1" applyFont="1" applyFill="1" applyBorder="1" applyAlignment="1">
      <alignment horizontal="right" vertical="center"/>
    </xf>
    <xf numFmtId="180" fontId="25" fillId="0" borderId="0" xfId="0" applyNumberFormat="1" applyFont="1" applyFill="1" applyAlignment="1">
      <alignment vertical="center"/>
    </xf>
    <xf numFmtId="180" fontId="3" fillId="0" borderId="0" xfId="0" applyNumberFormat="1" applyFont="1" applyFill="1" applyAlignment="1">
      <alignment vertical="center"/>
    </xf>
    <xf numFmtId="180" fontId="27" fillId="0" borderId="0" xfId="0" applyNumberFormat="1" applyFont="1" applyFill="1" applyAlignment="1">
      <alignment vertical="center"/>
    </xf>
    <xf numFmtId="180" fontId="26" fillId="0" borderId="0" xfId="0" applyNumberFormat="1" applyFont="1" applyFill="1" applyAlignment="1">
      <alignment vertical="center"/>
    </xf>
    <xf numFmtId="180" fontId="0" fillId="0" borderId="0" xfId="0" applyNumberFormat="1" applyFill="1" applyAlignment="1">
      <alignment vertical="top"/>
    </xf>
    <xf numFmtId="180" fontId="28" fillId="0" borderId="0" xfId="0" applyNumberFormat="1" applyFont="1" applyFill="1" applyAlignment="1">
      <alignment vertical="top"/>
    </xf>
    <xf numFmtId="180" fontId="12" fillId="0" borderId="7" xfId="0" applyNumberFormat="1" applyFont="1" applyFill="1" applyBorder="1" applyAlignment="1">
      <alignment vertical="center"/>
    </xf>
    <xf numFmtId="180" fontId="12" fillId="0" borderId="56" xfId="0" applyNumberFormat="1" applyFont="1" applyFill="1" applyBorder="1" applyAlignment="1">
      <alignment vertical="center"/>
    </xf>
    <xf numFmtId="180" fontId="12" fillId="0" borderId="54" xfId="0" applyNumberFormat="1" applyFont="1" applyFill="1" applyBorder="1" applyAlignment="1">
      <alignment vertical="center"/>
    </xf>
    <xf numFmtId="180" fontId="12" fillId="0" borderId="62" xfId="0" applyNumberFormat="1" applyFont="1" applyFill="1" applyBorder="1" applyAlignment="1">
      <alignment horizontal="center" vertical="center"/>
    </xf>
    <xf numFmtId="180" fontId="12" fillId="0" borderId="9" xfId="0" applyNumberFormat="1" applyFont="1" applyFill="1" applyBorder="1" applyAlignment="1" applyProtection="1">
      <alignment horizontal="right" vertical="center"/>
      <protection locked="0"/>
    </xf>
    <xf numFmtId="180" fontId="12" fillId="0" borderId="49" xfId="0" applyNumberFormat="1" applyFont="1" applyFill="1" applyBorder="1" applyAlignment="1" applyProtection="1">
      <alignment horizontal="right" vertical="center"/>
      <protection locked="0"/>
    </xf>
    <xf numFmtId="180" fontId="12" fillId="0" borderId="0" xfId="0" applyNumberFormat="1" applyFont="1" applyFill="1" applyBorder="1" applyAlignment="1" applyProtection="1">
      <alignment horizontal="right" vertical="center"/>
      <protection locked="0"/>
    </xf>
    <xf numFmtId="180" fontId="12" fillId="0" borderId="11" xfId="0" applyNumberFormat="1" applyFont="1" applyFill="1" applyBorder="1" applyAlignment="1" applyProtection="1">
      <alignment horizontal="right" vertical="center"/>
      <protection locked="0"/>
    </xf>
    <xf numFmtId="180" fontId="12" fillId="0" borderId="48" xfId="0" applyNumberFormat="1" applyFont="1" applyFill="1" applyBorder="1" applyAlignment="1" applyProtection="1">
      <alignment horizontal="right" vertical="center"/>
      <protection locked="0"/>
    </xf>
    <xf numFmtId="180" fontId="12" fillId="0" borderId="22" xfId="0" applyNumberFormat="1" applyFont="1" applyFill="1" applyBorder="1" applyAlignment="1" applyProtection="1">
      <alignment horizontal="right" vertical="center"/>
      <protection locked="0"/>
    </xf>
    <xf numFmtId="180" fontId="12" fillId="0" borderId="1" xfId="0" applyNumberFormat="1" applyFont="1" applyFill="1" applyBorder="1" applyAlignment="1" applyProtection="1">
      <alignment horizontal="right" vertical="center"/>
      <protection locked="0"/>
    </xf>
    <xf numFmtId="180" fontId="12" fillId="0" borderId="25" xfId="0" applyNumberFormat="1" applyFont="1" applyFill="1" applyBorder="1" applyAlignment="1" applyProtection="1">
      <alignment horizontal="right" vertical="center"/>
      <protection locked="0"/>
    </xf>
    <xf numFmtId="180" fontId="12" fillId="0" borderId="24" xfId="0" applyNumberFormat="1" applyFont="1" applyFill="1" applyBorder="1" applyAlignment="1" applyProtection="1">
      <alignment horizontal="right" vertical="center"/>
      <protection locked="0"/>
    </xf>
    <xf numFmtId="180" fontId="12" fillId="0" borderId="72" xfId="0" applyNumberFormat="1" applyFont="1" applyFill="1" applyBorder="1" applyAlignment="1" applyProtection="1">
      <alignment horizontal="right" vertical="center"/>
      <protection locked="0"/>
    </xf>
    <xf numFmtId="180" fontId="12" fillId="0" borderId="50" xfId="0" applyNumberFormat="1" applyFont="1" applyFill="1" applyBorder="1" applyAlignment="1" applyProtection="1">
      <alignment horizontal="right" vertical="center"/>
      <protection locked="0"/>
    </xf>
    <xf numFmtId="180" fontId="12" fillId="0" borderId="43" xfId="0" applyNumberFormat="1" applyFont="1" applyFill="1" applyBorder="1" applyAlignment="1" applyProtection="1">
      <alignment horizontal="right" vertical="center"/>
      <protection locked="0"/>
    </xf>
    <xf numFmtId="180" fontId="12" fillId="0" borderId="43" xfId="0" applyNumberFormat="1" applyFont="1" applyFill="1" applyBorder="1" applyAlignment="1">
      <alignment horizontal="right" vertical="center"/>
    </xf>
    <xf numFmtId="180" fontId="12" fillId="0" borderId="28" xfId="0" applyNumberFormat="1" applyFont="1" applyFill="1" applyBorder="1" applyAlignment="1" applyProtection="1">
      <alignment horizontal="right" vertical="center"/>
      <protection locked="0"/>
    </xf>
    <xf numFmtId="180" fontId="12" fillId="0" borderId="73" xfId="0" applyNumberFormat="1" applyFont="1" applyFill="1" applyBorder="1" applyAlignment="1" applyProtection="1">
      <alignment horizontal="right" vertical="center"/>
      <protection locked="0"/>
    </xf>
    <xf numFmtId="180" fontId="12" fillId="0" borderId="31" xfId="0" applyNumberFormat="1" applyFont="1" applyFill="1" applyBorder="1" applyAlignment="1" applyProtection="1">
      <alignment horizontal="right" vertical="center"/>
      <protection locked="0"/>
    </xf>
    <xf numFmtId="180" fontId="12" fillId="0" borderId="30" xfId="0" applyNumberFormat="1" applyFont="1" applyFill="1" applyBorder="1" applyAlignment="1" applyProtection="1">
      <alignment horizontal="right" vertical="center"/>
      <protection locked="0"/>
    </xf>
    <xf numFmtId="180" fontId="12" fillId="0" borderId="74" xfId="0" applyNumberFormat="1" applyFont="1" applyFill="1" applyBorder="1" applyAlignment="1" applyProtection="1">
      <alignment horizontal="right" vertical="center"/>
      <protection locked="0"/>
    </xf>
    <xf numFmtId="180" fontId="12" fillId="0" borderId="34" xfId="0" applyNumberFormat="1" applyFont="1" applyFill="1" applyBorder="1" applyAlignment="1" applyProtection="1">
      <alignment horizontal="right" vertical="center"/>
      <protection locked="0"/>
    </xf>
    <xf numFmtId="180" fontId="12" fillId="0" borderId="35" xfId="0" applyNumberFormat="1" applyFont="1" applyFill="1" applyBorder="1" applyAlignment="1" applyProtection="1">
      <alignment horizontal="right" vertical="center"/>
      <protection locked="0"/>
    </xf>
    <xf numFmtId="180" fontId="12" fillId="0" borderId="55" xfId="0" applyNumberFormat="1" applyFont="1" applyFill="1" applyBorder="1" applyAlignment="1" applyProtection="1">
      <alignment horizontal="right" vertical="center"/>
      <protection locked="0"/>
    </xf>
    <xf numFmtId="180" fontId="12" fillId="0" borderId="65" xfId="0" applyNumberFormat="1" applyFont="1" applyFill="1" applyBorder="1" applyAlignment="1" applyProtection="1">
      <alignment horizontal="right" vertical="center"/>
      <protection locked="0"/>
    </xf>
    <xf numFmtId="180" fontId="12" fillId="0" borderId="53" xfId="0" applyNumberFormat="1" applyFont="1" applyFill="1" applyBorder="1" applyAlignment="1" applyProtection="1">
      <alignment horizontal="right" vertical="center"/>
      <protection locked="0"/>
    </xf>
    <xf numFmtId="180" fontId="12" fillId="0" borderId="75" xfId="0" applyNumberFormat="1" applyFont="1" applyFill="1" applyBorder="1" applyAlignment="1" applyProtection="1">
      <alignment horizontal="right" vertical="center"/>
      <protection locked="0"/>
    </xf>
    <xf numFmtId="180" fontId="12" fillId="0" borderId="56" xfId="0" applyNumberFormat="1" applyFont="1" applyFill="1" applyBorder="1" applyAlignment="1" applyProtection="1">
      <alignment horizontal="right" vertical="center"/>
      <protection locked="0"/>
    </xf>
    <xf numFmtId="180" fontId="12" fillId="0" borderId="52" xfId="0" applyNumberFormat="1" applyFont="1" applyFill="1" applyBorder="1" applyAlignment="1" applyProtection="1">
      <alignment horizontal="right" vertical="center"/>
      <protection locked="0"/>
    </xf>
    <xf numFmtId="180" fontId="12" fillId="0" borderId="75" xfId="0" applyNumberFormat="1" applyFont="1" applyFill="1" applyBorder="1" applyAlignment="1">
      <alignment horizontal="right" vertical="center"/>
    </xf>
    <xf numFmtId="180" fontId="12" fillId="0" borderId="38" xfId="0" applyNumberFormat="1" applyFont="1" applyFill="1" applyBorder="1" applyAlignment="1">
      <alignment vertical="center"/>
    </xf>
    <xf numFmtId="180" fontId="12" fillId="0" borderId="40" xfId="0" applyNumberFormat="1" applyFont="1" applyFill="1" applyBorder="1" applyAlignment="1">
      <alignment horizontal="center" vertical="center"/>
    </xf>
    <xf numFmtId="180" fontId="12" fillId="0" borderId="40" xfId="0" applyNumberFormat="1" applyFont="1" applyFill="1" applyBorder="1" applyAlignment="1">
      <alignment vertical="center"/>
    </xf>
    <xf numFmtId="180" fontId="12" fillId="0" borderId="40" xfId="0" applyNumberFormat="1" applyFont="1" applyFill="1" applyBorder="1" applyAlignment="1">
      <alignment horizontal="right" vertical="center"/>
    </xf>
    <xf numFmtId="180" fontId="12" fillId="0" borderId="63" xfId="0" applyNumberFormat="1" applyFont="1" applyFill="1" applyBorder="1" applyAlignment="1" applyProtection="1">
      <alignment horizontal="right" vertical="center"/>
      <protection locked="0"/>
    </xf>
    <xf numFmtId="180" fontId="12" fillId="0" borderId="69" xfId="0" applyNumberFormat="1" applyFont="1" applyFill="1" applyBorder="1" applyAlignment="1" applyProtection="1">
      <alignment horizontal="right" vertical="center"/>
      <protection locked="0"/>
    </xf>
    <xf numFmtId="180" fontId="12" fillId="0" borderId="64" xfId="0" applyNumberFormat="1" applyFont="1" applyFill="1" applyBorder="1" applyAlignment="1" applyProtection="1">
      <alignment horizontal="right" vertical="center"/>
      <protection locked="0"/>
    </xf>
    <xf numFmtId="180" fontId="12" fillId="0" borderId="67" xfId="0" applyNumberFormat="1" applyFont="1" applyFill="1" applyBorder="1" applyAlignment="1" applyProtection="1">
      <alignment horizontal="right" vertical="center"/>
      <protection locked="0"/>
    </xf>
    <xf numFmtId="180" fontId="12" fillId="0" borderId="70" xfId="0" applyNumberFormat="1" applyFont="1" applyFill="1" applyBorder="1" applyAlignment="1" applyProtection="1">
      <alignment horizontal="right" vertical="center"/>
      <protection locked="0"/>
    </xf>
    <xf numFmtId="180" fontId="12" fillId="0" borderId="3" xfId="0" applyNumberFormat="1" applyFont="1" applyFill="1" applyBorder="1" applyAlignment="1">
      <alignment vertical="center"/>
    </xf>
    <xf numFmtId="180" fontId="12" fillId="0" borderId="6" xfId="0" applyNumberFormat="1" applyFont="1" applyFill="1" applyBorder="1" applyAlignment="1">
      <alignment horizontal="center" vertical="center"/>
    </xf>
    <xf numFmtId="180" fontId="12" fillId="0" borderId="6" xfId="0" applyNumberFormat="1" applyFont="1" applyFill="1" applyBorder="1" applyAlignment="1">
      <alignment vertical="center"/>
    </xf>
    <xf numFmtId="180" fontId="12" fillId="0" borderId="89" xfId="0" applyNumberFormat="1" applyFont="1" applyFill="1" applyBorder="1" applyAlignment="1">
      <alignment vertical="center"/>
    </xf>
    <xf numFmtId="180" fontId="12" fillId="0" borderId="87" xfId="0" applyNumberFormat="1" applyFont="1" applyFill="1" applyBorder="1" applyAlignment="1">
      <alignment horizontal="center" vertical="center"/>
    </xf>
    <xf numFmtId="180" fontId="12" fillId="0" borderId="87" xfId="0" applyNumberFormat="1" applyFont="1" applyFill="1" applyBorder="1" applyAlignment="1">
      <alignment vertical="center"/>
    </xf>
    <xf numFmtId="180" fontId="12" fillId="0" borderId="106" xfId="0" applyNumberFormat="1" applyFont="1" applyFill="1" applyBorder="1" applyAlignment="1">
      <alignment horizontal="right" vertical="center"/>
    </xf>
    <xf numFmtId="180" fontId="12" fillId="0" borderId="104" xfId="0" applyNumberFormat="1" applyFont="1" applyFill="1" applyBorder="1" applyAlignment="1" applyProtection="1">
      <alignment horizontal="right" vertical="center"/>
      <protection locked="0"/>
    </xf>
    <xf numFmtId="180" fontId="12" fillId="0" borderId="23" xfId="0" applyNumberFormat="1" applyFont="1" applyFill="1" applyBorder="1" applyAlignment="1" applyProtection="1">
      <alignment horizontal="right" vertical="center"/>
      <protection locked="0"/>
    </xf>
    <xf numFmtId="180" fontId="12" fillId="0" borderId="17" xfId="0" applyNumberFormat="1" applyFont="1" applyFill="1" applyBorder="1" applyAlignment="1" applyProtection="1">
      <alignment horizontal="right" vertical="center"/>
      <protection locked="0"/>
    </xf>
    <xf numFmtId="180" fontId="12" fillId="0" borderId="58" xfId="0" applyNumberFormat="1" applyFont="1" applyFill="1" applyBorder="1" applyAlignment="1" applyProtection="1">
      <alignment horizontal="right" vertical="center"/>
      <protection locked="0"/>
    </xf>
    <xf numFmtId="180" fontId="12" fillId="0" borderId="16" xfId="0" applyNumberFormat="1" applyFont="1" applyFill="1" applyBorder="1" applyAlignment="1" applyProtection="1">
      <alignment horizontal="right" vertical="center"/>
      <protection locked="0"/>
    </xf>
    <xf numFmtId="180" fontId="12" fillId="0" borderId="14" xfId="0" applyNumberFormat="1" applyFont="1" applyFill="1" applyBorder="1" applyAlignment="1">
      <alignment horizontal="right" vertical="center"/>
    </xf>
    <xf numFmtId="180" fontId="12" fillId="0" borderId="17" xfId="0" applyNumberFormat="1" applyFont="1" applyFill="1" applyBorder="1" applyAlignment="1">
      <alignment horizontal="right" vertical="center"/>
    </xf>
    <xf numFmtId="180" fontId="12" fillId="0" borderId="41" xfId="0" applyNumberFormat="1" applyFont="1" applyFill="1" applyBorder="1" applyAlignment="1">
      <alignment vertical="center"/>
    </xf>
    <xf numFmtId="180" fontId="12" fillId="0" borderId="39" xfId="0" applyNumberFormat="1" applyFont="1" applyFill="1" applyBorder="1" applyAlignment="1">
      <alignment horizontal="right" vertical="center"/>
    </xf>
    <xf numFmtId="176" fontId="7" fillId="0" borderId="0" xfId="0" applyNumberFormat="1" applyFont="1" applyFill="1" applyBorder="1" applyAlignment="1">
      <alignment horizontal="right"/>
    </xf>
    <xf numFmtId="176" fontId="8" fillId="0" borderId="0" xfId="0" applyNumberFormat="1" applyFont="1" applyFill="1" applyBorder="1"/>
    <xf numFmtId="176" fontId="10" fillId="0" borderId="0" xfId="0" applyNumberFormat="1" applyFont="1" applyFill="1" applyBorder="1"/>
    <xf numFmtId="176" fontId="5" fillId="0" borderId="0" xfId="0" applyNumberFormat="1" applyFont="1" applyFill="1" applyBorder="1"/>
    <xf numFmtId="176" fontId="9" fillId="0" borderId="0" xfId="0" applyNumberFormat="1" applyFont="1" applyFill="1" applyAlignment="1">
      <alignment vertical="center"/>
    </xf>
    <xf numFmtId="0" fontId="0" fillId="0" borderId="0" xfId="0" applyAlignment="1">
      <alignment vertical="center"/>
    </xf>
    <xf numFmtId="176" fontId="5" fillId="0" borderId="0" xfId="0" applyNumberFormat="1" applyFont="1" applyFill="1" applyBorder="1"/>
    <xf numFmtId="176" fontId="9" fillId="0" borderId="0" xfId="0" applyNumberFormat="1" applyFont="1" applyFill="1" applyAlignment="1">
      <alignment horizontal="left" vertical="center"/>
    </xf>
    <xf numFmtId="0" fontId="0" fillId="0" borderId="0" xfId="0" applyAlignment="1">
      <alignment horizontal="left" vertical="center"/>
    </xf>
    <xf numFmtId="176" fontId="5" fillId="0" borderId="3"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176" fontId="5" fillId="0" borderId="9" xfId="0" applyNumberFormat="1"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176" fontId="5" fillId="0" borderId="14" xfId="0" applyNumberFormat="1" applyFont="1" applyFill="1" applyBorder="1" applyAlignment="1">
      <alignment horizontal="center" vertical="center" wrapText="1"/>
    </xf>
    <xf numFmtId="176" fontId="5" fillId="0" borderId="15" xfId="0" applyNumberFormat="1" applyFont="1" applyFill="1" applyBorder="1" applyAlignment="1">
      <alignment horizontal="center" vertical="center" wrapText="1"/>
    </xf>
    <xf numFmtId="178" fontId="5" fillId="0" borderId="5" xfId="0" applyNumberFormat="1" applyFont="1" applyFill="1" applyBorder="1" applyAlignment="1">
      <alignment horizontal="center" vertical="center" wrapText="1"/>
    </xf>
    <xf numFmtId="178" fontId="5" fillId="0" borderId="4" xfId="0" applyNumberFormat="1" applyFont="1" applyFill="1" applyBorder="1" applyAlignment="1">
      <alignment horizontal="center" vertical="center" wrapText="1"/>
    </xf>
    <xf numFmtId="178" fontId="5" fillId="0" borderId="11" xfId="0" applyNumberFormat="1" applyFont="1" applyFill="1" applyBorder="1" applyAlignment="1">
      <alignment horizontal="center" vertical="center" wrapText="1"/>
    </xf>
    <xf numFmtId="178" fontId="5" fillId="0" borderId="10" xfId="0" applyNumberFormat="1" applyFont="1" applyFill="1" applyBorder="1" applyAlignment="1">
      <alignment horizontal="center" vertical="center" wrapText="1"/>
    </xf>
    <xf numFmtId="178" fontId="5" fillId="0" borderId="16" xfId="0" applyNumberFormat="1" applyFont="1" applyFill="1" applyBorder="1" applyAlignment="1">
      <alignment horizontal="center" vertical="center" wrapText="1"/>
    </xf>
    <xf numFmtId="178" fontId="5" fillId="0" borderId="15" xfId="0" applyNumberFormat="1"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176" fontId="5" fillId="0" borderId="12" xfId="0" applyNumberFormat="1" applyFont="1" applyFill="1" applyBorder="1" applyAlignment="1">
      <alignment horizontal="center" vertical="center" wrapText="1"/>
    </xf>
    <xf numFmtId="176" fontId="5" fillId="0" borderId="17" xfId="0" applyNumberFormat="1" applyFont="1" applyFill="1" applyBorder="1" applyAlignment="1">
      <alignment horizontal="center" vertical="center" wrapText="1"/>
    </xf>
    <xf numFmtId="176" fontId="5" fillId="0" borderId="18" xfId="0" applyNumberFormat="1" applyFont="1" applyFill="1" applyBorder="1" applyAlignment="1">
      <alignment horizontal="center" vertical="center" wrapText="1"/>
    </xf>
    <xf numFmtId="176" fontId="9" fillId="0" borderId="0" xfId="0" applyNumberFormat="1" applyFont="1" applyFill="1" applyBorder="1" applyAlignment="1">
      <alignment vertical="center"/>
    </xf>
    <xf numFmtId="0" fontId="0" fillId="0" borderId="0" xfId="0" applyBorder="1" applyAlignment="1">
      <alignment vertical="center"/>
    </xf>
    <xf numFmtId="176" fontId="16" fillId="0" borderId="2" xfId="0" applyNumberFormat="1" applyFont="1" applyFill="1"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177" fontId="16" fillId="0" borderId="45" xfId="0" applyNumberFormat="1" applyFont="1" applyFill="1" applyBorder="1" applyAlignment="1">
      <alignment horizontal="distributed" vertical="center"/>
    </xf>
    <xf numFmtId="177" fontId="16" fillId="0" borderId="48" xfId="0" applyNumberFormat="1" applyFont="1" applyFill="1" applyBorder="1" applyAlignment="1">
      <alignment horizontal="distributed" vertical="center"/>
    </xf>
    <xf numFmtId="181" fontId="16" fillId="0" borderId="46" xfId="0" applyNumberFormat="1" applyFont="1" applyFill="1" applyBorder="1" applyAlignment="1">
      <alignment horizontal="right" vertical="center"/>
    </xf>
    <xf numFmtId="181" fontId="5" fillId="0" borderId="49" xfId="0" applyNumberFormat="1" applyFont="1" applyFill="1" applyBorder="1" applyAlignment="1">
      <alignment horizontal="right" vertical="center"/>
    </xf>
    <xf numFmtId="180" fontId="16" fillId="0" borderId="46" xfId="0" applyNumberFormat="1" applyFont="1" applyFill="1" applyBorder="1" applyAlignment="1">
      <alignment horizontal="right" vertical="center"/>
    </xf>
    <xf numFmtId="180" fontId="16" fillId="0" borderId="50" xfId="0" applyNumberFormat="1" applyFont="1" applyFill="1" applyBorder="1" applyAlignment="1">
      <alignment horizontal="right" vertical="center"/>
    </xf>
    <xf numFmtId="180" fontId="16" fillId="0" borderId="47" xfId="0" applyNumberFormat="1" applyFont="1" applyFill="1" applyBorder="1" applyAlignment="1">
      <alignment horizontal="right" vertical="center"/>
    </xf>
    <xf numFmtId="180" fontId="16" fillId="0" borderId="51" xfId="0" applyNumberFormat="1" applyFont="1" applyFill="1" applyBorder="1" applyAlignment="1">
      <alignment horizontal="right" vertical="center"/>
    </xf>
    <xf numFmtId="176" fontId="16" fillId="0" borderId="0" xfId="0" applyNumberFormat="1" applyFont="1" applyFill="1" applyBorder="1" applyAlignment="1">
      <alignment horizontal="distributed" vertical="center"/>
    </xf>
    <xf numFmtId="177" fontId="16" fillId="0" borderId="52" xfId="0" applyNumberFormat="1" applyFont="1" applyFill="1" applyBorder="1" applyAlignment="1">
      <alignment horizontal="distributed" vertical="center"/>
    </xf>
    <xf numFmtId="177" fontId="16" fillId="0" borderId="55" xfId="0" applyNumberFormat="1" applyFont="1" applyFill="1" applyBorder="1" applyAlignment="1">
      <alignment horizontal="distributed" vertical="center"/>
    </xf>
    <xf numFmtId="181" fontId="16" fillId="0" borderId="53" xfId="0" applyNumberFormat="1" applyFont="1" applyFill="1" applyBorder="1" applyAlignment="1">
      <alignment horizontal="right" vertical="center"/>
    </xf>
    <xf numFmtId="181" fontId="5" fillId="0" borderId="50" xfId="0" applyNumberFormat="1" applyFont="1" applyFill="1" applyBorder="1" applyAlignment="1">
      <alignment horizontal="right" vertical="center"/>
    </xf>
    <xf numFmtId="180" fontId="16" fillId="0" borderId="53" xfId="0" applyNumberFormat="1" applyFont="1" applyFill="1" applyBorder="1" applyAlignment="1">
      <alignment horizontal="right" vertical="center"/>
    </xf>
    <xf numFmtId="180" fontId="16" fillId="0" borderId="54" xfId="0" applyNumberFormat="1" applyFont="1" applyFill="1" applyBorder="1" applyAlignment="1">
      <alignment horizontal="right" vertical="center"/>
    </xf>
    <xf numFmtId="181" fontId="16" fillId="0" borderId="56" xfId="0" applyNumberFormat="1" applyFont="1" applyFill="1" applyBorder="1" applyAlignment="1">
      <alignment horizontal="right" vertical="center"/>
    </xf>
    <xf numFmtId="181" fontId="5" fillId="0" borderId="11" xfId="0" applyNumberFormat="1" applyFont="1" applyFill="1" applyBorder="1" applyAlignment="1">
      <alignment horizontal="right" vertical="center"/>
    </xf>
    <xf numFmtId="180" fontId="5" fillId="0" borderId="58" xfId="0" applyNumberFormat="1" applyFont="1" applyFill="1" applyBorder="1" applyAlignment="1">
      <alignment horizontal="right" vertical="center"/>
    </xf>
    <xf numFmtId="180" fontId="16" fillId="0" borderId="57" xfId="0" applyNumberFormat="1" applyFont="1" applyFill="1" applyBorder="1" applyAlignment="1">
      <alignment horizontal="right" vertical="center"/>
    </xf>
    <xf numFmtId="180" fontId="5" fillId="0" borderId="12" xfId="0" applyNumberFormat="1" applyFont="1" applyFill="1" applyBorder="1" applyAlignment="1">
      <alignment horizontal="right" vertical="center"/>
    </xf>
    <xf numFmtId="176" fontId="16" fillId="0" borderId="3"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176" fontId="16" fillId="0" borderId="6"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7" xfId="0" applyFont="1" applyFill="1" applyBorder="1" applyAlignment="1">
      <alignment horizontal="center" vertical="center" wrapText="1"/>
    </xf>
    <xf numFmtId="178" fontId="16" fillId="0" borderId="6" xfId="0" applyNumberFormat="1" applyFont="1" applyFill="1" applyBorder="1" applyAlignment="1">
      <alignment horizontal="distributed" vertical="center"/>
    </xf>
    <xf numFmtId="0" fontId="5" fillId="0" borderId="6" xfId="0" applyFont="1" applyFill="1" applyBorder="1" applyAlignment="1">
      <alignment horizontal="distributed" vertical="center"/>
    </xf>
    <xf numFmtId="0" fontId="5" fillId="0" borderId="43" xfId="0" applyFont="1" applyFill="1" applyBorder="1" applyAlignment="1">
      <alignment horizontal="distributed" vertical="center"/>
    </xf>
    <xf numFmtId="176" fontId="16" fillId="0" borderId="6" xfId="0" applyNumberFormat="1" applyFont="1" applyFill="1" applyBorder="1" applyAlignment="1">
      <alignment horizontal="distributed" vertical="center"/>
    </xf>
    <xf numFmtId="177" fontId="16" fillId="0" borderId="59" xfId="0" applyNumberFormat="1" applyFont="1" applyFill="1" applyBorder="1" applyAlignment="1">
      <alignment horizontal="distributed" vertical="center"/>
    </xf>
    <xf numFmtId="181" fontId="5" fillId="0" borderId="58" xfId="0" applyNumberFormat="1" applyFont="1" applyFill="1" applyBorder="1" applyAlignment="1">
      <alignment horizontal="right" vertical="center"/>
    </xf>
    <xf numFmtId="180" fontId="5" fillId="0" borderId="60" xfId="0" applyNumberFormat="1" applyFont="1" applyFill="1" applyBorder="1" applyAlignment="1">
      <alignment horizontal="right" vertical="center"/>
    </xf>
    <xf numFmtId="181" fontId="5" fillId="0" borderId="61" xfId="0" applyNumberFormat="1" applyFont="1" applyFill="1" applyBorder="1" applyAlignment="1">
      <alignment horizontal="right" vertical="center"/>
    </xf>
    <xf numFmtId="180" fontId="16" fillId="0" borderId="44" xfId="0" applyNumberFormat="1" applyFont="1" applyFill="1" applyBorder="1" applyAlignment="1">
      <alignment horizontal="right" vertical="center"/>
    </xf>
    <xf numFmtId="181" fontId="16" fillId="0" borderId="49" xfId="0" applyNumberFormat="1" applyFont="1" applyFill="1" applyBorder="1" applyAlignment="1">
      <alignment horizontal="right" vertical="center"/>
    </xf>
    <xf numFmtId="180" fontId="5" fillId="0" borderId="49" xfId="0" applyNumberFormat="1" applyFont="1" applyFill="1" applyBorder="1" applyAlignment="1">
      <alignment horizontal="right" vertical="center"/>
    </xf>
    <xf numFmtId="180" fontId="5" fillId="0" borderId="62" xfId="0" applyNumberFormat="1" applyFont="1" applyFill="1" applyBorder="1" applyAlignment="1">
      <alignment horizontal="right" vertical="center"/>
    </xf>
    <xf numFmtId="181" fontId="16" fillId="0" borderId="4" xfId="0" applyNumberFormat="1" applyFont="1" applyFill="1" applyBorder="1" applyAlignment="1">
      <alignment horizontal="right" vertical="center"/>
    </xf>
    <xf numFmtId="180" fontId="16" fillId="0" borderId="0" xfId="0" applyNumberFormat="1" applyFont="1" applyFill="1" applyBorder="1" applyAlignment="1">
      <alignment horizontal="distributed" vertical="center" wrapText="1"/>
    </xf>
    <xf numFmtId="176" fontId="16" fillId="0" borderId="0" xfId="0" applyNumberFormat="1" applyFont="1" applyFill="1" applyAlignment="1">
      <alignment horizontal="distributed" vertical="center"/>
    </xf>
    <xf numFmtId="181" fontId="16" fillId="0" borderId="50" xfId="0" applyNumberFormat="1" applyFont="1" applyFill="1" applyBorder="1" applyAlignment="1">
      <alignment horizontal="right" vertical="center"/>
    </xf>
    <xf numFmtId="181" fontId="16" fillId="0" borderId="58" xfId="0" applyNumberFormat="1" applyFont="1" applyFill="1" applyBorder="1" applyAlignment="1">
      <alignment horizontal="right" vertical="center"/>
    </xf>
    <xf numFmtId="180" fontId="16" fillId="0" borderId="58" xfId="0" applyNumberFormat="1" applyFont="1" applyFill="1" applyBorder="1" applyAlignment="1">
      <alignment horizontal="right" vertical="center"/>
    </xf>
    <xf numFmtId="180" fontId="16" fillId="0" borderId="60" xfId="0" applyNumberFormat="1" applyFont="1" applyFill="1" applyBorder="1" applyAlignment="1">
      <alignment horizontal="right" vertical="center"/>
    </xf>
    <xf numFmtId="0" fontId="18" fillId="0" borderId="0" xfId="1" applyFont="1" applyAlignment="1">
      <alignment horizontal="left"/>
    </xf>
    <xf numFmtId="0" fontId="18" fillId="0" borderId="0" xfId="1" applyFont="1" applyAlignment="1">
      <alignment horizontal="center" vertical="center"/>
    </xf>
    <xf numFmtId="0" fontId="18" fillId="0" borderId="0" xfId="1" applyFont="1" applyAlignment="1">
      <alignment horizontal="left" vertical="center"/>
    </xf>
    <xf numFmtId="0" fontId="18" fillId="0" borderId="0" xfId="1" applyFont="1" applyAlignment="1">
      <alignment horizontal="center"/>
    </xf>
    <xf numFmtId="180" fontId="12" fillId="0" borderId="17" xfId="0" applyNumberFormat="1" applyFont="1" applyFill="1" applyBorder="1" applyAlignment="1">
      <alignment horizontal="right" vertical="center"/>
    </xf>
    <xf numFmtId="180" fontId="12" fillId="0" borderId="2"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3" xfId="0" applyFont="1" applyFill="1" applyBorder="1" applyAlignment="1">
      <alignment horizontal="center" vertical="center" wrapText="1"/>
    </xf>
    <xf numFmtId="180" fontId="12" fillId="0" borderId="4" xfId="0" applyNumberFormat="1" applyFont="1" applyFill="1" applyBorder="1" applyAlignment="1">
      <alignment horizontal="center" vertical="center" wrapText="1"/>
    </xf>
    <xf numFmtId="180" fontId="12" fillId="0" borderId="10" xfId="0" applyNumberFormat="1" applyFont="1" applyFill="1" applyBorder="1" applyAlignment="1">
      <alignment horizontal="center" vertical="center" wrapText="1"/>
    </xf>
    <xf numFmtId="180" fontId="12" fillId="0" borderId="15" xfId="0" applyNumberFormat="1" applyFont="1" applyFill="1" applyBorder="1" applyAlignment="1">
      <alignment horizontal="center" vertical="center" wrapText="1"/>
    </xf>
    <xf numFmtId="180" fontId="12" fillId="0" borderId="5" xfId="0" applyNumberFormat="1" applyFont="1" applyFill="1" applyBorder="1" applyAlignment="1">
      <alignment horizontal="center" vertical="center" wrapText="1"/>
    </xf>
    <xf numFmtId="180" fontId="12" fillId="0" borderId="11" xfId="0" applyNumberFormat="1" applyFont="1" applyFill="1" applyBorder="1" applyAlignment="1">
      <alignment horizontal="center" vertical="center" wrapText="1"/>
    </xf>
    <xf numFmtId="180" fontId="12" fillId="0" borderId="16" xfId="0" applyNumberFormat="1" applyFont="1" applyFill="1" applyBorder="1" applyAlignment="1">
      <alignment horizontal="center" vertical="center" wrapText="1"/>
    </xf>
    <xf numFmtId="180" fontId="5" fillId="0" borderId="63" xfId="0" applyNumberFormat="1" applyFont="1" applyFill="1" applyBorder="1" applyAlignment="1">
      <alignment horizontal="distributed" vertical="center" indent="2"/>
    </xf>
    <xf numFmtId="180" fontId="5" fillId="0" borderId="64" xfId="0" applyNumberFormat="1" applyFont="1" applyFill="1" applyBorder="1" applyAlignment="1">
      <alignment horizontal="distributed" vertical="center" indent="2"/>
    </xf>
    <xf numFmtId="180" fontId="5" fillId="0" borderId="33" xfId="0" applyNumberFormat="1" applyFont="1" applyFill="1" applyBorder="1" applyAlignment="1">
      <alignment horizontal="distributed" vertical="center" indent="2"/>
    </xf>
    <xf numFmtId="180" fontId="12" fillId="0" borderId="9" xfId="0" applyNumberFormat="1" applyFont="1" applyFill="1" applyBorder="1" applyAlignment="1">
      <alignment vertical="center"/>
    </xf>
    <xf numFmtId="180" fontId="12" fillId="0" borderId="0" xfId="0" applyNumberFormat="1" applyFont="1" applyFill="1" applyAlignment="1">
      <alignment vertical="center"/>
    </xf>
    <xf numFmtId="180" fontId="12" fillId="0" borderId="0" xfId="0" applyNumberFormat="1" applyFont="1" applyFill="1" applyBorder="1" applyAlignment="1">
      <alignment vertical="center"/>
    </xf>
    <xf numFmtId="180" fontId="12" fillId="0" borderId="53" xfId="0" applyNumberFormat="1" applyFont="1" applyFill="1" applyBorder="1" applyAlignment="1">
      <alignment horizontal="right" vertical="center"/>
    </xf>
    <xf numFmtId="180" fontId="12" fillId="0" borderId="50" xfId="0" applyNumberFormat="1" applyFont="1" applyFill="1" applyBorder="1" applyAlignment="1">
      <alignment horizontal="right" vertical="center"/>
    </xf>
    <xf numFmtId="180" fontId="12" fillId="0" borderId="0" xfId="0" applyNumberFormat="1" applyFont="1" applyFill="1" applyAlignment="1">
      <alignment vertical="top" wrapText="1"/>
    </xf>
    <xf numFmtId="180" fontId="12" fillId="0" borderId="53" xfId="0" applyNumberFormat="1" applyFont="1" applyFill="1" applyBorder="1" applyAlignment="1">
      <alignment horizontal="distributed" vertical="center" justifyLastLine="1"/>
    </xf>
    <xf numFmtId="180" fontId="12" fillId="0" borderId="50" xfId="0" applyNumberFormat="1" applyFont="1" applyFill="1" applyBorder="1" applyAlignment="1">
      <alignment horizontal="distributed" vertical="center" justifyLastLine="1"/>
    </xf>
    <xf numFmtId="180" fontId="12" fillId="0" borderId="2" xfId="0" applyNumberFormat="1" applyFont="1" applyFill="1" applyBorder="1" applyAlignment="1">
      <alignment horizontal="distributed" vertical="center" wrapText="1"/>
    </xf>
    <xf numFmtId="0" fontId="2" fillId="0" borderId="8" xfId="0" applyFont="1" applyFill="1" applyBorder="1" applyAlignment="1">
      <alignment horizontal="distributed" vertical="center" wrapText="1"/>
    </xf>
    <xf numFmtId="0" fontId="2" fillId="0" borderId="13" xfId="0" applyFont="1" applyFill="1" applyBorder="1" applyAlignment="1">
      <alignment horizontal="distributed" vertical="center" wrapText="1"/>
    </xf>
    <xf numFmtId="180" fontId="12" fillId="0" borderId="38" xfId="0" applyNumberFormat="1" applyFont="1" applyFill="1" applyBorder="1" applyAlignment="1">
      <alignment horizontal="distributed" vertical="center" indent="2"/>
    </xf>
    <xf numFmtId="0" fontId="0" fillId="0" borderId="40" xfId="0" applyBorder="1" applyAlignment="1">
      <alignment horizontal="distributed" vertical="center" indent="2"/>
    </xf>
    <xf numFmtId="0" fontId="0" fillId="0" borderId="41" xfId="0" applyBorder="1" applyAlignment="1">
      <alignment horizontal="distributed" vertical="center" indent="2"/>
    </xf>
    <xf numFmtId="0" fontId="12" fillId="0" borderId="2"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8" xfId="0" applyFont="1" applyFill="1" applyBorder="1" applyAlignment="1">
      <alignment horizontal="center" vertical="center" wrapText="1"/>
    </xf>
    <xf numFmtId="180" fontId="12" fillId="0" borderId="8" xfId="0" applyNumberFormat="1" applyFont="1" applyFill="1" applyBorder="1" applyAlignment="1">
      <alignment horizontal="center" vertical="center" wrapText="1"/>
    </xf>
    <xf numFmtId="180" fontId="12" fillId="0" borderId="13" xfId="0" applyNumberFormat="1" applyFont="1" applyFill="1" applyBorder="1" applyAlignment="1">
      <alignment horizontal="center" vertical="center" wrapText="1"/>
    </xf>
    <xf numFmtId="180" fontId="12" fillId="0" borderId="34" xfId="0" applyNumberFormat="1" applyFont="1" applyFill="1" applyBorder="1" applyAlignment="1">
      <alignment horizontal="center" vertical="center"/>
    </xf>
    <xf numFmtId="180" fontId="12" fillId="0" borderId="43" xfId="0" applyNumberFormat="1" applyFont="1" applyFill="1" applyBorder="1" applyAlignment="1">
      <alignment horizontal="center" vertical="center"/>
    </xf>
    <xf numFmtId="180" fontId="12" fillId="0" borderId="61" xfId="0" applyNumberFormat="1" applyFont="1" applyFill="1" applyBorder="1" applyAlignment="1">
      <alignment horizontal="center" vertical="center"/>
    </xf>
    <xf numFmtId="180" fontId="12" fillId="0" borderId="49" xfId="0" applyNumberFormat="1" applyFont="1" applyFill="1" applyBorder="1" applyAlignment="1">
      <alignment horizontal="center" vertical="center"/>
    </xf>
    <xf numFmtId="180" fontId="12" fillId="0" borderId="58" xfId="0" applyNumberFormat="1" applyFont="1" applyFill="1" applyBorder="1" applyAlignment="1">
      <alignment horizontal="center" vertical="center"/>
    </xf>
    <xf numFmtId="180" fontId="12" fillId="0" borderId="11" xfId="0" applyNumberFormat="1" applyFont="1" applyFill="1" applyBorder="1" applyAlignment="1">
      <alignment horizontal="distributed" vertical="center" wrapText="1" indent="1"/>
    </xf>
    <xf numFmtId="180" fontId="12" fillId="0" borderId="16" xfId="0" applyNumberFormat="1" applyFont="1" applyFill="1" applyBorder="1" applyAlignment="1">
      <alignment horizontal="distributed" vertical="center" wrapText="1" indent="1"/>
    </xf>
    <xf numFmtId="180" fontId="12" fillId="0" borderId="47" xfId="0" applyNumberFormat="1" applyFont="1" applyFill="1" applyBorder="1" applyAlignment="1">
      <alignment horizontal="center" vertical="center" shrinkToFit="1"/>
    </xf>
    <xf numFmtId="0" fontId="12" fillId="0" borderId="60" xfId="0" applyFont="1" applyFill="1" applyBorder="1" applyAlignment="1">
      <alignment horizontal="center" vertical="center" shrinkToFit="1"/>
    </xf>
    <xf numFmtId="180" fontId="12" fillId="0" borderId="10" xfId="0" applyNumberFormat="1" applyFont="1" applyFill="1" applyBorder="1" applyAlignment="1">
      <alignment horizontal="center" vertical="center"/>
    </xf>
    <xf numFmtId="0" fontId="12" fillId="0" borderId="15" xfId="0" applyFont="1" applyFill="1" applyBorder="1" applyAlignment="1">
      <alignment horizontal="center" vertical="center"/>
    </xf>
    <xf numFmtId="180" fontId="12" fillId="0" borderId="35" xfId="0" applyNumberFormat="1" applyFont="1" applyFill="1" applyBorder="1" applyAlignment="1">
      <alignment horizontal="center" vertical="center"/>
    </xf>
    <xf numFmtId="180" fontId="12" fillId="0" borderId="5" xfId="0" applyNumberFormat="1" applyFont="1" applyFill="1" applyBorder="1" applyAlignment="1">
      <alignment horizontal="distributed" vertical="center" wrapText="1" indent="1"/>
    </xf>
    <xf numFmtId="180" fontId="12" fillId="0" borderId="47" xfId="0" applyNumberFormat="1" applyFont="1" applyFill="1" applyBorder="1" applyAlignment="1">
      <alignment horizontal="center" vertical="center"/>
    </xf>
    <xf numFmtId="0" fontId="12" fillId="0" borderId="60"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13" xfId="0" applyFont="1" applyFill="1" applyBorder="1" applyAlignment="1">
      <alignment horizontal="center" vertical="center"/>
    </xf>
    <xf numFmtId="180" fontId="12" fillId="0" borderId="8" xfId="0" applyNumberFormat="1" applyFont="1" applyFill="1" applyBorder="1" applyAlignment="1">
      <alignment horizontal="center" vertical="center"/>
    </xf>
    <xf numFmtId="180" fontId="12" fillId="0" borderId="13" xfId="0" applyNumberFormat="1" applyFont="1" applyFill="1" applyBorder="1" applyAlignment="1">
      <alignment horizontal="center" vertical="center"/>
    </xf>
    <xf numFmtId="180" fontId="12" fillId="0" borderId="60" xfId="0" applyNumberFormat="1" applyFont="1" applyFill="1" applyBorder="1" applyAlignment="1">
      <alignment horizontal="center" vertical="center" shrinkToFit="1"/>
    </xf>
    <xf numFmtId="180" fontId="12" fillId="0" borderId="48" xfId="0" applyNumberFormat="1" applyFont="1" applyFill="1" applyBorder="1" applyAlignment="1">
      <alignment horizontal="center" vertical="center"/>
    </xf>
    <xf numFmtId="0" fontId="12" fillId="0" borderId="48" xfId="0" applyFont="1" applyFill="1" applyBorder="1" applyAlignment="1">
      <alignment horizontal="center" vertical="center"/>
    </xf>
    <xf numFmtId="0" fontId="12" fillId="0" borderId="11" xfId="0" applyFont="1" applyFill="1" applyBorder="1" applyAlignment="1">
      <alignment horizontal="distributed" vertical="center" wrapText="1" indent="1"/>
    </xf>
    <xf numFmtId="0" fontId="12" fillId="0" borderId="16" xfId="0" applyFont="1" applyFill="1" applyBorder="1" applyAlignment="1">
      <alignment horizontal="distributed" vertical="center" wrapText="1" indent="1"/>
    </xf>
    <xf numFmtId="0" fontId="12" fillId="0" borderId="62" xfId="0" applyFont="1" applyFill="1" applyBorder="1" applyAlignment="1">
      <alignment horizontal="center" vertical="center"/>
    </xf>
    <xf numFmtId="180" fontId="12" fillId="0" borderId="40" xfId="0" applyNumberFormat="1" applyFont="1" applyFill="1" applyBorder="1" applyAlignment="1">
      <alignment horizontal="distributed" vertical="center"/>
    </xf>
    <xf numFmtId="180" fontId="5" fillId="0" borderId="40" xfId="0" applyNumberFormat="1" applyFont="1" applyFill="1" applyBorder="1" applyAlignment="1">
      <alignment horizontal="distributed" vertical="center"/>
    </xf>
    <xf numFmtId="180" fontId="12" fillId="0" borderId="64" xfId="0" applyNumberFormat="1" applyFont="1" applyFill="1" applyBorder="1" applyAlignment="1">
      <alignment horizontal="center" vertical="center"/>
    </xf>
    <xf numFmtId="180" fontId="12" fillId="0" borderId="0" xfId="0" applyNumberFormat="1" applyFont="1" applyFill="1" applyAlignment="1">
      <alignment horizontal="distributed" vertical="center"/>
    </xf>
    <xf numFmtId="180" fontId="12" fillId="0" borderId="17" xfId="0" applyNumberFormat="1" applyFont="1" applyFill="1" applyBorder="1" applyAlignment="1">
      <alignment horizontal="right" vertical="top"/>
    </xf>
    <xf numFmtId="180" fontId="12" fillId="0" borderId="3" xfId="0" applyNumberFormat="1"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80" fontId="12" fillId="0" borderId="64" xfId="0" applyNumberFormat="1" applyFont="1" applyFill="1" applyBorder="1" applyAlignment="1">
      <alignment horizontal="distributed" vertical="center"/>
    </xf>
    <xf numFmtId="180" fontId="12" fillId="0" borderId="22" xfId="0" applyNumberFormat="1" applyFont="1" applyFill="1" applyBorder="1" applyAlignment="1">
      <alignment horizontal="center" vertical="center"/>
    </xf>
    <xf numFmtId="180" fontId="12" fillId="0" borderId="23" xfId="0" applyNumberFormat="1" applyFont="1" applyFill="1" applyBorder="1" applyAlignment="1">
      <alignment horizontal="center" vertical="center"/>
    </xf>
    <xf numFmtId="180" fontId="12" fillId="0" borderId="24" xfId="0" applyNumberFormat="1" applyFont="1" applyFill="1" applyBorder="1" applyAlignment="1">
      <alignment horizontal="center" vertical="center"/>
    </xf>
    <xf numFmtId="180" fontId="12" fillId="0" borderId="25" xfId="0" applyNumberFormat="1" applyFont="1" applyFill="1" applyBorder="1" applyAlignment="1">
      <alignment horizontal="center" vertical="center"/>
    </xf>
    <xf numFmtId="180" fontId="12" fillId="0" borderId="28" xfId="0" applyNumberFormat="1" applyFont="1" applyFill="1" applyBorder="1" applyAlignment="1">
      <alignment horizontal="distributed" vertical="center"/>
    </xf>
    <xf numFmtId="180" fontId="12" fillId="0" borderId="31" xfId="0" applyNumberFormat="1" applyFont="1" applyFill="1" applyBorder="1" applyAlignment="1">
      <alignment horizontal="distributed" vertical="center"/>
    </xf>
    <xf numFmtId="180" fontId="12" fillId="0" borderId="32" xfId="0" applyNumberFormat="1" applyFont="1" applyFill="1" applyBorder="1" applyAlignment="1">
      <alignment horizontal="distributed" vertical="center"/>
    </xf>
    <xf numFmtId="180" fontId="12" fillId="0" borderId="65" xfId="0" applyNumberFormat="1" applyFont="1" applyFill="1" applyBorder="1" applyAlignment="1">
      <alignment horizontal="center" vertical="center"/>
    </xf>
    <xf numFmtId="180" fontId="12" fillId="0" borderId="14" xfId="0" applyNumberFormat="1" applyFont="1" applyFill="1" applyBorder="1" applyAlignment="1">
      <alignment horizontal="center" vertical="center"/>
    </xf>
    <xf numFmtId="180" fontId="12" fillId="0" borderId="53" xfId="0" applyNumberFormat="1" applyFont="1" applyFill="1" applyBorder="1" applyAlignment="1">
      <alignment horizontal="center" vertical="center"/>
    </xf>
    <xf numFmtId="180" fontId="12" fillId="0" borderId="105" xfId="0" applyNumberFormat="1" applyFont="1" applyFill="1" applyBorder="1" applyAlignment="1">
      <alignment horizontal="center" vertical="center"/>
    </xf>
    <xf numFmtId="180" fontId="12" fillId="0" borderId="15" xfId="0" applyNumberFormat="1" applyFont="1" applyFill="1" applyBorder="1" applyAlignment="1">
      <alignment horizontal="center" vertical="center"/>
    </xf>
    <xf numFmtId="180" fontId="12" fillId="0" borderId="52" xfId="0" applyNumberFormat="1" applyFont="1" applyFill="1" applyBorder="1" applyAlignment="1">
      <alignment horizontal="center" vertical="center"/>
    </xf>
    <xf numFmtId="180" fontId="12" fillId="0" borderId="59" xfId="0" applyNumberFormat="1" applyFont="1" applyFill="1" applyBorder="1" applyAlignment="1">
      <alignment horizontal="center" vertical="center"/>
    </xf>
    <xf numFmtId="180" fontId="12" fillId="0" borderId="63" xfId="0" applyNumberFormat="1" applyFont="1" applyFill="1" applyBorder="1" applyAlignment="1">
      <alignment horizontal="distributed" vertical="center"/>
    </xf>
    <xf numFmtId="180" fontId="12" fillId="0" borderId="33" xfId="0" applyNumberFormat="1" applyFont="1" applyFill="1" applyBorder="1" applyAlignment="1">
      <alignment horizontal="distributed" vertical="center"/>
    </xf>
    <xf numFmtId="180" fontId="12" fillId="0" borderId="22" xfId="0" applyNumberFormat="1" applyFont="1" applyFill="1" applyBorder="1" applyAlignment="1">
      <alignment horizontal="distributed" vertical="center"/>
    </xf>
    <xf numFmtId="180" fontId="12" fillId="0" borderId="25" xfId="0" applyNumberFormat="1" applyFont="1" applyFill="1" applyBorder="1" applyAlignment="1">
      <alignment horizontal="distributed" vertical="center"/>
    </xf>
    <xf numFmtId="180" fontId="12" fillId="0" borderId="26" xfId="0" applyNumberFormat="1" applyFont="1" applyFill="1" applyBorder="1" applyAlignment="1">
      <alignment horizontal="distributed" vertical="center"/>
    </xf>
    <xf numFmtId="180" fontId="12" fillId="0" borderId="38" xfId="0" applyNumberFormat="1" applyFont="1" applyFill="1" applyBorder="1" applyAlignment="1">
      <alignment horizontal="center" vertical="center"/>
    </xf>
    <xf numFmtId="180" fontId="12" fillId="0" borderId="40" xfId="0" applyNumberFormat="1" applyFont="1" applyFill="1" applyBorder="1" applyAlignment="1">
      <alignment horizontal="center" vertical="center"/>
    </xf>
    <xf numFmtId="180" fontId="12" fillId="0" borderId="41" xfId="0" applyNumberFormat="1" applyFont="1" applyFill="1" applyBorder="1" applyAlignment="1">
      <alignment horizontal="center" vertical="center"/>
    </xf>
    <xf numFmtId="180" fontId="12" fillId="0" borderId="63" xfId="0" applyNumberFormat="1" applyFont="1" applyFill="1" applyBorder="1" applyAlignment="1">
      <alignment horizontal="distributed" vertical="center" wrapText="1"/>
    </xf>
    <xf numFmtId="180" fontId="12" fillId="0" borderId="64" xfId="0" applyNumberFormat="1" applyFont="1" applyFill="1" applyBorder="1" applyAlignment="1">
      <alignment horizontal="distributed" vertical="center" wrapText="1"/>
    </xf>
    <xf numFmtId="180" fontId="12" fillId="0" borderId="22" xfId="0" applyNumberFormat="1" applyFont="1" applyFill="1" applyBorder="1" applyAlignment="1">
      <alignment horizontal="distributed" vertical="center" wrapText="1"/>
    </xf>
    <xf numFmtId="180" fontId="12" fillId="0" borderId="25" xfId="0" applyNumberFormat="1" applyFont="1" applyFill="1" applyBorder="1" applyAlignment="1">
      <alignment horizontal="distributed" vertical="center" wrapText="1"/>
    </xf>
    <xf numFmtId="180" fontId="12" fillId="0" borderId="28" xfId="0" applyNumberFormat="1" applyFont="1" applyFill="1" applyBorder="1" applyAlignment="1">
      <alignment horizontal="distributed" vertical="center" wrapText="1"/>
    </xf>
    <xf numFmtId="180" fontId="12" fillId="0" borderId="31" xfId="0" applyNumberFormat="1" applyFont="1" applyFill="1" applyBorder="1" applyAlignment="1">
      <alignment horizontal="distributed" vertical="center" wrapText="1"/>
    </xf>
  </cellXfs>
  <cellStyles count="4">
    <cellStyle name="桁区切り 2" xfId="2"/>
    <cellStyle name="標準" xfId="0" builtinId="0"/>
    <cellStyle name="標準 5" xfId="3"/>
    <cellStyle name="標準_Win95地図" xfId="1"/>
  </cellStyles>
  <dxfs count="5">
    <dxf>
      <numFmt numFmtId="185" formatCode="\-"/>
    </dxf>
    <dxf>
      <numFmt numFmtId="185" formatCode="\-"/>
    </dxf>
    <dxf>
      <numFmt numFmtId="185" formatCode="\-"/>
    </dxf>
    <dxf>
      <numFmt numFmtId="185" formatCode="\-"/>
    </dxf>
    <dxf>
      <font>
        <strike val="0"/>
      </font>
      <numFmt numFmtId="186"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4</xdr:col>
      <xdr:colOff>447675</xdr:colOff>
      <xdr:row>13</xdr:row>
      <xdr:rowOff>133350</xdr:rowOff>
    </xdr:from>
    <xdr:to>
      <xdr:col>7</xdr:col>
      <xdr:colOff>161925</xdr:colOff>
      <xdr:row>22</xdr:row>
      <xdr:rowOff>95250</xdr:rowOff>
    </xdr:to>
    <xdr:sp macro="" textlink="">
      <xdr:nvSpPr>
        <xdr:cNvPr id="2" name="d14402" descr="縦線 (破線)"/>
        <xdr:cNvSpPr>
          <a:spLocks/>
        </xdr:cNvSpPr>
      </xdr:nvSpPr>
      <xdr:spPr bwMode="auto">
        <a:xfrm>
          <a:off x="2886075" y="3362325"/>
          <a:ext cx="1543050" cy="1333500"/>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0 w 16384"/>
            <a:gd name="T19" fmla="*/ 2147483646 h 16384"/>
            <a:gd name="T20" fmla="*/ 2147483646 w 16384"/>
            <a:gd name="T21" fmla="*/ 2147483646 h 16384"/>
            <a:gd name="T22" fmla="*/ 2147483646 w 16384"/>
            <a:gd name="T23" fmla="*/ 2147483646 h 16384"/>
            <a:gd name="T24" fmla="*/ 0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0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2147483646 w 16384"/>
            <a:gd name="T75" fmla="*/ 2147483646 h 16384"/>
            <a:gd name="T76" fmla="*/ 2147483646 w 16384"/>
            <a:gd name="T77" fmla="*/ 2147483646 h 16384"/>
            <a:gd name="T78" fmla="*/ 2147483646 w 16384"/>
            <a:gd name="T79" fmla="*/ 2147483646 h 16384"/>
            <a:gd name="T80" fmla="*/ 2147483646 w 16384"/>
            <a:gd name="T81" fmla="*/ 2147483646 h 16384"/>
            <a:gd name="T82" fmla="*/ 2147483646 w 16384"/>
            <a:gd name="T83" fmla="*/ 2147483646 h 16384"/>
            <a:gd name="T84" fmla="*/ 2147483646 w 16384"/>
            <a:gd name="T85" fmla="*/ 2147483646 h 16384"/>
            <a:gd name="T86" fmla="*/ 2147483646 w 16384"/>
            <a:gd name="T87" fmla="*/ 2147483646 h 16384"/>
            <a:gd name="T88" fmla="*/ 2147483646 w 16384"/>
            <a:gd name="T89" fmla="*/ 2147483646 h 16384"/>
            <a:gd name="T90" fmla="*/ 2147483646 w 16384"/>
            <a:gd name="T91" fmla="*/ 2147483646 h 16384"/>
            <a:gd name="T92" fmla="*/ 2147483646 w 16384"/>
            <a:gd name="T93" fmla="*/ 2147483646 h 16384"/>
            <a:gd name="T94" fmla="*/ 2147483646 w 16384"/>
            <a:gd name="T95" fmla="*/ 2147483646 h 16384"/>
            <a:gd name="T96" fmla="*/ 2147483646 w 16384"/>
            <a:gd name="T97" fmla="*/ 2147483646 h 16384"/>
            <a:gd name="T98" fmla="*/ 2147483646 w 16384"/>
            <a:gd name="T99" fmla="*/ 2147483646 h 16384"/>
            <a:gd name="T100" fmla="*/ 2147483646 w 16384"/>
            <a:gd name="T101" fmla="*/ 2147483646 h 16384"/>
            <a:gd name="T102" fmla="*/ 2147483646 w 16384"/>
            <a:gd name="T103" fmla="*/ 2147483646 h 16384"/>
            <a:gd name="T104" fmla="*/ 2147483646 w 16384"/>
            <a:gd name="T105" fmla="*/ 2147483646 h 16384"/>
            <a:gd name="T106" fmla="*/ 2147483646 w 16384"/>
            <a:gd name="T107" fmla="*/ 2147483646 h 16384"/>
            <a:gd name="T108" fmla="*/ 2147483646 w 16384"/>
            <a:gd name="T109" fmla="*/ 2147483646 h 16384"/>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w 16384"/>
            <a:gd name="T166" fmla="*/ 0 h 16384"/>
            <a:gd name="T167" fmla="*/ 16384 w 16384"/>
            <a:gd name="T168" fmla="*/ 16384 h 16384"/>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T165" t="T166" r="T167" b="T168"/>
          <a:pathLst>
            <a:path w="16384" h="16384">
              <a:moveTo>
                <a:pt x="7889" y="15331"/>
              </a:moveTo>
              <a:lnTo>
                <a:pt x="8091" y="14863"/>
              </a:lnTo>
              <a:lnTo>
                <a:pt x="7181" y="14160"/>
              </a:lnTo>
              <a:lnTo>
                <a:pt x="6473" y="13926"/>
              </a:lnTo>
              <a:lnTo>
                <a:pt x="6372" y="13809"/>
              </a:lnTo>
              <a:lnTo>
                <a:pt x="5664" y="14160"/>
              </a:lnTo>
              <a:lnTo>
                <a:pt x="5461" y="14277"/>
              </a:lnTo>
              <a:lnTo>
                <a:pt x="5158" y="14160"/>
              </a:lnTo>
              <a:lnTo>
                <a:pt x="4956" y="14863"/>
              </a:lnTo>
              <a:lnTo>
                <a:pt x="4551" y="14980"/>
              </a:lnTo>
              <a:lnTo>
                <a:pt x="4147" y="15565"/>
              </a:lnTo>
              <a:lnTo>
                <a:pt x="3944" y="15565"/>
              </a:lnTo>
              <a:lnTo>
                <a:pt x="3135" y="15799"/>
              </a:lnTo>
              <a:lnTo>
                <a:pt x="2427" y="15916"/>
              </a:lnTo>
              <a:lnTo>
                <a:pt x="2326" y="16384"/>
              </a:lnTo>
              <a:lnTo>
                <a:pt x="2023" y="16267"/>
              </a:lnTo>
              <a:lnTo>
                <a:pt x="1416" y="15331"/>
              </a:lnTo>
              <a:lnTo>
                <a:pt x="809" y="15097"/>
              </a:lnTo>
              <a:lnTo>
                <a:pt x="202" y="14980"/>
              </a:lnTo>
              <a:lnTo>
                <a:pt x="0" y="14980"/>
              </a:lnTo>
              <a:lnTo>
                <a:pt x="202" y="14512"/>
              </a:lnTo>
              <a:lnTo>
                <a:pt x="101" y="14043"/>
              </a:lnTo>
              <a:lnTo>
                <a:pt x="303" y="13575"/>
              </a:lnTo>
              <a:lnTo>
                <a:pt x="303" y="12639"/>
              </a:lnTo>
              <a:lnTo>
                <a:pt x="101" y="12405"/>
              </a:lnTo>
              <a:lnTo>
                <a:pt x="0" y="12054"/>
              </a:lnTo>
              <a:lnTo>
                <a:pt x="0" y="11469"/>
              </a:lnTo>
              <a:lnTo>
                <a:pt x="202" y="11235"/>
              </a:lnTo>
              <a:lnTo>
                <a:pt x="202" y="10533"/>
              </a:lnTo>
              <a:lnTo>
                <a:pt x="607" y="10064"/>
              </a:lnTo>
              <a:lnTo>
                <a:pt x="1214" y="9362"/>
              </a:lnTo>
              <a:lnTo>
                <a:pt x="2023" y="8192"/>
              </a:lnTo>
              <a:lnTo>
                <a:pt x="2832" y="7256"/>
              </a:lnTo>
              <a:lnTo>
                <a:pt x="3135" y="6671"/>
              </a:lnTo>
              <a:lnTo>
                <a:pt x="3641" y="6203"/>
              </a:lnTo>
              <a:lnTo>
                <a:pt x="4147" y="6203"/>
              </a:lnTo>
              <a:lnTo>
                <a:pt x="4551" y="5851"/>
              </a:lnTo>
              <a:lnTo>
                <a:pt x="4956" y="5149"/>
              </a:lnTo>
              <a:lnTo>
                <a:pt x="5360" y="4798"/>
              </a:lnTo>
              <a:lnTo>
                <a:pt x="5562" y="4681"/>
              </a:lnTo>
              <a:lnTo>
                <a:pt x="5866" y="4213"/>
              </a:lnTo>
              <a:lnTo>
                <a:pt x="6169" y="3862"/>
              </a:lnTo>
              <a:lnTo>
                <a:pt x="6574" y="3511"/>
              </a:lnTo>
              <a:lnTo>
                <a:pt x="6877" y="2692"/>
              </a:lnTo>
              <a:lnTo>
                <a:pt x="7282" y="2458"/>
              </a:lnTo>
              <a:lnTo>
                <a:pt x="7282" y="2107"/>
              </a:lnTo>
              <a:lnTo>
                <a:pt x="6978" y="1755"/>
              </a:lnTo>
              <a:lnTo>
                <a:pt x="6877" y="1521"/>
              </a:lnTo>
              <a:lnTo>
                <a:pt x="7383" y="1053"/>
              </a:lnTo>
              <a:lnTo>
                <a:pt x="7787" y="702"/>
              </a:lnTo>
              <a:lnTo>
                <a:pt x="7889" y="819"/>
              </a:lnTo>
              <a:lnTo>
                <a:pt x="8495" y="1872"/>
              </a:lnTo>
              <a:lnTo>
                <a:pt x="8597" y="1755"/>
              </a:lnTo>
              <a:lnTo>
                <a:pt x="9203" y="1638"/>
              </a:lnTo>
              <a:lnTo>
                <a:pt x="9203" y="1170"/>
              </a:lnTo>
              <a:lnTo>
                <a:pt x="9507" y="1170"/>
              </a:lnTo>
              <a:lnTo>
                <a:pt x="9507" y="585"/>
              </a:lnTo>
              <a:lnTo>
                <a:pt x="10316" y="0"/>
              </a:lnTo>
              <a:lnTo>
                <a:pt x="10417" y="585"/>
              </a:lnTo>
              <a:lnTo>
                <a:pt x="10215" y="936"/>
              </a:lnTo>
              <a:lnTo>
                <a:pt x="9911" y="1638"/>
              </a:lnTo>
              <a:lnTo>
                <a:pt x="10114" y="2458"/>
              </a:lnTo>
              <a:lnTo>
                <a:pt x="10316" y="2809"/>
              </a:lnTo>
              <a:lnTo>
                <a:pt x="10720" y="3043"/>
              </a:lnTo>
              <a:lnTo>
                <a:pt x="10822" y="3394"/>
              </a:lnTo>
              <a:lnTo>
                <a:pt x="11125" y="3511"/>
              </a:lnTo>
              <a:lnTo>
                <a:pt x="11327" y="3979"/>
              </a:lnTo>
              <a:lnTo>
                <a:pt x="11934" y="4213"/>
              </a:lnTo>
              <a:lnTo>
                <a:pt x="12237" y="5032"/>
              </a:lnTo>
              <a:lnTo>
                <a:pt x="12440" y="5734"/>
              </a:lnTo>
              <a:lnTo>
                <a:pt x="12844" y="5968"/>
              </a:lnTo>
              <a:lnTo>
                <a:pt x="13148" y="6320"/>
              </a:lnTo>
              <a:lnTo>
                <a:pt x="13653" y="6320"/>
              </a:lnTo>
              <a:lnTo>
                <a:pt x="13957" y="6788"/>
              </a:lnTo>
              <a:lnTo>
                <a:pt x="14058" y="7373"/>
              </a:lnTo>
              <a:lnTo>
                <a:pt x="14462" y="7841"/>
              </a:lnTo>
              <a:lnTo>
                <a:pt x="14462" y="8426"/>
              </a:lnTo>
              <a:lnTo>
                <a:pt x="14564" y="8777"/>
              </a:lnTo>
              <a:lnTo>
                <a:pt x="14766" y="9128"/>
              </a:lnTo>
              <a:lnTo>
                <a:pt x="15170" y="9245"/>
              </a:lnTo>
              <a:lnTo>
                <a:pt x="15272" y="9713"/>
              </a:lnTo>
              <a:lnTo>
                <a:pt x="15373" y="10299"/>
              </a:lnTo>
              <a:lnTo>
                <a:pt x="15575" y="10416"/>
              </a:lnTo>
              <a:lnTo>
                <a:pt x="15979" y="10650"/>
              </a:lnTo>
              <a:lnTo>
                <a:pt x="16283" y="10767"/>
              </a:lnTo>
              <a:lnTo>
                <a:pt x="16384" y="11352"/>
              </a:lnTo>
              <a:lnTo>
                <a:pt x="16384" y="11820"/>
              </a:lnTo>
              <a:lnTo>
                <a:pt x="16384" y="12288"/>
              </a:lnTo>
              <a:lnTo>
                <a:pt x="16081" y="12522"/>
              </a:lnTo>
              <a:lnTo>
                <a:pt x="16081" y="13341"/>
              </a:lnTo>
              <a:lnTo>
                <a:pt x="15878" y="13692"/>
              </a:lnTo>
              <a:lnTo>
                <a:pt x="15575" y="13692"/>
              </a:lnTo>
              <a:lnTo>
                <a:pt x="15474" y="13575"/>
              </a:lnTo>
              <a:lnTo>
                <a:pt x="14867" y="13926"/>
              </a:lnTo>
              <a:lnTo>
                <a:pt x="14462" y="13575"/>
              </a:lnTo>
              <a:lnTo>
                <a:pt x="13856" y="13575"/>
              </a:lnTo>
              <a:lnTo>
                <a:pt x="13249" y="13809"/>
              </a:lnTo>
              <a:lnTo>
                <a:pt x="12844" y="13692"/>
              </a:lnTo>
              <a:lnTo>
                <a:pt x="12339" y="13809"/>
              </a:lnTo>
              <a:lnTo>
                <a:pt x="11934" y="13926"/>
              </a:lnTo>
              <a:lnTo>
                <a:pt x="11732" y="13809"/>
              </a:lnTo>
              <a:lnTo>
                <a:pt x="11327" y="14043"/>
              </a:lnTo>
              <a:lnTo>
                <a:pt x="10720" y="14160"/>
              </a:lnTo>
              <a:lnTo>
                <a:pt x="10114" y="13575"/>
              </a:lnTo>
              <a:lnTo>
                <a:pt x="9608" y="14043"/>
              </a:lnTo>
              <a:lnTo>
                <a:pt x="9304" y="14043"/>
              </a:lnTo>
              <a:lnTo>
                <a:pt x="9102" y="14395"/>
              </a:lnTo>
              <a:lnTo>
                <a:pt x="9001" y="14746"/>
              </a:lnTo>
              <a:lnTo>
                <a:pt x="8394" y="15097"/>
              </a:lnTo>
              <a:lnTo>
                <a:pt x="7889" y="15331"/>
              </a:lnTo>
              <a:close/>
            </a:path>
          </a:pathLst>
        </a:custGeom>
        <a:pattFill prst="dashVert">
          <a:fgClr>
            <a:srgbClr val="000000"/>
          </a:fgClr>
          <a:bgClr>
            <a:srgbClr val="FFFFFF"/>
          </a:bgClr>
        </a:pattFill>
        <a:ln w="9525" cap="flat" cmpd="sng">
          <a:solidFill>
            <a:srgbClr val="000000"/>
          </a:solidFill>
          <a:prstDash val="solid"/>
          <a:round/>
          <a:headEnd/>
          <a:tailEnd/>
        </a:ln>
      </xdr:spPr>
    </xdr:sp>
    <xdr:clientData/>
  </xdr:twoCellAnchor>
  <xdr:twoCellAnchor editAs="oneCell">
    <xdr:from>
      <xdr:col>12</xdr:col>
      <xdr:colOff>323850</xdr:colOff>
      <xdr:row>33</xdr:row>
      <xdr:rowOff>38100</xdr:rowOff>
    </xdr:from>
    <xdr:to>
      <xdr:col>15</xdr:col>
      <xdr:colOff>409575</xdr:colOff>
      <xdr:row>45</xdr:row>
      <xdr:rowOff>76200</xdr:rowOff>
    </xdr:to>
    <xdr:sp macro="" textlink="">
      <xdr:nvSpPr>
        <xdr:cNvPr id="3" name="d14201"/>
        <xdr:cNvSpPr>
          <a:spLocks/>
        </xdr:cNvSpPr>
      </xdr:nvSpPr>
      <xdr:spPr bwMode="auto">
        <a:xfrm>
          <a:off x="7639050" y="6315075"/>
          <a:ext cx="1914525" cy="1866900"/>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2147483646 w 16384"/>
            <a:gd name="T75" fmla="*/ 2147483646 h 16384"/>
            <a:gd name="T76" fmla="*/ 2147483646 w 16384"/>
            <a:gd name="T77" fmla="*/ 2147483646 h 16384"/>
            <a:gd name="T78" fmla="*/ 2147483646 w 16384"/>
            <a:gd name="T79" fmla="*/ 2147483646 h 16384"/>
            <a:gd name="T80" fmla="*/ 2147483646 w 16384"/>
            <a:gd name="T81" fmla="*/ 2147483646 h 16384"/>
            <a:gd name="T82" fmla="*/ 2147483646 w 16384"/>
            <a:gd name="T83" fmla="*/ 2147483646 h 16384"/>
            <a:gd name="T84" fmla="*/ 2147483646 w 16384"/>
            <a:gd name="T85" fmla="*/ 2147483646 h 16384"/>
            <a:gd name="T86" fmla="*/ 2147483646 w 16384"/>
            <a:gd name="T87" fmla="*/ 2147483646 h 16384"/>
            <a:gd name="T88" fmla="*/ 2147483646 w 16384"/>
            <a:gd name="T89" fmla="*/ 2147483646 h 16384"/>
            <a:gd name="T90" fmla="*/ 2147483646 w 16384"/>
            <a:gd name="T91" fmla="*/ 2147483646 h 16384"/>
            <a:gd name="T92" fmla="*/ 2147483646 w 16384"/>
            <a:gd name="T93" fmla="*/ 2147483646 h 16384"/>
            <a:gd name="T94" fmla="*/ 2147483646 w 16384"/>
            <a:gd name="T95" fmla="*/ 2147483646 h 1638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384"/>
            <a:gd name="T145" fmla="*/ 0 h 16384"/>
            <a:gd name="T146" fmla="*/ 16384 w 16384"/>
            <a:gd name="T147" fmla="*/ 16384 h 1638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384" h="16384">
              <a:moveTo>
                <a:pt x="5706" y="243"/>
              </a:moveTo>
              <a:lnTo>
                <a:pt x="5950" y="0"/>
              </a:lnTo>
              <a:lnTo>
                <a:pt x="6684" y="324"/>
              </a:lnTo>
              <a:lnTo>
                <a:pt x="7010" y="811"/>
              </a:lnTo>
              <a:lnTo>
                <a:pt x="6847" y="1217"/>
              </a:lnTo>
              <a:lnTo>
                <a:pt x="6439" y="1217"/>
              </a:lnTo>
              <a:lnTo>
                <a:pt x="6358" y="2514"/>
              </a:lnTo>
              <a:lnTo>
                <a:pt x="6195" y="2595"/>
              </a:lnTo>
              <a:lnTo>
                <a:pt x="5787" y="2352"/>
              </a:lnTo>
              <a:lnTo>
                <a:pt x="6195" y="3001"/>
              </a:lnTo>
              <a:lnTo>
                <a:pt x="5054" y="3407"/>
              </a:lnTo>
              <a:lnTo>
                <a:pt x="5298" y="3731"/>
              </a:lnTo>
              <a:lnTo>
                <a:pt x="5298" y="3974"/>
              </a:lnTo>
              <a:lnTo>
                <a:pt x="5461" y="4137"/>
              </a:lnTo>
              <a:lnTo>
                <a:pt x="5869" y="4055"/>
              </a:lnTo>
              <a:lnTo>
                <a:pt x="6113" y="3650"/>
              </a:lnTo>
              <a:lnTo>
                <a:pt x="6358" y="3812"/>
              </a:lnTo>
              <a:lnTo>
                <a:pt x="6358" y="3488"/>
              </a:lnTo>
              <a:lnTo>
                <a:pt x="6521" y="3163"/>
              </a:lnTo>
              <a:lnTo>
                <a:pt x="6929" y="2677"/>
              </a:lnTo>
              <a:lnTo>
                <a:pt x="7499" y="3244"/>
              </a:lnTo>
              <a:lnTo>
                <a:pt x="7336" y="3407"/>
              </a:lnTo>
              <a:lnTo>
                <a:pt x="7010" y="3731"/>
              </a:lnTo>
              <a:lnTo>
                <a:pt x="6766" y="4055"/>
              </a:lnTo>
              <a:lnTo>
                <a:pt x="6684" y="4542"/>
              </a:lnTo>
              <a:lnTo>
                <a:pt x="6929" y="4867"/>
              </a:lnTo>
              <a:lnTo>
                <a:pt x="7418" y="5272"/>
              </a:lnTo>
              <a:lnTo>
                <a:pt x="7907" y="5515"/>
              </a:lnTo>
              <a:lnTo>
                <a:pt x="8070" y="5353"/>
              </a:lnTo>
              <a:lnTo>
                <a:pt x="7988" y="4948"/>
              </a:lnTo>
              <a:lnTo>
                <a:pt x="7581" y="4623"/>
              </a:lnTo>
              <a:lnTo>
                <a:pt x="7988" y="4461"/>
              </a:lnTo>
              <a:lnTo>
                <a:pt x="8314" y="4704"/>
              </a:lnTo>
              <a:lnTo>
                <a:pt x="8396" y="4055"/>
              </a:lnTo>
              <a:lnTo>
                <a:pt x="7907" y="3488"/>
              </a:lnTo>
              <a:lnTo>
                <a:pt x="8640" y="3407"/>
              </a:lnTo>
              <a:lnTo>
                <a:pt x="9211" y="3488"/>
              </a:lnTo>
              <a:lnTo>
                <a:pt x="9618" y="3812"/>
              </a:lnTo>
              <a:lnTo>
                <a:pt x="9700" y="4218"/>
              </a:lnTo>
              <a:lnTo>
                <a:pt x="9863" y="4867"/>
              </a:lnTo>
              <a:lnTo>
                <a:pt x="9211" y="4867"/>
              </a:lnTo>
              <a:lnTo>
                <a:pt x="9374" y="5272"/>
              </a:lnTo>
              <a:lnTo>
                <a:pt x="9129" y="5434"/>
              </a:lnTo>
              <a:lnTo>
                <a:pt x="9374" y="5515"/>
              </a:lnTo>
              <a:lnTo>
                <a:pt x="9618" y="5921"/>
              </a:lnTo>
              <a:lnTo>
                <a:pt x="9945" y="6408"/>
              </a:lnTo>
              <a:lnTo>
                <a:pt x="9781" y="6813"/>
              </a:lnTo>
              <a:lnTo>
                <a:pt x="10597" y="7543"/>
              </a:lnTo>
              <a:lnTo>
                <a:pt x="12064" y="7949"/>
              </a:lnTo>
              <a:lnTo>
                <a:pt x="13287" y="7949"/>
              </a:lnTo>
              <a:lnTo>
                <a:pt x="13939" y="7868"/>
              </a:lnTo>
              <a:lnTo>
                <a:pt x="14917" y="7462"/>
              </a:lnTo>
              <a:lnTo>
                <a:pt x="14917" y="7786"/>
              </a:lnTo>
              <a:lnTo>
                <a:pt x="15324" y="8030"/>
              </a:lnTo>
              <a:lnTo>
                <a:pt x="15813" y="8354"/>
              </a:lnTo>
              <a:lnTo>
                <a:pt x="16221" y="8516"/>
              </a:lnTo>
              <a:lnTo>
                <a:pt x="16384" y="9084"/>
              </a:lnTo>
              <a:lnTo>
                <a:pt x="15650" y="9490"/>
              </a:lnTo>
              <a:lnTo>
                <a:pt x="15161" y="9814"/>
              </a:lnTo>
              <a:lnTo>
                <a:pt x="15080" y="10463"/>
              </a:lnTo>
              <a:lnTo>
                <a:pt x="14591" y="10625"/>
              </a:lnTo>
              <a:lnTo>
                <a:pt x="14509" y="10382"/>
              </a:lnTo>
              <a:lnTo>
                <a:pt x="14346" y="10544"/>
              </a:lnTo>
              <a:lnTo>
                <a:pt x="14020" y="10544"/>
              </a:lnTo>
              <a:lnTo>
                <a:pt x="13287" y="9652"/>
              </a:lnTo>
              <a:lnTo>
                <a:pt x="13613" y="10301"/>
              </a:lnTo>
              <a:lnTo>
                <a:pt x="13857" y="10706"/>
              </a:lnTo>
              <a:lnTo>
                <a:pt x="14183" y="11112"/>
              </a:lnTo>
              <a:lnTo>
                <a:pt x="14591" y="11355"/>
              </a:lnTo>
              <a:lnTo>
                <a:pt x="14509" y="12410"/>
              </a:lnTo>
              <a:lnTo>
                <a:pt x="14020" y="12329"/>
              </a:lnTo>
              <a:lnTo>
                <a:pt x="13939" y="12166"/>
              </a:lnTo>
              <a:lnTo>
                <a:pt x="13694" y="11923"/>
              </a:lnTo>
              <a:lnTo>
                <a:pt x="13287" y="11923"/>
              </a:lnTo>
              <a:lnTo>
                <a:pt x="13205" y="12572"/>
              </a:lnTo>
              <a:lnTo>
                <a:pt x="13287" y="13140"/>
              </a:lnTo>
              <a:lnTo>
                <a:pt x="13450" y="13140"/>
              </a:lnTo>
              <a:lnTo>
                <a:pt x="13857" y="13059"/>
              </a:lnTo>
              <a:lnTo>
                <a:pt x="14102" y="13221"/>
              </a:lnTo>
              <a:lnTo>
                <a:pt x="13776" y="13626"/>
              </a:lnTo>
              <a:lnTo>
                <a:pt x="13776" y="13789"/>
              </a:lnTo>
              <a:lnTo>
                <a:pt x="13531" y="14113"/>
              </a:lnTo>
              <a:lnTo>
                <a:pt x="13124" y="13951"/>
              </a:lnTo>
              <a:lnTo>
                <a:pt x="12634" y="14032"/>
              </a:lnTo>
              <a:lnTo>
                <a:pt x="11901" y="14113"/>
              </a:lnTo>
              <a:lnTo>
                <a:pt x="11004" y="14194"/>
              </a:lnTo>
              <a:lnTo>
                <a:pt x="10434" y="14356"/>
              </a:lnTo>
              <a:lnTo>
                <a:pt x="9945" y="14600"/>
              </a:lnTo>
              <a:lnTo>
                <a:pt x="8803" y="15411"/>
              </a:lnTo>
              <a:lnTo>
                <a:pt x="8314" y="15897"/>
              </a:lnTo>
              <a:lnTo>
                <a:pt x="7907" y="15573"/>
              </a:lnTo>
              <a:lnTo>
                <a:pt x="7825" y="15005"/>
              </a:lnTo>
              <a:lnTo>
                <a:pt x="7418" y="14681"/>
              </a:lnTo>
              <a:lnTo>
                <a:pt x="7418" y="14113"/>
              </a:lnTo>
              <a:lnTo>
                <a:pt x="7255" y="14032"/>
              </a:lnTo>
              <a:lnTo>
                <a:pt x="6929" y="14356"/>
              </a:lnTo>
              <a:lnTo>
                <a:pt x="6603" y="14437"/>
              </a:lnTo>
              <a:lnTo>
                <a:pt x="6032" y="14356"/>
              </a:lnTo>
              <a:lnTo>
                <a:pt x="5706" y="14600"/>
              </a:lnTo>
              <a:lnTo>
                <a:pt x="5461" y="14437"/>
              </a:lnTo>
              <a:lnTo>
                <a:pt x="5298" y="14437"/>
              </a:lnTo>
              <a:lnTo>
                <a:pt x="4809" y="15248"/>
              </a:lnTo>
              <a:lnTo>
                <a:pt x="4157" y="15330"/>
              </a:lnTo>
              <a:lnTo>
                <a:pt x="3424" y="16384"/>
              </a:lnTo>
              <a:lnTo>
                <a:pt x="3260" y="16303"/>
              </a:lnTo>
              <a:lnTo>
                <a:pt x="2690" y="16141"/>
              </a:lnTo>
              <a:lnTo>
                <a:pt x="2771" y="15816"/>
              </a:lnTo>
              <a:lnTo>
                <a:pt x="2282" y="15897"/>
              </a:lnTo>
              <a:lnTo>
                <a:pt x="1793" y="15816"/>
              </a:lnTo>
              <a:lnTo>
                <a:pt x="2038" y="15411"/>
              </a:lnTo>
              <a:lnTo>
                <a:pt x="2282" y="15248"/>
              </a:lnTo>
              <a:lnTo>
                <a:pt x="2119" y="15005"/>
              </a:lnTo>
              <a:lnTo>
                <a:pt x="2201" y="14762"/>
              </a:lnTo>
              <a:lnTo>
                <a:pt x="2364" y="14518"/>
              </a:lnTo>
              <a:lnTo>
                <a:pt x="2771" y="14356"/>
              </a:lnTo>
              <a:lnTo>
                <a:pt x="2934" y="14113"/>
              </a:lnTo>
              <a:lnTo>
                <a:pt x="3097" y="14032"/>
              </a:lnTo>
              <a:lnTo>
                <a:pt x="3587" y="14275"/>
              </a:lnTo>
              <a:lnTo>
                <a:pt x="3994" y="14275"/>
              </a:lnTo>
              <a:lnTo>
                <a:pt x="4402" y="14194"/>
              </a:lnTo>
              <a:lnTo>
                <a:pt x="4646" y="13545"/>
              </a:lnTo>
              <a:lnTo>
                <a:pt x="4320" y="13140"/>
              </a:lnTo>
              <a:lnTo>
                <a:pt x="3913" y="12815"/>
              </a:lnTo>
              <a:lnTo>
                <a:pt x="3668" y="12734"/>
              </a:lnTo>
              <a:lnTo>
                <a:pt x="3016" y="12572"/>
              </a:lnTo>
              <a:lnTo>
                <a:pt x="2445" y="12410"/>
              </a:lnTo>
              <a:lnTo>
                <a:pt x="2282" y="12734"/>
              </a:lnTo>
              <a:lnTo>
                <a:pt x="2038" y="12653"/>
              </a:lnTo>
              <a:lnTo>
                <a:pt x="2201" y="12410"/>
              </a:lnTo>
              <a:lnTo>
                <a:pt x="2364" y="12085"/>
              </a:lnTo>
              <a:lnTo>
                <a:pt x="2201" y="11599"/>
              </a:lnTo>
              <a:lnTo>
                <a:pt x="1956" y="11112"/>
              </a:lnTo>
              <a:lnTo>
                <a:pt x="2038" y="10950"/>
              </a:lnTo>
              <a:lnTo>
                <a:pt x="1875" y="10706"/>
              </a:lnTo>
              <a:lnTo>
                <a:pt x="1712" y="10463"/>
              </a:lnTo>
              <a:lnTo>
                <a:pt x="1386" y="10139"/>
              </a:lnTo>
              <a:lnTo>
                <a:pt x="1141" y="9976"/>
              </a:lnTo>
              <a:lnTo>
                <a:pt x="897" y="9571"/>
              </a:lnTo>
              <a:lnTo>
                <a:pt x="652" y="9328"/>
              </a:lnTo>
              <a:lnTo>
                <a:pt x="245" y="9003"/>
              </a:lnTo>
              <a:lnTo>
                <a:pt x="0" y="9003"/>
              </a:lnTo>
              <a:lnTo>
                <a:pt x="163" y="8841"/>
              </a:lnTo>
              <a:lnTo>
                <a:pt x="1467" y="8679"/>
              </a:lnTo>
              <a:lnTo>
                <a:pt x="1956" y="8679"/>
              </a:lnTo>
              <a:lnTo>
                <a:pt x="1956" y="8598"/>
              </a:lnTo>
              <a:lnTo>
                <a:pt x="2201" y="8354"/>
              </a:lnTo>
              <a:lnTo>
                <a:pt x="2445" y="8354"/>
              </a:lnTo>
              <a:lnTo>
                <a:pt x="2771" y="8354"/>
              </a:lnTo>
              <a:lnTo>
                <a:pt x="2934" y="8354"/>
              </a:lnTo>
              <a:lnTo>
                <a:pt x="3260" y="8354"/>
              </a:lnTo>
              <a:lnTo>
                <a:pt x="3505" y="8192"/>
              </a:lnTo>
              <a:lnTo>
                <a:pt x="3668" y="7949"/>
              </a:lnTo>
              <a:lnTo>
                <a:pt x="3831" y="8030"/>
              </a:lnTo>
              <a:lnTo>
                <a:pt x="3994" y="8192"/>
              </a:lnTo>
              <a:lnTo>
                <a:pt x="4076" y="8516"/>
              </a:lnTo>
              <a:lnTo>
                <a:pt x="4402" y="8679"/>
              </a:lnTo>
              <a:lnTo>
                <a:pt x="4646" y="8679"/>
              </a:lnTo>
              <a:lnTo>
                <a:pt x="4728" y="8435"/>
              </a:lnTo>
              <a:lnTo>
                <a:pt x="4891" y="8354"/>
              </a:lnTo>
              <a:lnTo>
                <a:pt x="5135" y="8192"/>
              </a:lnTo>
              <a:lnTo>
                <a:pt x="5543" y="8030"/>
              </a:lnTo>
              <a:lnTo>
                <a:pt x="5869" y="8111"/>
              </a:lnTo>
              <a:lnTo>
                <a:pt x="5950" y="7786"/>
              </a:lnTo>
              <a:lnTo>
                <a:pt x="5787" y="7381"/>
              </a:lnTo>
              <a:lnTo>
                <a:pt x="5787" y="6975"/>
              </a:lnTo>
              <a:lnTo>
                <a:pt x="6032" y="6813"/>
              </a:lnTo>
              <a:lnTo>
                <a:pt x="6032" y="6651"/>
              </a:lnTo>
              <a:lnTo>
                <a:pt x="5706" y="6651"/>
              </a:lnTo>
              <a:lnTo>
                <a:pt x="5380" y="6570"/>
              </a:lnTo>
              <a:lnTo>
                <a:pt x="4891" y="6326"/>
              </a:lnTo>
              <a:lnTo>
                <a:pt x="4565" y="5921"/>
              </a:lnTo>
              <a:lnTo>
                <a:pt x="4320" y="6002"/>
              </a:lnTo>
              <a:lnTo>
                <a:pt x="4076" y="5678"/>
              </a:lnTo>
              <a:lnTo>
                <a:pt x="3994" y="5434"/>
              </a:lnTo>
              <a:lnTo>
                <a:pt x="4320" y="5029"/>
              </a:lnTo>
              <a:lnTo>
                <a:pt x="4239" y="4704"/>
              </a:lnTo>
              <a:lnTo>
                <a:pt x="4076" y="4137"/>
              </a:lnTo>
              <a:lnTo>
                <a:pt x="3750" y="3731"/>
              </a:lnTo>
              <a:lnTo>
                <a:pt x="3750" y="3244"/>
              </a:lnTo>
              <a:lnTo>
                <a:pt x="3260" y="3001"/>
              </a:lnTo>
              <a:lnTo>
                <a:pt x="3260" y="2514"/>
              </a:lnTo>
              <a:lnTo>
                <a:pt x="3097" y="2271"/>
              </a:lnTo>
              <a:lnTo>
                <a:pt x="2853" y="2028"/>
              </a:lnTo>
              <a:lnTo>
                <a:pt x="3179" y="1784"/>
              </a:lnTo>
              <a:lnTo>
                <a:pt x="3260" y="1622"/>
              </a:lnTo>
              <a:lnTo>
                <a:pt x="3913" y="1541"/>
              </a:lnTo>
              <a:lnTo>
                <a:pt x="4402" y="1379"/>
              </a:lnTo>
              <a:lnTo>
                <a:pt x="4565" y="1217"/>
              </a:lnTo>
              <a:lnTo>
                <a:pt x="4809" y="730"/>
              </a:lnTo>
              <a:lnTo>
                <a:pt x="5135" y="649"/>
              </a:lnTo>
              <a:lnTo>
                <a:pt x="5298" y="973"/>
              </a:lnTo>
              <a:lnTo>
                <a:pt x="5706" y="243"/>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95250</xdr:colOff>
      <xdr:row>26</xdr:row>
      <xdr:rowOff>85725</xdr:rowOff>
    </xdr:from>
    <xdr:to>
      <xdr:col>8</xdr:col>
      <xdr:colOff>419100</xdr:colOff>
      <xdr:row>34</xdr:row>
      <xdr:rowOff>104775</xdr:rowOff>
    </xdr:to>
    <xdr:sp macro="" textlink="">
      <xdr:nvSpPr>
        <xdr:cNvPr id="4" name="d14203"/>
        <xdr:cNvSpPr>
          <a:spLocks/>
        </xdr:cNvSpPr>
      </xdr:nvSpPr>
      <xdr:spPr bwMode="auto">
        <a:xfrm>
          <a:off x="3752850" y="5295900"/>
          <a:ext cx="1543050" cy="1238250"/>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0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2147483646 w 16384"/>
            <a:gd name="T75" fmla="*/ 2147483646 h 16384"/>
            <a:gd name="T76" fmla="*/ 2147483646 w 16384"/>
            <a:gd name="T77" fmla="*/ 2147483646 h 16384"/>
            <a:gd name="T78" fmla="*/ 2147483646 w 16384"/>
            <a:gd name="T79" fmla="*/ 2147483646 h 16384"/>
            <a:gd name="T80" fmla="*/ 2147483646 w 16384"/>
            <a:gd name="T81" fmla="*/ 2147483646 h 16384"/>
            <a:gd name="T82" fmla="*/ 2147483646 w 16384"/>
            <a:gd name="T83" fmla="*/ 2147483646 h 16384"/>
            <a:gd name="T84" fmla="*/ 2147483646 w 16384"/>
            <a:gd name="T85" fmla="*/ 2147483646 h 16384"/>
            <a:gd name="T86" fmla="*/ 2147483646 w 16384"/>
            <a:gd name="T87" fmla="*/ 2147483646 h 16384"/>
            <a:gd name="T88" fmla="*/ 2147483646 w 16384"/>
            <a:gd name="T89" fmla="*/ 2147483646 h 16384"/>
            <a:gd name="T90" fmla="*/ 2147483646 w 16384"/>
            <a:gd name="T91" fmla="*/ 2147483646 h 16384"/>
            <a:gd name="T92" fmla="*/ 2147483646 w 16384"/>
            <a:gd name="T93" fmla="*/ 2147483646 h 16384"/>
            <a:gd name="T94" fmla="*/ 2147483646 w 16384"/>
            <a:gd name="T95" fmla="*/ 2147483646 h 16384"/>
            <a:gd name="T96" fmla="*/ 2147483646 w 16384"/>
            <a:gd name="T97" fmla="*/ 2147483646 h 16384"/>
            <a:gd name="T98" fmla="*/ 2147483646 w 16384"/>
            <a:gd name="T99" fmla="*/ 2147483646 h 16384"/>
            <a:gd name="T100" fmla="*/ 2147483646 w 16384"/>
            <a:gd name="T101" fmla="*/ 0 h 16384"/>
            <a:gd name="T102" fmla="*/ 2147483646 w 16384"/>
            <a:gd name="T103" fmla="*/ 2147483646 h 16384"/>
            <a:gd name="T104" fmla="*/ 2147483646 w 16384"/>
            <a:gd name="T105" fmla="*/ 2147483646 h 16384"/>
            <a:gd name="T106" fmla="*/ 2147483646 w 16384"/>
            <a:gd name="T107" fmla="*/ 2147483646 h 16384"/>
            <a:gd name="T108" fmla="*/ 2147483646 w 16384"/>
            <a:gd name="T109" fmla="*/ 2147483646 h 16384"/>
            <a:gd name="T110" fmla="*/ 2147483646 w 16384"/>
            <a:gd name="T111" fmla="*/ 2147483646 h 16384"/>
            <a:gd name="T112" fmla="*/ 2147483646 w 16384"/>
            <a:gd name="T113" fmla="*/ 2147483646 h 16384"/>
            <a:gd name="T114" fmla="*/ 2147483646 w 16384"/>
            <a:gd name="T115" fmla="*/ 2147483646 h 16384"/>
            <a:gd name="T116" fmla="*/ 2147483646 w 16384"/>
            <a:gd name="T117" fmla="*/ 2147483646 h 16384"/>
            <a:gd name="T118" fmla="*/ 2147483646 w 16384"/>
            <a:gd name="T119" fmla="*/ 2147483646 h 16384"/>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w 16384"/>
            <a:gd name="T181" fmla="*/ 0 h 16384"/>
            <a:gd name="T182" fmla="*/ 16384 w 16384"/>
            <a:gd name="T183" fmla="*/ 16384 h 16384"/>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T180" t="T181" r="T182" b="T183"/>
          <a:pathLst>
            <a:path w="16384" h="16384">
              <a:moveTo>
                <a:pt x="15777" y="9681"/>
              </a:moveTo>
              <a:lnTo>
                <a:pt x="15676" y="10674"/>
              </a:lnTo>
              <a:lnTo>
                <a:pt x="15777" y="11171"/>
              </a:lnTo>
              <a:lnTo>
                <a:pt x="15979" y="11295"/>
              </a:lnTo>
              <a:lnTo>
                <a:pt x="16081" y="11171"/>
              </a:lnTo>
              <a:lnTo>
                <a:pt x="16384" y="11419"/>
              </a:lnTo>
              <a:lnTo>
                <a:pt x="16384" y="11916"/>
              </a:lnTo>
              <a:lnTo>
                <a:pt x="15979" y="12288"/>
              </a:lnTo>
              <a:lnTo>
                <a:pt x="15878" y="12909"/>
              </a:lnTo>
              <a:lnTo>
                <a:pt x="15676" y="13529"/>
              </a:lnTo>
              <a:lnTo>
                <a:pt x="15676" y="14274"/>
              </a:lnTo>
              <a:lnTo>
                <a:pt x="16081" y="14646"/>
              </a:lnTo>
              <a:lnTo>
                <a:pt x="16384" y="15143"/>
              </a:lnTo>
              <a:lnTo>
                <a:pt x="16384" y="15888"/>
              </a:lnTo>
              <a:lnTo>
                <a:pt x="15777" y="16012"/>
              </a:lnTo>
              <a:lnTo>
                <a:pt x="15069" y="15888"/>
              </a:lnTo>
              <a:lnTo>
                <a:pt x="14361" y="15763"/>
              </a:lnTo>
              <a:lnTo>
                <a:pt x="13552" y="15763"/>
              </a:lnTo>
              <a:lnTo>
                <a:pt x="12945" y="15888"/>
              </a:lnTo>
              <a:lnTo>
                <a:pt x="12339" y="16012"/>
              </a:lnTo>
              <a:lnTo>
                <a:pt x="11631" y="16260"/>
              </a:lnTo>
              <a:lnTo>
                <a:pt x="11024" y="16384"/>
              </a:lnTo>
              <a:lnTo>
                <a:pt x="10518" y="15888"/>
              </a:lnTo>
              <a:lnTo>
                <a:pt x="10720" y="14895"/>
              </a:lnTo>
              <a:lnTo>
                <a:pt x="11024" y="14770"/>
              </a:lnTo>
              <a:lnTo>
                <a:pt x="11428" y="14398"/>
              </a:lnTo>
              <a:lnTo>
                <a:pt x="11226" y="13902"/>
              </a:lnTo>
              <a:lnTo>
                <a:pt x="10518" y="13902"/>
              </a:lnTo>
              <a:lnTo>
                <a:pt x="10215" y="13405"/>
              </a:lnTo>
              <a:lnTo>
                <a:pt x="10012" y="13902"/>
              </a:lnTo>
              <a:lnTo>
                <a:pt x="9304" y="14274"/>
              </a:lnTo>
              <a:lnTo>
                <a:pt x="8698" y="14895"/>
              </a:lnTo>
              <a:lnTo>
                <a:pt x="7787" y="15019"/>
              </a:lnTo>
              <a:lnTo>
                <a:pt x="7787" y="14770"/>
              </a:lnTo>
              <a:lnTo>
                <a:pt x="7181" y="14522"/>
              </a:lnTo>
              <a:lnTo>
                <a:pt x="6877" y="13902"/>
              </a:lnTo>
              <a:lnTo>
                <a:pt x="6574" y="13902"/>
              </a:lnTo>
              <a:lnTo>
                <a:pt x="6776" y="13281"/>
              </a:lnTo>
              <a:lnTo>
                <a:pt x="6574" y="12909"/>
              </a:lnTo>
              <a:lnTo>
                <a:pt x="5259" y="12909"/>
              </a:lnTo>
              <a:lnTo>
                <a:pt x="5057" y="12536"/>
              </a:lnTo>
              <a:lnTo>
                <a:pt x="4450" y="12660"/>
              </a:lnTo>
              <a:lnTo>
                <a:pt x="4045" y="12288"/>
              </a:lnTo>
              <a:lnTo>
                <a:pt x="3236" y="12536"/>
              </a:lnTo>
              <a:lnTo>
                <a:pt x="2630" y="12288"/>
              </a:lnTo>
              <a:lnTo>
                <a:pt x="2023" y="13157"/>
              </a:lnTo>
              <a:lnTo>
                <a:pt x="1315" y="13281"/>
              </a:lnTo>
              <a:lnTo>
                <a:pt x="1112" y="13281"/>
              </a:lnTo>
              <a:lnTo>
                <a:pt x="1011" y="13157"/>
              </a:lnTo>
              <a:lnTo>
                <a:pt x="708" y="12288"/>
              </a:lnTo>
              <a:lnTo>
                <a:pt x="0" y="11667"/>
              </a:lnTo>
              <a:lnTo>
                <a:pt x="0" y="9557"/>
              </a:lnTo>
              <a:lnTo>
                <a:pt x="607" y="8937"/>
              </a:lnTo>
              <a:lnTo>
                <a:pt x="1517" y="8688"/>
              </a:lnTo>
              <a:lnTo>
                <a:pt x="2023" y="8440"/>
              </a:lnTo>
              <a:lnTo>
                <a:pt x="2528" y="8316"/>
              </a:lnTo>
              <a:lnTo>
                <a:pt x="3135" y="8316"/>
              </a:lnTo>
              <a:lnTo>
                <a:pt x="3439" y="8192"/>
              </a:lnTo>
              <a:lnTo>
                <a:pt x="3641" y="7447"/>
              </a:lnTo>
              <a:lnTo>
                <a:pt x="3944" y="6578"/>
              </a:lnTo>
              <a:lnTo>
                <a:pt x="4147" y="6578"/>
              </a:lnTo>
              <a:lnTo>
                <a:pt x="4147" y="5958"/>
              </a:lnTo>
              <a:lnTo>
                <a:pt x="4147" y="5585"/>
              </a:lnTo>
              <a:lnTo>
                <a:pt x="4551" y="5461"/>
              </a:lnTo>
              <a:lnTo>
                <a:pt x="5158" y="5461"/>
              </a:lnTo>
              <a:lnTo>
                <a:pt x="5562" y="5213"/>
              </a:lnTo>
              <a:lnTo>
                <a:pt x="6068" y="5337"/>
              </a:lnTo>
              <a:lnTo>
                <a:pt x="6372" y="5213"/>
              </a:lnTo>
              <a:lnTo>
                <a:pt x="6270" y="3972"/>
              </a:lnTo>
              <a:lnTo>
                <a:pt x="6675" y="3848"/>
              </a:lnTo>
              <a:lnTo>
                <a:pt x="7484" y="3972"/>
              </a:lnTo>
              <a:lnTo>
                <a:pt x="7484" y="3600"/>
              </a:lnTo>
              <a:lnTo>
                <a:pt x="7484" y="3103"/>
              </a:lnTo>
              <a:lnTo>
                <a:pt x="7686" y="2607"/>
              </a:lnTo>
              <a:lnTo>
                <a:pt x="7990" y="3848"/>
              </a:lnTo>
              <a:lnTo>
                <a:pt x="8597" y="3848"/>
              </a:lnTo>
              <a:lnTo>
                <a:pt x="8900" y="4096"/>
              </a:lnTo>
              <a:lnTo>
                <a:pt x="9203" y="4592"/>
              </a:lnTo>
              <a:lnTo>
                <a:pt x="9203" y="5461"/>
              </a:lnTo>
              <a:lnTo>
                <a:pt x="9810" y="5834"/>
              </a:lnTo>
              <a:lnTo>
                <a:pt x="9810" y="4965"/>
              </a:lnTo>
              <a:lnTo>
                <a:pt x="9709" y="4220"/>
              </a:lnTo>
              <a:lnTo>
                <a:pt x="9810" y="3475"/>
              </a:lnTo>
              <a:lnTo>
                <a:pt x="10012" y="3972"/>
              </a:lnTo>
              <a:lnTo>
                <a:pt x="10417" y="4344"/>
              </a:lnTo>
              <a:lnTo>
                <a:pt x="10417" y="4096"/>
              </a:lnTo>
              <a:lnTo>
                <a:pt x="10822" y="3972"/>
              </a:lnTo>
              <a:lnTo>
                <a:pt x="11327" y="3972"/>
              </a:lnTo>
              <a:lnTo>
                <a:pt x="11732" y="3475"/>
              </a:lnTo>
              <a:lnTo>
                <a:pt x="12237" y="4096"/>
              </a:lnTo>
              <a:lnTo>
                <a:pt x="12642" y="4220"/>
              </a:lnTo>
              <a:lnTo>
                <a:pt x="12945" y="2731"/>
              </a:lnTo>
              <a:lnTo>
                <a:pt x="13249" y="2855"/>
              </a:lnTo>
              <a:lnTo>
                <a:pt x="13249" y="3600"/>
              </a:lnTo>
              <a:lnTo>
                <a:pt x="13047" y="4468"/>
              </a:lnTo>
              <a:lnTo>
                <a:pt x="14159" y="3475"/>
              </a:lnTo>
              <a:lnTo>
                <a:pt x="14361" y="2358"/>
              </a:lnTo>
              <a:lnTo>
                <a:pt x="14058" y="1862"/>
              </a:lnTo>
              <a:lnTo>
                <a:pt x="13856" y="1489"/>
              </a:lnTo>
              <a:lnTo>
                <a:pt x="13957" y="1489"/>
              </a:lnTo>
              <a:lnTo>
                <a:pt x="14058" y="0"/>
              </a:lnTo>
              <a:lnTo>
                <a:pt x="14260" y="0"/>
              </a:lnTo>
              <a:lnTo>
                <a:pt x="14159" y="496"/>
              </a:lnTo>
              <a:lnTo>
                <a:pt x="14361" y="745"/>
              </a:lnTo>
              <a:lnTo>
                <a:pt x="14361" y="1241"/>
              </a:lnTo>
              <a:lnTo>
                <a:pt x="14462" y="1365"/>
              </a:lnTo>
              <a:lnTo>
                <a:pt x="14564" y="1614"/>
              </a:lnTo>
              <a:lnTo>
                <a:pt x="15272" y="1489"/>
              </a:lnTo>
              <a:lnTo>
                <a:pt x="16283" y="1614"/>
              </a:lnTo>
              <a:lnTo>
                <a:pt x="16384" y="2234"/>
              </a:lnTo>
              <a:lnTo>
                <a:pt x="16384" y="2979"/>
              </a:lnTo>
              <a:lnTo>
                <a:pt x="16384" y="3848"/>
              </a:lnTo>
              <a:lnTo>
                <a:pt x="16081" y="4717"/>
              </a:lnTo>
              <a:lnTo>
                <a:pt x="16081" y="5710"/>
              </a:lnTo>
              <a:lnTo>
                <a:pt x="15777" y="6703"/>
              </a:lnTo>
              <a:lnTo>
                <a:pt x="15676" y="7075"/>
              </a:lnTo>
              <a:lnTo>
                <a:pt x="15979" y="7944"/>
              </a:lnTo>
              <a:lnTo>
                <a:pt x="16081" y="8440"/>
              </a:lnTo>
              <a:lnTo>
                <a:pt x="15878" y="8688"/>
              </a:lnTo>
              <a:lnTo>
                <a:pt x="15777" y="9681"/>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488950</xdr:colOff>
      <xdr:row>29</xdr:row>
      <xdr:rowOff>114300</xdr:rowOff>
    </xdr:from>
    <xdr:to>
      <xdr:col>12</xdr:col>
      <xdr:colOff>488950</xdr:colOff>
      <xdr:row>35</xdr:row>
      <xdr:rowOff>104775</xdr:rowOff>
    </xdr:to>
    <xdr:sp macro="" textlink="">
      <xdr:nvSpPr>
        <xdr:cNvPr id="5" name="d14204"/>
        <xdr:cNvSpPr>
          <a:spLocks/>
        </xdr:cNvSpPr>
      </xdr:nvSpPr>
      <xdr:spPr bwMode="auto">
        <a:xfrm>
          <a:off x="6584950" y="5781675"/>
          <a:ext cx="1219200" cy="904875"/>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0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6384"/>
            <a:gd name="T112" fmla="*/ 0 h 16384"/>
            <a:gd name="T113" fmla="*/ 16384 w 16384"/>
            <a:gd name="T114" fmla="*/ 16384 h 16384"/>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6384" h="16384">
              <a:moveTo>
                <a:pt x="15360" y="8021"/>
              </a:moveTo>
              <a:lnTo>
                <a:pt x="15744" y="8704"/>
              </a:lnTo>
              <a:lnTo>
                <a:pt x="15616" y="9557"/>
              </a:lnTo>
              <a:lnTo>
                <a:pt x="15616" y="10240"/>
              </a:lnTo>
              <a:lnTo>
                <a:pt x="16000" y="10752"/>
              </a:lnTo>
              <a:lnTo>
                <a:pt x="16384" y="11264"/>
              </a:lnTo>
              <a:lnTo>
                <a:pt x="16256" y="11947"/>
              </a:lnTo>
              <a:lnTo>
                <a:pt x="15616" y="11776"/>
              </a:lnTo>
              <a:lnTo>
                <a:pt x="14976" y="12629"/>
              </a:lnTo>
              <a:lnTo>
                <a:pt x="14720" y="12800"/>
              </a:lnTo>
              <a:lnTo>
                <a:pt x="13440" y="13653"/>
              </a:lnTo>
              <a:lnTo>
                <a:pt x="12928" y="13653"/>
              </a:lnTo>
              <a:lnTo>
                <a:pt x="12032" y="14848"/>
              </a:lnTo>
              <a:lnTo>
                <a:pt x="11520" y="14848"/>
              </a:lnTo>
              <a:lnTo>
                <a:pt x="10496" y="15701"/>
              </a:lnTo>
              <a:lnTo>
                <a:pt x="9728" y="16213"/>
              </a:lnTo>
              <a:lnTo>
                <a:pt x="9344" y="15531"/>
              </a:lnTo>
              <a:lnTo>
                <a:pt x="8832" y="14848"/>
              </a:lnTo>
              <a:lnTo>
                <a:pt x="8064" y="14848"/>
              </a:lnTo>
              <a:lnTo>
                <a:pt x="7168" y="14848"/>
              </a:lnTo>
              <a:lnTo>
                <a:pt x="7040" y="15189"/>
              </a:lnTo>
              <a:lnTo>
                <a:pt x="6656" y="16043"/>
              </a:lnTo>
              <a:lnTo>
                <a:pt x="6016" y="16384"/>
              </a:lnTo>
              <a:lnTo>
                <a:pt x="5504" y="16384"/>
              </a:lnTo>
              <a:lnTo>
                <a:pt x="4736" y="16213"/>
              </a:lnTo>
              <a:lnTo>
                <a:pt x="4096" y="15872"/>
              </a:lnTo>
              <a:lnTo>
                <a:pt x="3456" y="15701"/>
              </a:lnTo>
              <a:lnTo>
                <a:pt x="2816" y="15531"/>
              </a:lnTo>
              <a:lnTo>
                <a:pt x="1920" y="15360"/>
              </a:lnTo>
              <a:lnTo>
                <a:pt x="1152" y="15360"/>
              </a:lnTo>
              <a:lnTo>
                <a:pt x="512" y="15189"/>
              </a:lnTo>
              <a:lnTo>
                <a:pt x="384" y="15019"/>
              </a:lnTo>
              <a:lnTo>
                <a:pt x="0" y="15189"/>
              </a:lnTo>
              <a:lnTo>
                <a:pt x="512" y="13824"/>
              </a:lnTo>
              <a:lnTo>
                <a:pt x="1024" y="13312"/>
              </a:lnTo>
              <a:lnTo>
                <a:pt x="1408" y="12629"/>
              </a:lnTo>
              <a:lnTo>
                <a:pt x="1408" y="11947"/>
              </a:lnTo>
              <a:lnTo>
                <a:pt x="1536" y="10581"/>
              </a:lnTo>
              <a:lnTo>
                <a:pt x="1920" y="10411"/>
              </a:lnTo>
              <a:lnTo>
                <a:pt x="2176" y="9216"/>
              </a:lnTo>
              <a:lnTo>
                <a:pt x="2560" y="8875"/>
              </a:lnTo>
              <a:lnTo>
                <a:pt x="3072" y="8704"/>
              </a:lnTo>
              <a:lnTo>
                <a:pt x="4096" y="7339"/>
              </a:lnTo>
              <a:lnTo>
                <a:pt x="4352" y="6485"/>
              </a:lnTo>
              <a:lnTo>
                <a:pt x="4096" y="5973"/>
              </a:lnTo>
              <a:lnTo>
                <a:pt x="3456" y="6144"/>
              </a:lnTo>
              <a:lnTo>
                <a:pt x="3584" y="4949"/>
              </a:lnTo>
              <a:lnTo>
                <a:pt x="2944" y="4608"/>
              </a:lnTo>
              <a:lnTo>
                <a:pt x="2560" y="3072"/>
              </a:lnTo>
              <a:lnTo>
                <a:pt x="1536" y="3072"/>
              </a:lnTo>
              <a:lnTo>
                <a:pt x="1280" y="2389"/>
              </a:lnTo>
              <a:lnTo>
                <a:pt x="1408" y="1877"/>
              </a:lnTo>
              <a:lnTo>
                <a:pt x="2048" y="1365"/>
              </a:lnTo>
              <a:lnTo>
                <a:pt x="2432" y="0"/>
              </a:lnTo>
              <a:lnTo>
                <a:pt x="3328" y="1024"/>
              </a:lnTo>
              <a:lnTo>
                <a:pt x="4224" y="1707"/>
              </a:lnTo>
              <a:lnTo>
                <a:pt x="5120" y="2048"/>
              </a:lnTo>
              <a:lnTo>
                <a:pt x="5504" y="2048"/>
              </a:lnTo>
              <a:lnTo>
                <a:pt x="6144" y="2731"/>
              </a:lnTo>
              <a:lnTo>
                <a:pt x="7424" y="3413"/>
              </a:lnTo>
              <a:lnTo>
                <a:pt x="8448" y="2560"/>
              </a:lnTo>
              <a:lnTo>
                <a:pt x="8832" y="1536"/>
              </a:lnTo>
              <a:lnTo>
                <a:pt x="9216" y="1877"/>
              </a:lnTo>
              <a:lnTo>
                <a:pt x="9472" y="2901"/>
              </a:lnTo>
              <a:lnTo>
                <a:pt x="9728" y="3584"/>
              </a:lnTo>
              <a:lnTo>
                <a:pt x="10368" y="4608"/>
              </a:lnTo>
              <a:lnTo>
                <a:pt x="11136" y="5291"/>
              </a:lnTo>
              <a:lnTo>
                <a:pt x="11648" y="5632"/>
              </a:lnTo>
              <a:lnTo>
                <a:pt x="12544" y="5461"/>
              </a:lnTo>
              <a:lnTo>
                <a:pt x="12672" y="5461"/>
              </a:lnTo>
              <a:lnTo>
                <a:pt x="13056" y="6827"/>
              </a:lnTo>
              <a:lnTo>
                <a:pt x="13056" y="7851"/>
              </a:lnTo>
              <a:lnTo>
                <a:pt x="13568" y="8192"/>
              </a:lnTo>
              <a:lnTo>
                <a:pt x="14208" y="8192"/>
              </a:lnTo>
              <a:lnTo>
                <a:pt x="15360" y="8021"/>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41275</xdr:colOff>
      <xdr:row>24</xdr:row>
      <xdr:rowOff>0</xdr:rowOff>
    </xdr:from>
    <xdr:to>
      <xdr:col>11</xdr:col>
      <xdr:colOff>212725</xdr:colOff>
      <xdr:row>35</xdr:row>
      <xdr:rowOff>28575</xdr:rowOff>
    </xdr:to>
    <xdr:sp macro="" textlink="">
      <xdr:nvSpPr>
        <xdr:cNvPr id="6" name="d14205"/>
        <xdr:cNvSpPr>
          <a:spLocks/>
        </xdr:cNvSpPr>
      </xdr:nvSpPr>
      <xdr:spPr bwMode="auto">
        <a:xfrm>
          <a:off x="5527675" y="4905375"/>
          <a:ext cx="1390650" cy="1704975"/>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2147483646 w 16384"/>
            <a:gd name="T75" fmla="*/ 2147483646 h 16384"/>
            <a:gd name="T76" fmla="*/ 2147483646 w 16384"/>
            <a:gd name="T77" fmla="*/ 2147483646 h 16384"/>
            <a:gd name="T78" fmla="*/ 2147483646 w 16384"/>
            <a:gd name="T79" fmla="*/ 2147483646 h 16384"/>
            <a:gd name="T80" fmla="*/ 2147483646 w 16384"/>
            <a:gd name="T81" fmla="*/ 2147483646 h 16384"/>
            <a:gd name="T82" fmla="*/ 0 w 16384"/>
            <a:gd name="T83" fmla="*/ 2147483646 h 16384"/>
            <a:gd name="T84" fmla="*/ 2147483646 w 16384"/>
            <a:gd name="T85" fmla="*/ 2147483646 h 16384"/>
            <a:gd name="T86" fmla="*/ 2147483646 w 16384"/>
            <a:gd name="T87" fmla="*/ 2147483646 h 16384"/>
            <a:gd name="T88" fmla="*/ 2147483646 w 16384"/>
            <a:gd name="T89" fmla="*/ 2147483646 h 16384"/>
            <a:gd name="T90" fmla="*/ 2147483646 w 16384"/>
            <a:gd name="T91" fmla="*/ 2147483646 h 16384"/>
            <a:gd name="T92" fmla="*/ 2147483646 w 16384"/>
            <a:gd name="T93" fmla="*/ 2147483646 h 16384"/>
            <a:gd name="T94" fmla="*/ 2147483646 w 16384"/>
            <a:gd name="T95" fmla="*/ 2147483646 h 16384"/>
            <a:gd name="T96" fmla="*/ 2147483646 w 16384"/>
            <a:gd name="T97" fmla="*/ 2147483646 h 16384"/>
            <a:gd name="T98" fmla="*/ 2147483646 w 16384"/>
            <a:gd name="T99" fmla="*/ 2147483646 h 16384"/>
            <a:gd name="T100" fmla="*/ 2147483646 w 16384"/>
            <a:gd name="T101" fmla="*/ 2147483646 h 16384"/>
            <a:gd name="T102" fmla="*/ 2147483646 w 16384"/>
            <a:gd name="T103" fmla="*/ 2147483646 h 16384"/>
            <a:gd name="T104" fmla="*/ 2147483646 w 16384"/>
            <a:gd name="T105" fmla="*/ 2147483646 h 16384"/>
            <a:gd name="T106" fmla="*/ 2147483646 w 16384"/>
            <a:gd name="T107" fmla="*/ 2147483646 h 16384"/>
            <a:gd name="T108" fmla="*/ 2147483646 w 16384"/>
            <a:gd name="T109" fmla="*/ 0 h 16384"/>
            <a:gd name="T110" fmla="*/ 2147483646 w 16384"/>
            <a:gd name="T111" fmla="*/ 2147483646 h 16384"/>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w 16384"/>
            <a:gd name="T169" fmla="*/ 0 h 16384"/>
            <a:gd name="T170" fmla="*/ 16384 w 16384"/>
            <a:gd name="T171" fmla="*/ 16384 h 16384"/>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T168" t="T169" r="T170" b="T171"/>
          <a:pathLst>
            <a:path w="16384" h="16384">
              <a:moveTo>
                <a:pt x="10549" y="1267"/>
              </a:moveTo>
              <a:lnTo>
                <a:pt x="10997" y="1448"/>
              </a:lnTo>
              <a:lnTo>
                <a:pt x="11334" y="1720"/>
              </a:lnTo>
              <a:lnTo>
                <a:pt x="11334" y="2082"/>
              </a:lnTo>
              <a:lnTo>
                <a:pt x="11222" y="2625"/>
              </a:lnTo>
              <a:lnTo>
                <a:pt x="11110" y="3259"/>
              </a:lnTo>
              <a:lnTo>
                <a:pt x="11222" y="3621"/>
              </a:lnTo>
              <a:lnTo>
                <a:pt x="11110" y="3983"/>
              </a:lnTo>
              <a:lnTo>
                <a:pt x="11334" y="4345"/>
              </a:lnTo>
              <a:lnTo>
                <a:pt x="11446" y="4888"/>
              </a:lnTo>
              <a:lnTo>
                <a:pt x="11446" y="5250"/>
              </a:lnTo>
              <a:lnTo>
                <a:pt x="11895" y="5522"/>
              </a:lnTo>
              <a:lnTo>
                <a:pt x="12120" y="5884"/>
              </a:lnTo>
              <a:lnTo>
                <a:pt x="12344" y="5974"/>
              </a:lnTo>
              <a:lnTo>
                <a:pt x="12569" y="6517"/>
              </a:lnTo>
              <a:lnTo>
                <a:pt x="12905" y="6698"/>
              </a:lnTo>
              <a:lnTo>
                <a:pt x="13354" y="6970"/>
              </a:lnTo>
              <a:lnTo>
                <a:pt x="13579" y="7332"/>
              </a:lnTo>
              <a:lnTo>
                <a:pt x="13466" y="7694"/>
              </a:lnTo>
              <a:lnTo>
                <a:pt x="13017" y="7966"/>
              </a:lnTo>
              <a:lnTo>
                <a:pt x="12793" y="8418"/>
              </a:lnTo>
              <a:lnTo>
                <a:pt x="12569" y="8871"/>
              </a:lnTo>
              <a:lnTo>
                <a:pt x="12456" y="9505"/>
              </a:lnTo>
              <a:lnTo>
                <a:pt x="13130" y="9686"/>
              </a:lnTo>
              <a:lnTo>
                <a:pt x="13691" y="9595"/>
              </a:lnTo>
              <a:lnTo>
                <a:pt x="13915" y="9957"/>
              </a:lnTo>
              <a:lnTo>
                <a:pt x="14813" y="9957"/>
              </a:lnTo>
              <a:lnTo>
                <a:pt x="15150" y="10772"/>
              </a:lnTo>
              <a:lnTo>
                <a:pt x="15711" y="10953"/>
              </a:lnTo>
              <a:lnTo>
                <a:pt x="15598" y="11586"/>
              </a:lnTo>
              <a:lnTo>
                <a:pt x="16160" y="11496"/>
              </a:lnTo>
              <a:lnTo>
                <a:pt x="16384" y="11768"/>
              </a:lnTo>
              <a:lnTo>
                <a:pt x="16160" y="12220"/>
              </a:lnTo>
              <a:lnTo>
                <a:pt x="15262" y="12944"/>
              </a:lnTo>
              <a:lnTo>
                <a:pt x="14813" y="13035"/>
              </a:lnTo>
              <a:lnTo>
                <a:pt x="14476" y="13216"/>
              </a:lnTo>
              <a:lnTo>
                <a:pt x="14252" y="13849"/>
              </a:lnTo>
              <a:lnTo>
                <a:pt x="13915" y="13940"/>
              </a:lnTo>
              <a:lnTo>
                <a:pt x="13803" y="14664"/>
              </a:lnTo>
              <a:lnTo>
                <a:pt x="13803" y="15026"/>
              </a:lnTo>
              <a:lnTo>
                <a:pt x="13466" y="15388"/>
              </a:lnTo>
              <a:lnTo>
                <a:pt x="13017" y="15660"/>
              </a:lnTo>
              <a:lnTo>
                <a:pt x="12569" y="16384"/>
              </a:lnTo>
              <a:lnTo>
                <a:pt x="12232" y="16384"/>
              </a:lnTo>
              <a:lnTo>
                <a:pt x="11895" y="16384"/>
              </a:lnTo>
              <a:lnTo>
                <a:pt x="11222" y="16022"/>
              </a:lnTo>
              <a:lnTo>
                <a:pt x="10661" y="15479"/>
              </a:lnTo>
              <a:lnTo>
                <a:pt x="9988" y="15298"/>
              </a:lnTo>
              <a:lnTo>
                <a:pt x="9202" y="15117"/>
              </a:lnTo>
              <a:lnTo>
                <a:pt x="8192" y="15026"/>
              </a:lnTo>
              <a:lnTo>
                <a:pt x="7406" y="14936"/>
              </a:lnTo>
              <a:lnTo>
                <a:pt x="6621" y="14755"/>
              </a:lnTo>
              <a:lnTo>
                <a:pt x="5948" y="14755"/>
              </a:lnTo>
              <a:lnTo>
                <a:pt x="6060" y="14212"/>
              </a:lnTo>
              <a:lnTo>
                <a:pt x="6284" y="13578"/>
              </a:lnTo>
              <a:lnTo>
                <a:pt x="6509" y="13035"/>
              </a:lnTo>
              <a:lnTo>
                <a:pt x="6733" y="12401"/>
              </a:lnTo>
              <a:lnTo>
                <a:pt x="6845" y="11768"/>
              </a:lnTo>
              <a:lnTo>
                <a:pt x="6509" y="11405"/>
              </a:lnTo>
              <a:lnTo>
                <a:pt x="6509" y="11043"/>
              </a:lnTo>
              <a:lnTo>
                <a:pt x="6284" y="10500"/>
              </a:lnTo>
              <a:lnTo>
                <a:pt x="5835" y="10138"/>
              </a:lnTo>
              <a:lnTo>
                <a:pt x="5723" y="9414"/>
              </a:lnTo>
              <a:lnTo>
                <a:pt x="5835" y="8961"/>
              </a:lnTo>
              <a:lnTo>
                <a:pt x="6172" y="8871"/>
              </a:lnTo>
              <a:lnTo>
                <a:pt x="6284" y="8328"/>
              </a:lnTo>
              <a:lnTo>
                <a:pt x="5387" y="8328"/>
              </a:lnTo>
              <a:lnTo>
                <a:pt x="5499" y="7785"/>
              </a:lnTo>
              <a:lnTo>
                <a:pt x="5274" y="7694"/>
              </a:lnTo>
              <a:lnTo>
                <a:pt x="4938" y="8056"/>
              </a:lnTo>
              <a:lnTo>
                <a:pt x="4489" y="7875"/>
              </a:lnTo>
              <a:lnTo>
                <a:pt x="4938" y="7694"/>
              </a:lnTo>
              <a:lnTo>
                <a:pt x="4938" y="7332"/>
              </a:lnTo>
              <a:lnTo>
                <a:pt x="5274" y="6879"/>
              </a:lnTo>
              <a:lnTo>
                <a:pt x="4938" y="6246"/>
              </a:lnTo>
              <a:lnTo>
                <a:pt x="3928" y="6427"/>
              </a:lnTo>
              <a:lnTo>
                <a:pt x="3142" y="6155"/>
              </a:lnTo>
              <a:lnTo>
                <a:pt x="1459" y="7061"/>
              </a:lnTo>
              <a:lnTo>
                <a:pt x="1234" y="6879"/>
              </a:lnTo>
              <a:lnTo>
                <a:pt x="786" y="6246"/>
              </a:lnTo>
              <a:lnTo>
                <a:pt x="898" y="5431"/>
              </a:lnTo>
              <a:lnTo>
                <a:pt x="224" y="5341"/>
              </a:lnTo>
              <a:lnTo>
                <a:pt x="449" y="4616"/>
              </a:lnTo>
              <a:lnTo>
                <a:pt x="0" y="4435"/>
              </a:lnTo>
              <a:lnTo>
                <a:pt x="224" y="4073"/>
              </a:lnTo>
              <a:lnTo>
                <a:pt x="561" y="4073"/>
              </a:lnTo>
              <a:lnTo>
                <a:pt x="898" y="4164"/>
              </a:lnTo>
              <a:lnTo>
                <a:pt x="1234" y="3892"/>
              </a:lnTo>
              <a:lnTo>
                <a:pt x="1571" y="3892"/>
              </a:lnTo>
              <a:lnTo>
                <a:pt x="1796" y="3259"/>
              </a:lnTo>
              <a:lnTo>
                <a:pt x="2357" y="2625"/>
              </a:lnTo>
              <a:lnTo>
                <a:pt x="2805" y="1720"/>
              </a:lnTo>
              <a:lnTo>
                <a:pt x="4264" y="2082"/>
              </a:lnTo>
              <a:lnTo>
                <a:pt x="4264" y="1629"/>
              </a:lnTo>
              <a:lnTo>
                <a:pt x="5162" y="1720"/>
              </a:lnTo>
              <a:lnTo>
                <a:pt x="6172" y="2082"/>
              </a:lnTo>
              <a:lnTo>
                <a:pt x="6621" y="2444"/>
              </a:lnTo>
              <a:lnTo>
                <a:pt x="6733" y="3078"/>
              </a:lnTo>
              <a:lnTo>
                <a:pt x="7294" y="3349"/>
              </a:lnTo>
              <a:lnTo>
                <a:pt x="7182" y="2897"/>
              </a:lnTo>
              <a:lnTo>
                <a:pt x="8080" y="2897"/>
              </a:lnTo>
              <a:lnTo>
                <a:pt x="8529" y="1991"/>
              </a:lnTo>
              <a:lnTo>
                <a:pt x="8080" y="1539"/>
              </a:lnTo>
              <a:lnTo>
                <a:pt x="6845" y="634"/>
              </a:lnTo>
              <a:lnTo>
                <a:pt x="7406" y="453"/>
              </a:lnTo>
              <a:lnTo>
                <a:pt x="7743" y="724"/>
              </a:lnTo>
              <a:lnTo>
                <a:pt x="8192" y="815"/>
              </a:lnTo>
              <a:lnTo>
                <a:pt x="8753" y="905"/>
              </a:lnTo>
              <a:lnTo>
                <a:pt x="9202" y="1086"/>
              </a:lnTo>
              <a:lnTo>
                <a:pt x="9426" y="0"/>
              </a:lnTo>
              <a:lnTo>
                <a:pt x="9875" y="91"/>
              </a:lnTo>
              <a:lnTo>
                <a:pt x="9763" y="996"/>
              </a:lnTo>
              <a:lnTo>
                <a:pt x="10549" y="1267"/>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463550</xdr:colOff>
      <xdr:row>33</xdr:row>
      <xdr:rowOff>6350</xdr:rowOff>
    </xdr:from>
    <xdr:to>
      <xdr:col>6</xdr:col>
      <xdr:colOff>63500</xdr:colOff>
      <xdr:row>46</xdr:row>
      <xdr:rowOff>73025</xdr:rowOff>
    </xdr:to>
    <xdr:sp macro="" textlink="">
      <xdr:nvSpPr>
        <xdr:cNvPr id="7" name="d14206"/>
        <xdr:cNvSpPr>
          <a:spLocks/>
        </xdr:cNvSpPr>
      </xdr:nvSpPr>
      <xdr:spPr bwMode="auto">
        <a:xfrm>
          <a:off x="1682750" y="6283325"/>
          <a:ext cx="2038350" cy="2047875"/>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0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2147483646 w 16384"/>
            <a:gd name="T75" fmla="*/ 2147483646 h 16384"/>
            <a:gd name="T76" fmla="*/ 2147483646 w 16384"/>
            <a:gd name="T77" fmla="*/ 2147483646 h 16384"/>
            <a:gd name="T78" fmla="*/ 2147483646 w 16384"/>
            <a:gd name="T79" fmla="*/ 2147483646 h 16384"/>
            <a:gd name="T80" fmla="*/ 2147483646 w 16384"/>
            <a:gd name="T81" fmla="*/ 2147483646 h 16384"/>
            <a:gd name="T82" fmla="*/ 2147483646 w 16384"/>
            <a:gd name="T83" fmla="*/ 2147483646 h 16384"/>
            <a:gd name="T84" fmla="*/ 2147483646 w 16384"/>
            <a:gd name="T85" fmla="*/ 2147483646 h 16384"/>
            <a:gd name="T86" fmla="*/ 2147483646 w 16384"/>
            <a:gd name="T87" fmla="*/ 2147483646 h 16384"/>
            <a:gd name="T88" fmla="*/ 2147483646 w 16384"/>
            <a:gd name="T89" fmla="*/ 2147483646 h 16384"/>
            <a:gd name="T90" fmla="*/ 2147483646 w 16384"/>
            <a:gd name="T91" fmla="*/ 2147483646 h 16384"/>
            <a:gd name="T92" fmla="*/ 0 w 16384"/>
            <a:gd name="T93" fmla="*/ 2147483646 h 16384"/>
            <a:gd name="T94" fmla="*/ 2147483646 w 16384"/>
            <a:gd name="T95" fmla="*/ 2147483646 h 16384"/>
            <a:gd name="T96" fmla="*/ 2147483646 w 16384"/>
            <a:gd name="T97" fmla="*/ 2147483646 h 16384"/>
            <a:gd name="T98" fmla="*/ 0 w 16384"/>
            <a:gd name="T99" fmla="*/ 2147483646 h 16384"/>
            <a:gd name="T100" fmla="*/ 2147483646 w 16384"/>
            <a:gd name="T101" fmla="*/ 2147483646 h 16384"/>
            <a:gd name="T102" fmla="*/ 2147483646 w 16384"/>
            <a:gd name="T103" fmla="*/ 2147483646 h 16384"/>
            <a:gd name="T104" fmla="*/ 2147483646 w 16384"/>
            <a:gd name="T105" fmla="*/ 2147483646 h 16384"/>
            <a:gd name="T106" fmla="*/ 2147483646 w 16384"/>
            <a:gd name="T107" fmla="*/ 2147483646 h 16384"/>
            <a:gd name="T108" fmla="*/ 2147483646 w 16384"/>
            <a:gd name="T109" fmla="*/ 2147483646 h 16384"/>
            <a:gd name="T110" fmla="*/ 2147483646 w 16384"/>
            <a:gd name="T111" fmla="*/ 2147483646 h 16384"/>
            <a:gd name="T112" fmla="*/ 2147483646 w 16384"/>
            <a:gd name="T113" fmla="*/ 2147483646 h 16384"/>
            <a:gd name="T114" fmla="*/ 2147483646 w 16384"/>
            <a:gd name="T115" fmla="*/ 2147483646 h 16384"/>
            <a:gd name="T116" fmla="*/ 2147483646 w 16384"/>
            <a:gd name="T117" fmla="*/ 2147483646 h 16384"/>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16384"/>
            <a:gd name="T178" fmla="*/ 0 h 16384"/>
            <a:gd name="T179" fmla="*/ 16384 w 16384"/>
            <a:gd name="T180" fmla="*/ 16384 h 16384"/>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16384" h="16384">
              <a:moveTo>
                <a:pt x="6508" y="1483"/>
              </a:moveTo>
              <a:lnTo>
                <a:pt x="6584" y="1260"/>
              </a:lnTo>
              <a:lnTo>
                <a:pt x="6814" y="1112"/>
              </a:lnTo>
              <a:lnTo>
                <a:pt x="7120" y="964"/>
              </a:lnTo>
              <a:lnTo>
                <a:pt x="7273" y="593"/>
              </a:lnTo>
              <a:lnTo>
                <a:pt x="7580" y="593"/>
              </a:lnTo>
              <a:lnTo>
                <a:pt x="8269" y="1705"/>
              </a:lnTo>
              <a:lnTo>
                <a:pt x="8804" y="1779"/>
              </a:lnTo>
              <a:lnTo>
                <a:pt x="9187" y="1557"/>
              </a:lnTo>
              <a:lnTo>
                <a:pt x="9570" y="1186"/>
              </a:lnTo>
              <a:lnTo>
                <a:pt x="9647" y="1409"/>
              </a:lnTo>
              <a:lnTo>
                <a:pt x="9800" y="1112"/>
              </a:lnTo>
              <a:lnTo>
                <a:pt x="9953" y="890"/>
              </a:lnTo>
              <a:lnTo>
                <a:pt x="10183" y="741"/>
              </a:lnTo>
              <a:lnTo>
                <a:pt x="10259" y="371"/>
              </a:lnTo>
              <a:lnTo>
                <a:pt x="10336" y="297"/>
              </a:lnTo>
              <a:lnTo>
                <a:pt x="10948" y="148"/>
              </a:lnTo>
              <a:lnTo>
                <a:pt x="11101" y="0"/>
              </a:lnTo>
              <a:lnTo>
                <a:pt x="11254" y="74"/>
              </a:lnTo>
              <a:lnTo>
                <a:pt x="11331" y="222"/>
              </a:lnTo>
              <a:lnTo>
                <a:pt x="11714" y="741"/>
              </a:lnTo>
              <a:lnTo>
                <a:pt x="11943" y="1038"/>
              </a:lnTo>
              <a:lnTo>
                <a:pt x="12250" y="1260"/>
              </a:lnTo>
              <a:lnTo>
                <a:pt x="12709" y="1557"/>
              </a:lnTo>
              <a:lnTo>
                <a:pt x="12862" y="1557"/>
              </a:lnTo>
              <a:lnTo>
                <a:pt x="13092" y="1853"/>
              </a:lnTo>
              <a:lnTo>
                <a:pt x="13092" y="2150"/>
              </a:lnTo>
              <a:lnTo>
                <a:pt x="13551" y="1928"/>
              </a:lnTo>
              <a:lnTo>
                <a:pt x="13857" y="1705"/>
              </a:lnTo>
              <a:lnTo>
                <a:pt x="14240" y="1260"/>
              </a:lnTo>
              <a:lnTo>
                <a:pt x="14853" y="1483"/>
              </a:lnTo>
              <a:lnTo>
                <a:pt x="15312" y="1483"/>
              </a:lnTo>
              <a:lnTo>
                <a:pt x="15695" y="1186"/>
              </a:lnTo>
              <a:lnTo>
                <a:pt x="15848" y="1038"/>
              </a:lnTo>
              <a:lnTo>
                <a:pt x="15925" y="1334"/>
              </a:lnTo>
              <a:lnTo>
                <a:pt x="16078" y="1483"/>
              </a:lnTo>
              <a:lnTo>
                <a:pt x="16384" y="1631"/>
              </a:lnTo>
              <a:lnTo>
                <a:pt x="16231" y="2150"/>
              </a:lnTo>
              <a:lnTo>
                <a:pt x="16231" y="2446"/>
              </a:lnTo>
              <a:lnTo>
                <a:pt x="16307" y="2669"/>
              </a:lnTo>
              <a:lnTo>
                <a:pt x="16307" y="2891"/>
              </a:lnTo>
              <a:lnTo>
                <a:pt x="16231" y="3262"/>
              </a:lnTo>
              <a:lnTo>
                <a:pt x="16078" y="3484"/>
              </a:lnTo>
              <a:lnTo>
                <a:pt x="16231" y="3559"/>
              </a:lnTo>
              <a:lnTo>
                <a:pt x="16231" y="3707"/>
              </a:lnTo>
              <a:lnTo>
                <a:pt x="16078" y="3855"/>
              </a:lnTo>
              <a:lnTo>
                <a:pt x="16001" y="4226"/>
              </a:lnTo>
              <a:lnTo>
                <a:pt x="16154" y="4596"/>
              </a:lnTo>
              <a:lnTo>
                <a:pt x="15772" y="4745"/>
              </a:lnTo>
              <a:lnTo>
                <a:pt x="15465" y="4893"/>
              </a:lnTo>
              <a:lnTo>
                <a:pt x="15082" y="5041"/>
              </a:lnTo>
              <a:lnTo>
                <a:pt x="14700" y="5190"/>
              </a:lnTo>
              <a:lnTo>
                <a:pt x="14164" y="5486"/>
              </a:lnTo>
              <a:lnTo>
                <a:pt x="13704" y="5708"/>
              </a:lnTo>
              <a:lnTo>
                <a:pt x="13092" y="6153"/>
              </a:lnTo>
              <a:lnTo>
                <a:pt x="12709" y="6524"/>
              </a:lnTo>
              <a:lnTo>
                <a:pt x="12403" y="6746"/>
              </a:lnTo>
              <a:lnTo>
                <a:pt x="11943" y="7117"/>
              </a:lnTo>
              <a:lnTo>
                <a:pt x="11561" y="7414"/>
              </a:lnTo>
              <a:lnTo>
                <a:pt x="11101" y="7710"/>
              </a:lnTo>
              <a:lnTo>
                <a:pt x="10719" y="7858"/>
              </a:lnTo>
              <a:lnTo>
                <a:pt x="10336" y="8081"/>
              </a:lnTo>
              <a:lnTo>
                <a:pt x="9953" y="8377"/>
              </a:lnTo>
              <a:lnTo>
                <a:pt x="9417" y="8822"/>
              </a:lnTo>
              <a:lnTo>
                <a:pt x="8958" y="9193"/>
              </a:lnTo>
              <a:lnTo>
                <a:pt x="8422" y="9564"/>
              </a:lnTo>
              <a:lnTo>
                <a:pt x="8192" y="9564"/>
              </a:lnTo>
              <a:lnTo>
                <a:pt x="8039" y="9712"/>
              </a:lnTo>
              <a:lnTo>
                <a:pt x="7733" y="10157"/>
              </a:lnTo>
              <a:lnTo>
                <a:pt x="7426" y="10305"/>
              </a:lnTo>
              <a:lnTo>
                <a:pt x="7350" y="10750"/>
              </a:lnTo>
              <a:lnTo>
                <a:pt x="7273" y="11343"/>
              </a:lnTo>
              <a:lnTo>
                <a:pt x="7350" y="12158"/>
              </a:lnTo>
              <a:lnTo>
                <a:pt x="7503" y="12751"/>
              </a:lnTo>
              <a:lnTo>
                <a:pt x="7350" y="13344"/>
              </a:lnTo>
              <a:lnTo>
                <a:pt x="7273" y="13641"/>
              </a:lnTo>
              <a:lnTo>
                <a:pt x="7197" y="13938"/>
              </a:lnTo>
              <a:lnTo>
                <a:pt x="7044" y="14456"/>
              </a:lnTo>
              <a:lnTo>
                <a:pt x="7120" y="14827"/>
              </a:lnTo>
              <a:lnTo>
                <a:pt x="7197" y="15124"/>
              </a:lnTo>
              <a:lnTo>
                <a:pt x="7044" y="15569"/>
              </a:lnTo>
              <a:lnTo>
                <a:pt x="6967" y="15865"/>
              </a:lnTo>
              <a:lnTo>
                <a:pt x="6967" y="16013"/>
              </a:lnTo>
              <a:lnTo>
                <a:pt x="7044" y="16236"/>
              </a:lnTo>
              <a:lnTo>
                <a:pt x="6814" y="16384"/>
              </a:lnTo>
              <a:lnTo>
                <a:pt x="5589" y="15717"/>
              </a:lnTo>
              <a:lnTo>
                <a:pt x="4747" y="15346"/>
              </a:lnTo>
              <a:lnTo>
                <a:pt x="4364" y="15272"/>
              </a:lnTo>
              <a:lnTo>
                <a:pt x="3981" y="15198"/>
              </a:lnTo>
              <a:lnTo>
                <a:pt x="3522" y="15050"/>
              </a:lnTo>
              <a:lnTo>
                <a:pt x="3062" y="14975"/>
              </a:lnTo>
              <a:lnTo>
                <a:pt x="2756" y="14531"/>
              </a:lnTo>
              <a:lnTo>
                <a:pt x="2450" y="14382"/>
              </a:lnTo>
              <a:lnTo>
                <a:pt x="2220" y="14456"/>
              </a:lnTo>
              <a:lnTo>
                <a:pt x="1761" y="14234"/>
              </a:lnTo>
              <a:lnTo>
                <a:pt x="1531" y="14160"/>
              </a:lnTo>
              <a:lnTo>
                <a:pt x="1531" y="13789"/>
              </a:lnTo>
              <a:lnTo>
                <a:pt x="1837" y="13641"/>
              </a:lnTo>
              <a:lnTo>
                <a:pt x="1914" y="13196"/>
              </a:lnTo>
              <a:lnTo>
                <a:pt x="2144" y="12900"/>
              </a:lnTo>
              <a:lnTo>
                <a:pt x="2220" y="12529"/>
              </a:lnTo>
              <a:lnTo>
                <a:pt x="2144" y="12307"/>
              </a:lnTo>
              <a:lnTo>
                <a:pt x="2373" y="12084"/>
              </a:lnTo>
              <a:lnTo>
                <a:pt x="2603" y="11936"/>
              </a:lnTo>
              <a:lnTo>
                <a:pt x="2833" y="11639"/>
              </a:lnTo>
              <a:lnTo>
                <a:pt x="3139" y="11491"/>
              </a:lnTo>
              <a:lnTo>
                <a:pt x="3522" y="11194"/>
              </a:lnTo>
              <a:lnTo>
                <a:pt x="3828" y="11194"/>
              </a:lnTo>
              <a:lnTo>
                <a:pt x="3981" y="11046"/>
              </a:lnTo>
              <a:lnTo>
                <a:pt x="4364" y="10972"/>
              </a:lnTo>
              <a:lnTo>
                <a:pt x="4747" y="11046"/>
              </a:lnTo>
              <a:lnTo>
                <a:pt x="5053" y="10824"/>
              </a:lnTo>
              <a:lnTo>
                <a:pt x="5053" y="10601"/>
              </a:lnTo>
              <a:lnTo>
                <a:pt x="5053" y="10379"/>
              </a:lnTo>
              <a:lnTo>
                <a:pt x="5130" y="10157"/>
              </a:lnTo>
              <a:lnTo>
                <a:pt x="5436" y="10008"/>
              </a:lnTo>
              <a:lnTo>
                <a:pt x="5512" y="9638"/>
              </a:lnTo>
              <a:lnTo>
                <a:pt x="5436" y="9489"/>
              </a:lnTo>
              <a:lnTo>
                <a:pt x="4747" y="9712"/>
              </a:lnTo>
              <a:lnTo>
                <a:pt x="4441" y="9638"/>
              </a:lnTo>
              <a:lnTo>
                <a:pt x="4134" y="9564"/>
              </a:lnTo>
              <a:lnTo>
                <a:pt x="3828" y="9564"/>
              </a:lnTo>
              <a:lnTo>
                <a:pt x="3675" y="9564"/>
              </a:lnTo>
              <a:lnTo>
                <a:pt x="3445" y="9341"/>
              </a:lnTo>
              <a:lnTo>
                <a:pt x="3292" y="9193"/>
              </a:lnTo>
              <a:lnTo>
                <a:pt x="3062" y="9119"/>
              </a:lnTo>
              <a:lnTo>
                <a:pt x="2833" y="9267"/>
              </a:lnTo>
              <a:lnTo>
                <a:pt x="2756" y="9564"/>
              </a:lnTo>
              <a:lnTo>
                <a:pt x="2756" y="9712"/>
              </a:lnTo>
              <a:lnTo>
                <a:pt x="2220" y="9934"/>
              </a:lnTo>
              <a:lnTo>
                <a:pt x="1991" y="10008"/>
              </a:lnTo>
              <a:lnTo>
                <a:pt x="1608" y="9786"/>
              </a:lnTo>
              <a:lnTo>
                <a:pt x="1378" y="9489"/>
              </a:lnTo>
              <a:lnTo>
                <a:pt x="1148" y="9267"/>
              </a:lnTo>
              <a:lnTo>
                <a:pt x="995" y="9193"/>
              </a:lnTo>
              <a:lnTo>
                <a:pt x="766" y="9415"/>
              </a:lnTo>
              <a:lnTo>
                <a:pt x="612" y="9415"/>
              </a:lnTo>
              <a:lnTo>
                <a:pt x="306" y="8896"/>
              </a:lnTo>
              <a:lnTo>
                <a:pt x="77" y="8896"/>
              </a:lnTo>
              <a:lnTo>
                <a:pt x="0" y="8748"/>
              </a:lnTo>
              <a:lnTo>
                <a:pt x="0" y="8526"/>
              </a:lnTo>
              <a:lnTo>
                <a:pt x="306" y="8229"/>
              </a:lnTo>
              <a:lnTo>
                <a:pt x="612" y="8155"/>
              </a:lnTo>
              <a:lnTo>
                <a:pt x="689" y="7858"/>
              </a:lnTo>
              <a:lnTo>
                <a:pt x="459" y="7784"/>
              </a:lnTo>
              <a:lnTo>
                <a:pt x="383" y="7636"/>
              </a:lnTo>
              <a:lnTo>
                <a:pt x="383" y="7265"/>
              </a:lnTo>
              <a:lnTo>
                <a:pt x="306" y="6895"/>
              </a:lnTo>
              <a:lnTo>
                <a:pt x="77" y="6598"/>
              </a:lnTo>
              <a:lnTo>
                <a:pt x="0" y="6376"/>
              </a:lnTo>
              <a:lnTo>
                <a:pt x="0" y="6153"/>
              </a:lnTo>
              <a:lnTo>
                <a:pt x="536" y="6005"/>
              </a:lnTo>
              <a:lnTo>
                <a:pt x="1148" y="6079"/>
              </a:lnTo>
              <a:lnTo>
                <a:pt x="1455" y="6005"/>
              </a:lnTo>
              <a:lnTo>
                <a:pt x="1991" y="5783"/>
              </a:lnTo>
              <a:lnTo>
                <a:pt x="2603" y="5708"/>
              </a:lnTo>
              <a:lnTo>
                <a:pt x="2756" y="5486"/>
              </a:lnTo>
              <a:lnTo>
                <a:pt x="4287" y="5412"/>
              </a:lnTo>
              <a:lnTo>
                <a:pt x="4823" y="5338"/>
              </a:lnTo>
              <a:lnTo>
                <a:pt x="5053" y="5338"/>
              </a:lnTo>
              <a:lnTo>
                <a:pt x="5512" y="5190"/>
              </a:lnTo>
              <a:lnTo>
                <a:pt x="5436" y="4819"/>
              </a:lnTo>
              <a:lnTo>
                <a:pt x="5436" y="4596"/>
              </a:lnTo>
              <a:lnTo>
                <a:pt x="5665" y="4522"/>
              </a:lnTo>
              <a:lnTo>
                <a:pt x="6048" y="4596"/>
              </a:lnTo>
              <a:lnTo>
                <a:pt x="6355" y="4522"/>
              </a:lnTo>
              <a:lnTo>
                <a:pt x="6508" y="4226"/>
              </a:lnTo>
              <a:lnTo>
                <a:pt x="6584" y="4003"/>
              </a:lnTo>
              <a:lnTo>
                <a:pt x="6508" y="3781"/>
              </a:lnTo>
              <a:lnTo>
                <a:pt x="6737" y="3707"/>
              </a:lnTo>
              <a:lnTo>
                <a:pt x="6584" y="3040"/>
              </a:lnTo>
              <a:lnTo>
                <a:pt x="6584" y="2965"/>
              </a:lnTo>
              <a:lnTo>
                <a:pt x="6508" y="2595"/>
              </a:lnTo>
              <a:lnTo>
                <a:pt x="6431" y="2372"/>
              </a:lnTo>
              <a:lnTo>
                <a:pt x="6508" y="2150"/>
              </a:lnTo>
              <a:lnTo>
                <a:pt x="6737" y="1928"/>
              </a:lnTo>
              <a:lnTo>
                <a:pt x="6661" y="1779"/>
              </a:lnTo>
              <a:lnTo>
                <a:pt x="6508" y="1483"/>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365125</xdr:colOff>
      <xdr:row>28</xdr:row>
      <xdr:rowOff>38100</xdr:rowOff>
    </xdr:from>
    <xdr:to>
      <xdr:col>10</xdr:col>
      <xdr:colOff>12700</xdr:colOff>
      <xdr:row>34</xdr:row>
      <xdr:rowOff>66675</xdr:rowOff>
    </xdr:to>
    <xdr:sp macro="" textlink="">
      <xdr:nvSpPr>
        <xdr:cNvPr id="8" name="d14207"/>
        <xdr:cNvSpPr>
          <a:spLocks/>
        </xdr:cNvSpPr>
      </xdr:nvSpPr>
      <xdr:spPr bwMode="auto">
        <a:xfrm>
          <a:off x="5241925" y="5553075"/>
          <a:ext cx="866775" cy="942975"/>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0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2147483646 w 16384"/>
            <a:gd name="T75" fmla="*/ 2147483646 h 16384"/>
            <a:gd name="T76" fmla="*/ 2147483646 w 16384"/>
            <a:gd name="T77" fmla="*/ 2147483646 h 16384"/>
            <a:gd name="T78" fmla="*/ 2147483646 w 16384"/>
            <a:gd name="T79" fmla="*/ 2147483646 h 16384"/>
            <a:gd name="T80" fmla="*/ 2147483646 w 16384"/>
            <a:gd name="T81" fmla="*/ 2147483646 h 16384"/>
            <a:gd name="T82" fmla="*/ 2147483646 w 16384"/>
            <a:gd name="T83" fmla="*/ 2147483646 h 16384"/>
            <a:gd name="T84" fmla="*/ 2147483646 w 16384"/>
            <a:gd name="T85" fmla="*/ 2147483646 h 16384"/>
            <a:gd name="T86" fmla="*/ 2147483646 w 16384"/>
            <a:gd name="T87" fmla="*/ 2147483646 h 16384"/>
            <a:gd name="T88" fmla="*/ 2147483646 w 16384"/>
            <a:gd name="T89" fmla="*/ 2147483646 h 16384"/>
            <a:gd name="T90" fmla="*/ 2147483646 w 16384"/>
            <a:gd name="T91" fmla="*/ 2147483646 h 16384"/>
            <a:gd name="T92" fmla="*/ 2147483646 w 16384"/>
            <a:gd name="T93" fmla="*/ 2147483646 h 16384"/>
            <a:gd name="T94" fmla="*/ 2147483646 w 16384"/>
            <a:gd name="T95" fmla="*/ 2147483646 h 16384"/>
            <a:gd name="T96" fmla="*/ 2147483646 w 16384"/>
            <a:gd name="T97" fmla="*/ 2147483646 h 16384"/>
            <a:gd name="T98" fmla="*/ 2147483646 w 16384"/>
            <a:gd name="T99" fmla="*/ 2147483646 h 16384"/>
            <a:gd name="T100" fmla="*/ 0 w 16384"/>
            <a:gd name="T101" fmla="*/ 2147483646 h 16384"/>
            <a:gd name="T102" fmla="*/ 0 w 16384"/>
            <a:gd name="T103" fmla="*/ 2147483646 h 16384"/>
            <a:gd name="T104" fmla="*/ 2147483646 w 16384"/>
            <a:gd name="T105" fmla="*/ 2147483646 h 16384"/>
            <a:gd name="T106" fmla="*/ 2147483646 w 16384"/>
            <a:gd name="T107" fmla="*/ 2147483646 h 16384"/>
            <a:gd name="T108" fmla="*/ 2147483646 w 16384"/>
            <a:gd name="T109" fmla="*/ 2147483646 h 16384"/>
            <a:gd name="T110" fmla="*/ 2147483646 w 16384"/>
            <a:gd name="T111" fmla="*/ 2147483646 h 16384"/>
            <a:gd name="T112" fmla="*/ 2147483646 w 16384"/>
            <a:gd name="T113" fmla="*/ 2147483646 h 16384"/>
            <a:gd name="T114" fmla="*/ 2147483646 w 16384"/>
            <a:gd name="T115" fmla="*/ 2147483646 h 16384"/>
            <a:gd name="T116" fmla="*/ 2147483646 w 16384"/>
            <a:gd name="T117" fmla="*/ 2147483646 h 16384"/>
            <a:gd name="T118" fmla="*/ 0 w 16384"/>
            <a:gd name="T119" fmla="*/ 2147483646 h 16384"/>
            <a:gd name="T120" fmla="*/ 2147483646 w 16384"/>
            <a:gd name="T121" fmla="*/ 2147483646 h 16384"/>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w 16384"/>
            <a:gd name="T184" fmla="*/ 0 h 16384"/>
            <a:gd name="T185" fmla="*/ 16384 w 16384"/>
            <a:gd name="T186" fmla="*/ 16384 h 16384"/>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T183" t="T184" r="T185" b="T186"/>
          <a:pathLst>
            <a:path w="16384" h="16384">
              <a:moveTo>
                <a:pt x="180" y="8273"/>
              </a:moveTo>
              <a:lnTo>
                <a:pt x="1260" y="8111"/>
              </a:lnTo>
              <a:lnTo>
                <a:pt x="3061" y="7949"/>
              </a:lnTo>
              <a:lnTo>
                <a:pt x="5401" y="7786"/>
              </a:lnTo>
              <a:lnTo>
                <a:pt x="5941" y="6813"/>
              </a:lnTo>
              <a:lnTo>
                <a:pt x="5941" y="6164"/>
              </a:lnTo>
              <a:lnTo>
                <a:pt x="5401" y="5515"/>
              </a:lnTo>
              <a:lnTo>
                <a:pt x="5401" y="4867"/>
              </a:lnTo>
              <a:lnTo>
                <a:pt x="6482" y="4218"/>
              </a:lnTo>
              <a:lnTo>
                <a:pt x="7022" y="3569"/>
              </a:lnTo>
              <a:lnTo>
                <a:pt x="7562" y="2595"/>
              </a:lnTo>
              <a:lnTo>
                <a:pt x="7742" y="1622"/>
              </a:lnTo>
              <a:lnTo>
                <a:pt x="10443" y="0"/>
              </a:lnTo>
              <a:lnTo>
                <a:pt x="11703" y="487"/>
              </a:lnTo>
              <a:lnTo>
                <a:pt x="13323" y="162"/>
              </a:lnTo>
              <a:lnTo>
                <a:pt x="13863" y="1298"/>
              </a:lnTo>
              <a:lnTo>
                <a:pt x="13323" y="2109"/>
              </a:lnTo>
              <a:lnTo>
                <a:pt x="13323" y="2758"/>
              </a:lnTo>
              <a:lnTo>
                <a:pt x="12603" y="3082"/>
              </a:lnTo>
              <a:lnTo>
                <a:pt x="13323" y="3407"/>
              </a:lnTo>
              <a:lnTo>
                <a:pt x="13863" y="2758"/>
              </a:lnTo>
              <a:lnTo>
                <a:pt x="14223" y="2920"/>
              </a:lnTo>
              <a:lnTo>
                <a:pt x="14043" y="3893"/>
              </a:lnTo>
              <a:lnTo>
                <a:pt x="15484" y="3893"/>
              </a:lnTo>
              <a:lnTo>
                <a:pt x="15304" y="4867"/>
              </a:lnTo>
              <a:lnTo>
                <a:pt x="14764" y="5029"/>
              </a:lnTo>
              <a:lnTo>
                <a:pt x="14584" y="5840"/>
              </a:lnTo>
              <a:lnTo>
                <a:pt x="14764" y="7138"/>
              </a:lnTo>
              <a:lnTo>
                <a:pt x="15484" y="7786"/>
              </a:lnTo>
              <a:lnTo>
                <a:pt x="15844" y="8760"/>
              </a:lnTo>
              <a:lnTo>
                <a:pt x="15844" y="9409"/>
              </a:lnTo>
              <a:lnTo>
                <a:pt x="16384" y="10058"/>
              </a:lnTo>
              <a:lnTo>
                <a:pt x="16204" y="11193"/>
              </a:lnTo>
              <a:lnTo>
                <a:pt x="15844" y="12329"/>
              </a:lnTo>
              <a:lnTo>
                <a:pt x="15484" y="13302"/>
              </a:lnTo>
              <a:lnTo>
                <a:pt x="15124" y="14437"/>
              </a:lnTo>
              <a:lnTo>
                <a:pt x="14944" y="15411"/>
              </a:lnTo>
              <a:lnTo>
                <a:pt x="14043" y="15411"/>
              </a:lnTo>
              <a:lnTo>
                <a:pt x="12603" y="15248"/>
              </a:lnTo>
              <a:lnTo>
                <a:pt x="11523" y="15735"/>
              </a:lnTo>
              <a:lnTo>
                <a:pt x="10263" y="15897"/>
              </a:lnTo>
              <a:lnTo>
                <a:pt x="8822" y="15735"/>
              </a:lnTo>
              <a:lnTo>
                <a:pt x="7382" y="15573"/>
              </a:lnTo>
              <a:lnTo>
                <a:pt x="6121" y="16060"/>
              </a:lnTo>
              <a:lnTo>
                <a:pt x="5221" y="16060"/>
              </a:lnTo>
              <a:lnTo>
                <a:pt x="3781" y="16060"/>
              </a:lnTo>
              <a:lnTo>
                <a:pt x="2341" y="16222"/>
              </a:lnTo>
              <a:lnTo>
                <a:pt x="1260" y="16384"/>
              </a:lnTo>
              <a:lnTo>
                <a:pt x="1260" y="15411"/>
              </a:lnTo>
              <a:lnTo>
                <a:pt x="720" y="14762"/>
              </a:lnTo>
              <a:lnTo>
                <a:pt x="0" y="14275"/>
              </a:lnTo>
              <a:lnTo>
                <a:pt x="0" y="13302"/>
              </a:lnTo>
              <a:lnTo>
                <a:pt x="360" y="12491"/>
              </a:lnTo>
              <a:lnTo>
                <a:pt x="540" y="11680"/>
              </a:lnTo>
              <a:lnTo>
                <a:pt x="1260" y="11193"/>
              </a:lnTo>
              <a:lnTo>
                <a:pt x="1260" y="10544"/>
              </a:lnTo>
              <a:lnTo>
                <a:pt x="720" y="10220"/>
              </a:lnTo>
              <a:lnTo>
                <a:pt x="540" y="10382"/>
              </a:lnTo>
              <a:lnTo>
                <a:pt x="180" y="10220"/>
              </a:lnTo>
              <a:lnTo>
                <a:pt x="0" y="9571"/>
              </a:lnTo>
              <a:lnTo>
                <a:pt x="180" y="8273"/>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13335</xdr:colOff>
      <xdr:row>34</xdr:row>
      <xdr:rowOff>5080</xdr:rowOff>
    </xdr:from>
    <xdr:to>
      <xdr:col>13</xdr:col>
      <xdr:colOff>241300</xdr:colOff>
      <xdr:row>38</xdr:row>
      <xdr:rowOff>3175</xdr:rowOff>
    </xdr:to>
    <xdr:sp macro="" textlink="">
      <xdr:nvSpPr>
        <xdr:cNvPr id="9" name="d14208"/>
        <xdr:cNvSpPr>
          <a:spLocks/>
        </xdr:cNvSpPr>
      </xdr:nvSpPr>
      <xdr:spPr bwMode="auto">
        <a:xfrm>
          <a:off x="7328535" y="6434455"/>
          <a:ext cx="837565" cy="607695"/>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0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0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6384"/>
            <a:gd name="T100" fmla="*/ 0 h 16384"/>
            <a:gd name="T101" fmla="*/ 16384 w 16384"/>
            <a:gd name="T102" fmla="*/ 16384 h 16384"/>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6384" h="16384">
              <a:moveTo>
                <a:pt x="9389" y="252"/>
              </a:moveTo>
              <a:lnTo>
                <a:pt x="9757" y="1008"/>
              </a:lnTo>
              <a:lnTo>
                <a:pt x="10861" y="2016"/>
              </a:lnTo>
              <a:lnTo>
                <a:pt x="11782" y="2016"/>
              </a:lnTo>
              <a:lnTo>
                <a:pt x="12150" y="2521"/>
              </a:lnTo>
              <a:lnTo>
                <a:pt x="12886" y="3025"/>
              </a:lnTo>
              <a:lnTo>
                <a:pt x="13439" y="3781"/>
              </a:lnTo>
              <a:lnTo>
                <a:pt x="13807" y="4537"/>
              </a:lnTo>
              <a:lnTo>
                <a:pt x="13807" y="6049"/>
              </a:lnTo>
              <a:lnTo>
                <a:pt x="14911" y="6806"/>
              </a:lnTo>
              <a:lnTo>
                <a:pt x="14911" y="8318"/>
              </a:lnTo>
              <a:lnTo>
                <a:pt x="15648" y="9578"/>
              </a:lnTo>
              <a:lnTo>
                <a:pt x="16016" y="11343"/>
              </a:lnTo>
              <a:lnTo>
                <a:pt x="16200" y="12351"/>
              </a:lnTo>
              <a:lnTo>
                <a:pt x="15464" y="13611"/>
              </a:lnTo>
              <a:lnTo>
                <a:pt x="15648" y="14368"/>
              </a:lnTo>
              <a:lnTo>
                <a:pt x="16200" y="15376"/>
              </a:lnTo>
              <a:lnTo>
                <a:pt x="16384" y="15628"/>
              </a:lnTo>
              <a:lnTo>
                <a:pt x="15832" y="16384"/>
              </a:lnTo>
              <a:lnTo>
                <a:pt x="14911" y="16384"/>
              </a:lnTo>
              <a:lnTo>
                <a:pt x="14175" y="15880"/>
              </a:lnTo>
              <a:lnTo>
                <a:pt x="13623" y="15628"/>
              </a:lnTo>
              <a:lnTo>
                <a:pt x="12702" y="15880"/>
              </a:lnTo>
              <a:lnTo>
                <a:pt x="11782" y="16132"/>
              </a:lnTo>
              <a:lnTo>
                <a:pt x="11229" y="15880"/>
              </a:lnTo>
              <a:lnTo>
                <a:pt x="10493" y="15880"/>
              </a:lnTo>
              <a:lnTo>
                <a:pt x="9941" y="14872"/>
              </a:lnTo>
              <a:lnTo>
                <a:pt x="10125" y="14368"/>
              </a:lnTo>
              <a:lnTo>
                <a:pt x="10677" y="14368"/>
              </a:lnTo>
              <a:lnTo>
                <a:pt x="11598" y="13863"/>
              </a:lnTo>
              <a:lnTo>
                <a:pt x="12150" y="13863"/>
              </a:lnTo>
              <a:lnTo>
                <a:pt x="13070" y="12855"/>
              </a:lnTo>
              <a:lnTo>
                <a:pt x="13439" y="11847"/>
              </a:lnTo>
              <a:lnTo>
                <a:pt x="12886" y="11091"/>
              </a:lnTo>
              <a:lnTo>
                <a:pt x="11966" y="11343"/>
              </a:lnTo>
              <a:lnTo>
                <a:pt x="11782" y="10839"/>
              </a:lnTo>
              <a:lnTo>
                <a:pt x="10309" y="10839"/>
              </a:lnTo>
              <a:lnTo>
                <a:pt x="9941" y="10587"/>
              </a:lnTo>
              <a:lnTo>
                <a:pt x="9020" y="10839"/>
              </a:lnTo>
              <a:lnTo>
                <a:pt x="8468" y="10587"/>
              </a:lnTo>
              <a:lnTo>
                <a:pt x="7916" y="11847"/>
              </a:lnTo>
              <a:lnTo>
                <a:pt x="7180" y="12351"/>
              </a:lnTo>
              <a:lnTo>
                <a:pt x="6443" y="12351"/>
              </a:lnTo>
              <a:lnTo>
                <a:pt x="5891" y="13359"/>
              </a:lnTo>
              <a:lnTo>
                <a:pt x="5155" y="13863"/>
              </a:lnTo>
              <a:lnTo>
                <a:pt x="4418" y="12603"/>
              </a:lnTo>
              <a:lnTo>
                <a:pt x="4786" y="12099"/>
              </a:lnTo>
              <a:lnTo>
                <a:pt x="4418" y="10839"/>
              </a:lnTo>
              <a:lnTo>
                <a:pt x="3682" y="9830"/>
              </a:lnTo>
              <a:lnTo>
                <a:pt x="2761" y="10335"/>
              </a:lnTo>
              <a:lnTo>
                <a:pt x="1841" y="10082"/>
              </a:lnTo>
              <a:lnTo>
                <a:pt x="1289" y="10335"/>
              </a:lnTo>
              <a:lnTo>
                <a:pt x="1105" y="8822"/>
              </a:lnTo>
              <a:lnTo>
                <a:pt x="368" y="9074"/>
              </a:lnTo>
              <a:lnTo>
                <a:pt x="0" y="8570"/>
              </a:lnTo>
              <a:lnTo>
                <a:pt x="184" y="7814"/>
              </a:lnTo>
              <a:lnTo>
                <a:pt x="368" y="7310"/>
              </a:lnTo>
              <a:lnTo>
                <a:pt x="0" y="6554"/>
              </a:lnTo>
              <a:lnTo>
                <a:pt x="1105" y="5797"/>
              </a:lnTo>
              <a:lnTo>
                <a:pt x="2577" y="4537"/>
              </a:lnTo>
              <a:lnTo>
                <a:pt x="3314" y="4537"/>
              </a:lnTo>
              <a:lnTo>
                <a:pt x="4602" y="2773"/>
              </a:lnTo>
              <a:lnTo>
                <a:pt x="5339" y="2773"/>
              </a:lnTo>
              <a:lnTo>
                <a:pt x="7180" y="1512"/>
              </a:lnTo>
              <a:lnTo>
                <a:pt x="7548" y="1260"/>
              </a:lnTo>
              <a:lnTo>
                <a:pt x="8468" y="0"/>
              </a:lnTo>
              <a:lnTo>
                <a:pt x="9389" y="252"/>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25400</xdr:colOff>
      <xdr:row>43</xdr:row>
      <xdr:rowOff>117475</xdr:rowOff>
    </xdr:from>
    <xdr:to>
      <xdr:col>14</xdr:col>
      <xdr:colOff>244475</xdr:colOff>
      <xdr:row>50</xdr:row>
      <xdr:rowOff>50800</xdr:rowOff>
    </xdr:to>
    <xdr:sp macro="" textlink="">
      <xdr:nvSpPr>
        <xdr:cNvPr id="10" name="d14210"/>
        <xdr:cNvSpPr>
          <a:spLocks/>
        </xdr:cNvSpPr>
      </xdr:nvSpPr>
      <xdr:spPr bwMode="auto">
        <a:xfrm>
          <a:off x="7950200" y="7918450"/>
          <a:ext cx="828675" cy="1000125"/>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0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0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2147483646 w 16384"/>
            <a:gd name="T75" fmla="*/ 2147483646 h 16384"/>
            <a:gd name="T76" fmla="*/ 2147483646 w 16384"/>
            <a:gd name="T77" fmla="*/ 2147483646 h 16384"/>
            <a:gd name="T78" fmla="*/ 2147483646 w 16384"/>
            <a:gd name="T79" fmla="*/ 2147483646 h 16384"/>
            <a:gd name="T80" fmla="*/ 2147483646 w 16384"/>
            <a:gd name="T81" fmla="*/ 2147483646 h 16384"/>
            <a:gd name="T82" fmla="*/ 2147483646 w 16384"/>
            <a:gd name="T83" fmla="*/ 2147483646 h 16384"/>
            <a:gd name="T84" fmla="*/ 2147483646 w 16384"/>
            <a:gd name="T85" fmla="*/ 2147483646 h 16384"/>
            <a:gd name="T86" fmla="*/ 2147483646 w 16384"/>
            <a:gd name="T87" fmla="*/ 2147483646 h 16384"/>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w 16384"/>
            <a:gd name="T133" fmla="*/ 0 h 16384"/>
            <a:gd name="T134" fmla="*/ 16384 w 16384"/>
            <a:gd name="T135" fmla="*/ 16384 h 16384"/>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T132" t="T133" r="T134" b="T135"/>
          <a:pathLst>
            <a:path w="16384" h="16384">
              <a:moveTo>
                <a:pt x="1695" y="4525"/>
              </a:moveTo>
              <a:lnTo>
                <a:pt x="3390" y="2497"/>
              </a:lnTo>
              <a:lnTo>
                <a:pt x="4896" y="2341"/>
              </a:lnTo>
              <a:lnTo>
                <a:pt x="6026" y="780"/>
              </a:lnTo>
              <a:lnTo>
                <a:pt x="6403" y="780"/>
              </a:lnTo>
              <a:lnTo>
                <a:pt x="6968" y="1092"/>
              </a:lnTo>
              <a:lnTo>
                <a:pt x="7721" y="624"/>
              </a:lnTo>
              <a:lnTo>
                <a:pt x="9039" y="780"/>
              </a:lnTo>
              <a:lnTo>
                <a:pt x="9793" y="624"/>
              </a:lnTo>
              <a:lnTo>
                <a:pt x="10546" y="0"/>
              </a:lnTo>
              <a:lnTo>
                <a:pt x="10923" y="156"/>
              </a:lnTo>
              <a:lnTo>
                <a:pt x="10923" y="1248"/>
              </a:lnTo>
              <a:lnTo>
                <a:pt x="11864" y="1872"/>
              </a:lnTo>
              <a:lnTo>
                <a:pt x="12053" y="2965"/>
              </a:lnTo>
              <a:lnTo>
                <a:pt x="12994" y="3589"/>
              </a:lnTo>
              <a:lnTo>
                <a:pt x="12241" y="4213"/>
              </a:lnTo>
              <a:lnTo>
                <a:pt x="11488" y="4837"/>
              </a:lnTo>
              <a:lnTo>
                <a:pt x="11111" y="5617"/>
              </a:lnTo>
              <a:lnTo>
                <a:pt x="10734" y="6866"/>
              </a:lnTo>
              <a:lnTo>
                <a:pt x="10734" y="7958"/>
              </a:lnTo>
              <a:lnTo>
                <a:pt x="11676" y="8582"/>
              </a:lnTo>
              <a:lnTo>
                <a:pt x="11864" y="8894"/>
              </a:lnTo>
              <a:lnTo>
                <a:pt x="12053" y="10299"/>
              </a:lnTo>
              <a:lnTo>
                <a:pt x="12241" y="11079"/>
              </a:lnTo>
              <a:lnTo>
                <a:pt x="13183" y="11547"/>
              </a:lnTo>
              <a:lnTo>
                <a:pt x="14501" y="11703"/>
              </a:lnTo>
              <a:lnTo>
                <a:pt x="15254" y="11859"/>
              </a:lnTo>
              <a:lnTo>
                <a:pt x="16007" y="12015"/>
              </a:lnTo>
              <a:lnTo>
                <a:pt x="16196" y="12639"/>
              </a:lnTo>
              <a:lnTo>
                <a:pt x="16384" y="13575"/>
              </a:lnTo>
              <a:lnTo>
                <a:pt x="16196" y="14512"/>
              </a:lnTo>
              <a:lnTo>
                <a:pt x="15442" y="14824"/>
              </a:lnTo>
              <a:lnTo>
                <a:pt x="15819" y="15448"/>
              </a:lnTo>
              <a:lnTo>
                <a:pt x="15631" y="16072"/>
              </a:lnTo>
              <a:lnTo>
                <a:pt x="14877" y="15448"/>
              </a:lnTo>
              <a:lnTo>
                <a:pt x="14501" y="15916"/>
              </a:lnTo>
              <a:lnTo>
                <a:pt x="13936" y="15916"/>
              </a:lnTo>
              <a:lnTo>
                <a:pt x="13936" y="15292"/>
              </a:lnTo>
              <a:lnTo>
                <a:pt x="13371" y="14512"/>
              </a:lnTo>
              <a:lnTo>
                <a:pt x="12241" y="14980"/>
              </a:lnTo>
              <a:lnTo>
                <a:pt x="13183" y="15136"/>
              </a:lnTo>
              <a:lnTo>
                <a:pt x="12994" y="15604"/>
              </a:lnTo>
              <a:lnTo>
                <a:pt x="12241" y="15760"/>
              </a:lnTo>
              <a:lnTo>
                <a:pt x="11676" y="15916"/>
              </a:lnTo>
              <a:lnTo>
                <a:pt x="10923" y="16228"/>
              </a:lnTo>
              <a:lnTo>
                <a:pt x="9604" y="15292"/>
              </a:lnTo>
              <a:lnTo>
                <a:pt x="9416" y="15916"/>
              </a:lnTo>
              <a:lnTo>
                <a:pt x="7345" y="16072"/>
              </a:lnTo>
              <a:lnTo>
                <a:pt x="7345" y="15760"/>
              </a:lnTo>
              <a:lnTo>
                <a:pt x="6591" y="15760"/>
              </a:lnTo>
              <a:lnTo>
                <a:pt x="5461" y="15916"/>
              </a:lnTo>
              <a:lnTo>
                <a:pt x="5085" y="16384"/>
              </a:lnTo>
              <a:lnTo>
                <a:pt x="3013" y="16072"/>
              </a:lnTo>
              <a:lnTo>
                <a:pt x="1883" y="16072"/>
              </a:lnTo>
              <a:lnTo>
                <a:pt x="1507" y="15760"/>
              </a:lnTo>
              <a:lnTo>
                <a:pt x="565" y="15136"/>
              </a:lnTo>
              <a:lnTo>
                <a:pt x="1318" y="14512"/>
              </a:lnTo>
              <a:lnTo>
                <a:pt x="1507" y="13731"/>
              </a:lnTo>
              <a:lnTo>
                <a:pt x="377" y="12951"/>
              </a:lnTo>
              <a:lnTo>
                <a:pt x="0" y="12483"/>
              </a:lnTo>
              <a:lnTo>
                <a:pt x="753" y="12171"/>
              </a:lnTo>
              <a:lnTo>
                <a:pt x="2072" y="12483"/>
              </a:lnTo>
              <a:lnTo>
                <a:pt x="2260" y="12327"/>
              </a:lnTo>
              <a:lnTo>
                <a:pt x="1695" y="11859"/>
              </a:lnTo>
              <a:lnTo>
                <a:pt x="2637" y="11391"/>
              </a:lnTo>
              <a:lnTo>
                <a:pt x="1883" y="11235"/>
              </a:lnTo>
              <a:lnTo>
                <a:pt x="1318" y="11547"/>
              </a:lnTo>
              <a:lnTo>
                <a:pt x="753" y="11235"/>
              </a:lnTo>
              <a:lnTo>
                <a:pt x="753" y="10455"/>
              </a:lnTo>
              <a:lnTo>
                <a:pt x="1883" y="10923"/>
              </a:lnTo>
              <a:lnTo>
                <a:pt x="2637" y="10767"/>
              </a:lnTo>
              <a:lnTo>
                <a:pt x="3390" y="10611"/>
              </a:lnTo>
              <a:lnTo>
                <a:pt x="4520" y="10767"/>
              </a:lnTo>
              <a:lnTo>
                <a:pt x="4708" y="10299"/>
              </a:lnTo>
              <a:lnTo>
                <a:pt x="3955" y="10299"/>
              </a:lnTo>
              <a:lnTo>
                <a:pt x="3013" y="9986"/>
              </a:lnTo>
              <a:lnTo>
                <a:pt x="2260" y="9674"/>
              </a:lnTo>
              <a:lnTo>
                <a:pt x="2072" y="9362"/>
              </a:lnTo>
              <a:lnTo>
                <a:pt x="2260" y="8738"/>
              </a:lnTo>
              <a:lnTo>
                <a:pt x="2448" y="8114"/>
              </a:lnTo>
              <a:lnTo>
                <a:pt x="2448" y="7490"/>
              </a:lnTo>
              <a:lnTo>
                <a:pt x="2072" y="6710"/>
              </a:lnTo>
              <a:lnTo>
                <a:pt x="1507" y="6085"/>
              </a:lnTo>
              <a:lnTo>
                <a:pt x="2072" y="5929"/>
              </a:lnTo>
              <a:lnTo>
                <a:pt x="2637" y="5617"/>
              </a:lnTo>
              <a:lnTo>
                <a:pt x="2260" y="5305"/>
              </a:lnTo>
              <a:lnTo>
                <a:pt x="1883" y="4993"/>
              </a:lnTo>
              <a:lnTo>
                <a:pt x="1695" y="4525"/>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200025</xdr:colOff>
      <xdr:row>21</xdr:row>
      <xdr:rowOff>38100</xdr:rowOff>
    </xdr:from>
    <xdr:to>
      <xdr:col>7</xdr:col>
      <xdr:colOff>85725</xdr:colOff>
      <xdr:row>31</xdr:row>
      <xdr:rowOff>104775</xdr:rowOff>
    </xdr:to>
    <xdr:sp macro="" textlink="">
      <xdr:nvSpPr>
        <xdr:cNvPr id="11" name="d14211" descr="紙ふぶき (小)"/>
        <xdr:cNvSpPr>
          <a:spLocks/>
        </xdr:cNvSpPr>
      </xdr:nvSpPr>
      <xdr:spPr bwMode="auto">
        <a:xfrm>
          <a:off x="2638425" y="4486275"/>
          <a:ext cx="1714500" cy="1590675"/>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0 w 16384"/>
            <a:gd name="T59" fmla="*/ 2147483646 h 16384"/>
            <a:gd name="T60" fmla="*/ 0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2147483646 w 16384"/>
            <a:gd name="T75" fmla="*/ 2147483646 h 16384"/>
            <a:gd name="T76" fmla="*/ 2147483646 w 16384"/>
            <a:gd name="T77" fmla="*/ 2147483646 h 16384"/>
            <a:gd name="T78" fmla="*/ 2147483646 w 16384"/>
            <a:gd name="T79" fmla="*/ 2147483646 h 16384"/>
            <a:gd name="T80" fmla="*/ 2147483646 w 16384"/>
            <a:gd name="T81" fmla="*/ 2147483646 h 16384"/>
            <a:gd name="T82" fmla="*/ 2147483646 w 16384"/>
            <a:gd name="T83" fmla="*/ 2147483646 h 16384"/>
            <a:gd name="T84" fmla="*/ 2147483646 w 16384"/>
            <a:gd name="T85" fmla="*/ 2147483646 h 16384"/>
            <a:gd name="T86" fmla="*/ 2147483646 w 16384"/>
            <a:gd name="T87" fmla="*/ 2147483646 h 16384"/>
            <a:gd name="T88" fmla="*/ 2147483646 w 16384"/>
            <a:gd name="T89" fmla="*/ 2147483646 h 16384"/>
            <a:gd name="T90" fmla="*/ 2147483646 w 16384"/>
            <a:gd name="T91" fmla="*/ 2147483646 h 16384"/>
            <a:gd name="T92" fmla="*/ 2147483646 w 16384"/>
            <a:gd name="T93" fmla="*/ 2147483646 h 16384"/>
            <a:gd name="T94" fmla="*/ 2147483646 w 16384"/>
            <a:gd name="T95" fmla="*/ 2147483646 h 16384"/>
            <a:gd name="T96" fmla="*/ 2147483646 w 16384"/>
            <a:gd name="T97" fmla="*/ 2147483646 h 16384"/>
            <a:gd name="T98" fmla="*/ 2147483646 w 16384"/>
            <a:gd name="T99" fmla="*/ 2147483646 h 16384"/>
            <a:gd name="T100" fmla="*/ 2147483646 w 16384"/>
            <a:gd name="T101" fmla="*/ 2147483646 h 16384"/>
            <a:gd name="T102" fmla="*/ 2147483646 w 16384"/>
            <a:gd name="T103" fmla="*/ 2147483646 h 16384"/>
            <a:gd name="T104" fmla="*/ 2147483646 w 16384"/>
            <a:gd name="T105" fmla="*/ 2147483646 h 16384"/>
            <a:gd name="T106" fmla="*/ 2147483646 w 16384"/>
            <a:gd name="T107" fmla="*/ 2147483646 h 16384"/>
            <a:gd name="T108" fmla="*/ 2147483646 w 16384"/>
            <a:gd name="T109" fmla="*/ 2147483646 h 16384"/>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w 16384"/>
            <a:gd name="T166" fmla="*/ 0 h 16384"/>
            <a:gd name="T167" fmla="*/ 16384 w 16384"/>
            <a:gd name="T168" fmla="*/ 16384 h 16384"/>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T165" t="T166" r="T167" b="T168"/>
          <a:pathLst>
            <a:path w="16384" h="16384">
              <a:moveTo>
                <a:pt x="16293" y="11479"/>
              </a:moveTo>
              <a:lnTo>
                <a:pt x="16384" y="12460"/>
              </a:lnTo>
              <a:lnTo>
                <a:pt x="16111" y="12558"/>
              </a:lnTo>
              <a:lnTo>
                <a:pt x="15656" y="12460"/>
              </a:lnTo>
              <a:lnTo>
                <a:pt x="15292" y="12656"/>
              </a:lnTo>
              <a:lnTo>
                <a:pt x="14746" y="12656"/>
              </a:lnTo>
              <a:lnTo>
                <a:pt x="14382" y="12754"/>
              </a:lnTo>
              <a:lnTo>
                <a:pt x="14382" y="13048"/>
              </a:lnTo>
              <a:lnTo>
                <a:pt x="14382" y="13539"/>
              </a:lnTo>
              <a:lnTo>
                <a:pt x="14199" y="13539"/>
              </a:lnTo>
              <a:lnTo>
                <a:pt x="13926" y="14226"/>
              </a:lnTo>
              <a:lnTo>
                <a:pt x="13744" y="14814"/>
              </a:lnTo>
              <a:lnTo>
                <a:pt x="13471" y="14912"/>
              </a:lnTo>
              <a:lnTo>
                <a:pt x="12925" y="14912"/>
              </a:lnTo>
              <a:lnTo>
                <a:pt x="12470" y="15010"/>
              </a:lnTo>
              <a:lnTo>
                <a:pt x="12015" y="15207"/>
              </a:lnTo>
              <a:lnTo>
                <a:pt x="11105" y="15109"/>
              </a:lnTo>
              <a:lnTo>
                <a:pt x="10468" y="15501"/>
              </a:lnTo>
              <a:lnTo>
                <a:pt x="9648" y="15305"/>
              </a:lnTo>
              <a:lnTo>
                <a:pt x="8829" y="15207"/>
              </a:lnTo>
              <a:lnTo>
                <a:pt x="8192" y="15501"/>
              </a:lnTo>
              <a:lnTo>
                <a:pt x="7737" y="14912"/>
              </a:lnTo>
              <a:lnTo>
                <a:pt x="7737" y="14814"/>
              </a:lnTo>
              <a:lnTo>
                <a:pt x="7646" y="14716"/>
              </a:lnTo>
              <a:lnTo>
                <a:pt x="7646" y="14422"/>
              </a:lnTo>
              <a:lnTo>
                <a:pt x="7282" y="14324"/>
              </a:lnTo>
              <a:lnTo>
                <a:pt x="7191" y="14128"/>
              </a:lnTo>
              <a:lnTo>
                <a:pt x="6918" y="14128"/>
              </a:lnTo>
              <a:lnTo>
                <a:pt x="6736" y="14520"/>
              </a:lnTo>
              <a:lnTo>
                <a:pt x="6372" y="14520"/>
              </a:lnTo>
              <a:lnTo>
                <a:pt x="6190" y="15109"/>
              </a:lnTo>
              <a:lnTo>
                <a:pt x="5552" y="15010"/>
              </a:lnTo>
              <a:lnTo>
                <a:pt x="4733" y="15599"/>
              </a:lnTo>
              <a:lnTo>
                <a:pt x="4460" y="15795"/>
              </a:lnTo>
              <a:lnTo>
                <a:pt x="3823" y="16384"/>
              </a:lnTo>
              <a:lnTo>
                <a:pt x="3368" y="15992"/>
              </a:lnTo>
              <a:lnTo>
                <a:pt x="2913" y="15010"/>
              </a:lnTo>
              <a:lnTo>
                <a:pt x="2731" y="14618"/>
              </a:lnTo>
              <a:lnTo>
                <a:pt x="2094" y="14814"/>
              </a:lnTo>
              <a:lnTo>
                <a:pt x="1638" y="13833"/>
              </a:lnTo>
              <a:lnTo>
                <a:pt x="273" y="11577"/>
              </a:lnTo>
              <a:lnTo>
                <a:pt x="273" y="11184"/>
              </a:lnTo>
              <a:lnTo>
                <a:pt x="364" y="10399"/>
              </a:lnTo>
              <a:lnTo>
                <a:pt x="546" y="10007"/>
              </a:lnTo>
              <a:lnTo>
                <a:pt x="910" y="9811"/>
              </a:lnTo>
              <a:lnTo>
                <a:pt x="1001" y="9516"/>
              </a:lnTo>
              <a:lnTo>
                <a:pt x="910" y="9026"/>
              </a:lnTo>
              <a:lnTo>
                <a:pt x="728" y="8633"/>
              </a:lnTo>
              <a:lnTo>
                <a:pt x="819" y="8143"/>
              </a:lnTo>
              <a:lnTo>
                <a:pt x="364" y="7554"/>
              </a:lnTo>
              <a:lnTo>
                <a:pt x="455" y="7260"/>
              </a:lnTo>
              <a:lnTo>
                <a:pt x="546" y="7064"/>
              </a:lnTo>
              <a:lnTo>
                <a:pt x="637" y="6671"/>
              </a:lnTo>
              <a:lnTo>
                <a:pt x="546" y="6083"/>
              </a:lnTo>
              <a:lnTo>
                <a:pt x="637" y="5690"/>
              </a:lnTo>
              <a:lnTo>
                <a:pt x="546" y="5298"/>
              </a:lnTo>
              <a:lnTo>
                <a:pt x="364" y="5003"/>
              </a:lnTo>
              <a:lnTo>
                <a:pt x="455" y="4513"/>
              </a:lnTo>
              <a:lnTo>
                <a:pt x="182" y="4121"/>
              </a:lnTo>
              <a:lnTo>
                <a:pt x="0" y="3532"/>
              </a:lnTo>
              <a:lnTo>
                <a:pt x="91" y="3139"/>
              </a:lnTo>
              <a:lnTo>
                <a:pt x="0" y="2747"/>
              </a:lnTo>
              <a:lnTo>
                <a:pt x="91" y="2453"/>
              </a:lnTo>
              <a:lnTo>
                <a:pt x="728" y="2355"/>
              </a:lnTo>
              <a:lnTo>
                <a:pt x="1365" y="2256"/>
              </a:lnTo>
              <a:lnTo>
                <a:pt x="1729" y="1668"/>
              </a:lnTo>
              <a:lnTo>
                <a:pt x="2094" y="1570"/>
              </a:lnTo>
              <a:lnTo>
                <a:pt x="2367" y="981"/>
              </a:lnTo>
              <a:lnTo>
                <a:pt x="2549" y="981"/>
              </a:lnTo>
              <a:lnTo>
                <a:pt x="3095" y="1079"/>
              </a:lnTo>
              <a:lnTo>
                <a:pt x="3641" y="1275"/>
              </a:lnTo>
              <a:lnTo>
                <a:pt x="4187" y="2060"/>
              </a:lnTo>
              <a:lnTo>
                <a:pt x="4460" y="2158"/>
              </a:lnTo>
              <a:lnTo>
                <a:pt x="4551" y="1766"/>
              </a:lnTo>
              <a:lnTo>
                <a:pt x="5188" y="1668"/>
              </a:lnTo>
              <a:lnTo>
                <a:pt x="5916" y="1472"/>
              </a:lnTo>
              <a:lnTo>
                <a:pt x="6098" y="1472"/>
              </a:lnTo>
              <a:lnTo>
                <a:pt x="6463" y="981"/>
              </a:lnTo>
              <a:lnTo>
                <a:pt x="6827" y="883"/>
              </a:lnTo>
              <a:lnTo>
                <a:pt x="7009" y="294"/>
              </a:lnTo>
              <a:lnTo>
                <a:pt x="7282" y="392"/>
              </a:lnTo>
              <a:lnTo>
                <a:pt x="7464" y="294"/>
              </a:lnTo>
              <a:lnTo>
                <a:pt x="8101" y="0"/>
              </a:lnTo>
              <a:lnTo>
                <a:pt x="8192" y="98"/>
              </a:lnTo>
              <a:lnTo>
                <a:pt x="8829" y="294"/>
              </a:lnTo>
              <a:lnTo>
                <a:pt x="9648" y="883"/>
              </a:lnTo>
              <a:lnTo>
                <a:pt x="9466" y="1275"/>
              </a:lnTo>
              <a:lnTo>
                <a:pt x="9375" y="1570"/>
              </a:lnTo>
              <a:lnTo>
                <a:pt x="9739" y="1962"/>
              </a:lnTo>
              <a:lnTo>
                <a:pt x="9648" y="2256"/>
              </a:lnTo>
              <a:lnTo>
                <a:pt x="9739" y="2845"/>
              </a:lnTo>
              <a:lnTo>
                <a:pt x="9739" y="3041"/>
              </a:lnTo>
              <a:lnTo>
                <a:pt x="9648" y="3630"/>
              </a:lnTo>
              <a:lnTo>
                <a:pt x="9830" y="4121"/>
              </a:lnTo>
              <a:lnTo>
                <a:pt x="10377" y="5396"/>
              </a:lnTo>
              <a:lnTo>
                <a:pt x="11105" y="6868"/>
              </a:lnTo>
              <a:lnTo>
                <a:pt x="11651" y="7162"/>
              </a:lnTo>
              <a:lnTo>
                <a:pt x="11924" y="7751"/>
              </a:lnTo>
              <a:lnTo>
                <a:pt x="12288" y="8045"/>
              </a:lnTo>
              <a:lnTo>
                <a:pt x="12288" y="8633"/>
              </a:lnTo>
              <a:lnTo>
                <a:pt x="12470" y="9026"/>
              </a:lnTo>
              <a:lnTo>
                <a:pt x="12470" y="9320"/>
              </a:lnTo>
              <a:lnTo>
                <a:pt x="12288" y="9418"/>
              </a:lnTo>
              <a:lnTo>
                <a:pt x="11924" y="9909"/>
              </a:lnTo>
              <a:lnTo>
                <a:pt x="12106" y="11086"/>
              </a:lnTo>
              <a:lnTo>
                <a:pt x="12470" y="11282"/>
              </a:lnTo>
              <a:lnTo>
                <a:pt x="13289" y="10890"/>
              </a:lnTo>
              <a:lnTo>
                <a:pt x="13926" y="10890"/>
              </a:lnTo>
              <a:lnTo>
                <a:pt x="14928" y="10596"/>
              </a:lnTo>
              <a:lnTo>
                <a:pt x="15474" y="11282"/>
              </a:lnTo>
              <a:lnTo>
                <a:pt x="16293" y="11479"/>
              </a:lnTo>
              <a:close/>
            </a:path>
          </a:pathLst>
        </a:custGeom>
        <a:pattFill prst="smConfetti">
          <a:fgClr>
            <a:srgbClr val="000000"/>
          </a:fgClr>
          <a:bgClr>
            <a:srgbClr val="FFFFFF"/>
          </a:bgClr>
        </a:pattFill>
        <a:ln w="9525" cap="flat" cmpd="sng">
          <a:solidFill>
            <a:srgbClr val="000000"/>
          </a:solidFill>
          <a:prstDash val="solid"/>
          <a:round/>
          <a:headEnd/>
          <a:tailEnd/>
        </a:ln>
      </xdr:spPr>
    </xdr:sp>
    <xdr:clientData/>
  </xdr:twoCellAnchor>
  <xdr:twoCellAnchor editAs="oneCell">
    <xdr:from>
      <xdr:col>5</xdr:col>
      <xdr:colOff>523240</xdr:colOff>
      <xdr:row>15</xdr:row>
      <xdr:rowOff>66675</xdr:rowOff>
    </xdr:from>
    <xdr:to>
      <xdr:col>8</xdr:col>
      <xdr:colOff>469900</xdr:colOff>
      <xdr:row>27</xdr:row>
      <xdr:rowOff>57150</xdr:rowOff>
    </xdr:to>
    <xdr:sp macro="" textlink="">
      <xdr:nvSpPr>
        <xdr:cNvPr id="12" name="d14212" descr="縦線 (破線)"/>
        <xdr:cNvSpPr>
          <a:spLocks/>
        </xdr:cNvSpPr>
      </xdr:nvSpPr>
      <xdr:spPr bwMode="auto">
        <a:xfrm>
          <a:off x="3571240" y="3600450"/>
          <a:ext cx="1775460" cy="1819275"/>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0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2147483646 w 16384"/>
            <a:gd name="T75" fmla="*/ 2147483646 h 16384"/>
            <a:gd name="T76" fmla="*/ 2147483646 w 16384"/>
            <a:gd name="T77" fmla="*/ 2147483646 h 16384"/>
            <a:gd name="T78" fmla="*/ 2147483646 w 16384"/>
            <a:gd name="T79" fmla="*/ 2147483646 h 16384"/>
            <a:gd name="T80" fmla="*/ 2147483646 w 16384"/>
            <a:gd name="T81" fmla="*/ 2147483646 h 16384"/>
            <a:gd name="T82" fmla="*/ 2147483646 w 16384"/>
            <a:gd name="T83" fmla="*/ 2147483646 h 16384"/>
            <a:gd name="T84" fmla="*/ 2147483646 w 16384"/>
            <a:gd name="T85" fmla="*/ 2147483646 h 16384"/>
            <a:gd name="T86" fmla="*/ 2147483646 w 16384"/>
            <a:gd name="T87" fmla="*/ 2147483646 h 16384"/>
            <a:gd name="T88" fmla="*/ 2147483646 w 16384"/>
            <a:gd name="T89" fmla="*/ 2147483646 h 16384"/>
            <a:gd name="T90" fmla="*/ 2147483646 w 16384"/>
            <a:gd name="T91" fmla="*/ 2147483646 h 16384"/>
            <a:gd name="T92" fmla="*/ 2147483646 w 16384"/>
            <a:gd name="T93" fmla="*/ 2147483646 h 16384"/>
            <a:gd name="T94" fmla="*/ 2147483646 w 16384"/>
            <a:gd name="T95" fmla="*/ 2147483646 h 16384"/>
            <a:gd name="T96" fmla="*/ 2147483646 w 16384"/>
            <a:gd name="T97" fmla="*/ 2147483646 h 16384"/>
            <a:gd name="T98" fmla="*/ 2147483646 w 16384"/>
            <a:gd name="T99" fmla="*/ 2147483646 h 16384"/>
            <a:gd name="T100" fmla="*/ 2147483646 w 16384"/>
            <a:gd name="T101" fmla="*/ 2147483646 h 16384"/>
            <a:gd name="T102" fmla="*/ 2147483646 w 16384"/>
            <a:gd name="T103" fmla="*/ 2147483646 h 16384"/>
            <a:gd name="T104" fmla="*/ 2147483646 w 16384"/>
            <a:gd name="T105" fmla="*/ 2147483646 h 16384"/>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16384"/>
            <a:gd name="T160" fmla="*/ 0 h 16384"/>
            <a:gd name="T161" fmla="*/ 16384 w 16384"/>
            <a:gd name="T162" fmla="*/ 16384 h 16384"/>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16384" h="16384">
              <a:moveTo>
                <a:pt x="13446" y="16298"/>
              </a:moveTo>
              <a:lnTo>
                <a:pt x="13267" y="15612"/>
              </a:lnTo>
              <a:lnTo>
                <a:pt x="12911" y="15269"/>
              </a:lnTo>
              <a:lnTo>
                <a:pt x="12822" y="14840"/>
              </a:lnTo>
              <a:lnTo>
                <a:pt x="12822" y="14411"/>
              </a:lnTo>
              <a:lnTo>
                <a:pt x="12822" y="13896"/>
              </a:lnTo>
              <a:lnTo>
                <a:pt x="12644" y="13725"/>
              </a:lnTo>
              <a:lnTo>
                <a:pt x="12466" y="13467"/>
              </a:lnTo>
              <a:lnTo>
                <a:pt x="12021" y="13382"/>
              </a:lnTo>
              <a:lnTo>
                <a:pt x="11576" y="12867"/>
              </a:lnTo>
              <a:lnTo>
                <a:pt x="11219" y="12695"/>
              </a:lnTo>
              <a:lnTo>
                <a:pt x="10863" y="12438"/>
              </a:lnTo>
              <a:lnTo>
                <a:pt x="10952" y="12181"/>
              </a:lnTo>
              <a:lnTo>
                <a:pt x="10774" y="12095"/>
              </a:lnTo>
              <a:lnTo>
                <a:pt x="10507" y="12181"/>
              </a:lnTo>
              <a:lnTo>
                <a:pt x="10151" y="12181"/>
              </a:lnTo>
              <a:lnTo>
                <a:pt x="10151" y="12438"/>
              </a:lnTo>
              <a:lnTo>
                <a:pt x="9350" y="12953"/>
              </a:lnTo>
              <a:lnTo>
                <a:pt x="9082" y="12695"/>
              </a:lnTo>
              <a:lnTo>
                <a:pt x="8548" y="12524"/>
              </a:lnTo>
              <a:lnTo>
                <a:pt x="8281" y="12352"/>
              </a:lnTo>
              <a:lnTo>
                <a:pt x="8014" y="11923"/>
              </a:lnTo>
              <a:lnTo>
                <a:pt x="8103" y="11323"/>
              </a:lnTo>
              <a:lnTo>
                <a:pt x="7302" y="11323"/>
              </a:lnTo>
              <a:lnTo>
                <a:pt x="6945" y="10980"/>
              </a:lnTo>
              <a:lnTo>
                <a:pt x="6678" y="10980"/>
              </a:lnTo>
              <a:lnTo>
                <a:pt x="6589" y="10723"/>
              </a:lnTo>
              <a:lnTo>
                <a:pt x="5521" y="10551"/>
              </a:lnTo>
              <a:lnTo>
                <a:pt x="5254" y="10294"/>
              </a:lnTo>
              <a:lnTo>
                <a:pt x="4185" y="10208"/>
              </a:lnTo>
              <a:lnTo>
                <a:pt x="4007" y="10036"/>
              </a:lnTo>
              <a:lnTo>
                <a:pt x="3740" y="10122"/>
              </a:lnTo>
              <a:lnTo>
                <a:pt x="3562" y="9865"/>
              </a:lnTo>
              <a:lnTo>
                <a:pt x="3206" y="9779"/>
              </a:lnTo>
              <a:lnTo>
                <a:pt x="2849" y="9607"/>
              </a:lnTo>
              <a:lnTo>
                <a:pt x="2404" y="9865"/>
              </a:lnTo>
              <a:lnTo>
                <a:pt x="1870" y="9779"/>
              </a:lnTo>
              <a:lnTo>
                <a:pt x="1603" y="9865"/>
              </a:lnTo>
              <a:lnTo>
                <a:pt x="1336" y="10208"/>
              </a:lnTo>
              <a:lnTo>
                <a:pt x="979" y="10551"/>
              </a:lnTo>
              <a:lnTo>
                <a:pt x="356" y="10637"/>
              </a:lnTo>
              <a:lnTo>
                <a:pt x="356" y="10465"/>
              </a:lnTo>
              <a:lnTo>
                <a:pt x="267" y="9950"/>
              </a:lnTo>
              <a:lnTo>
                <a:pt x="356" y="9693"/>
              </a:lnTo>
              <a:lnTo>
                <a:pt x="0" y="9350"/>
              </a:lnTo>
              <a:lnTo>
                <a:pt x="89" y="9093"/>
              </a:lnTo>
              <a:lnTo>
                <a:pt x="534" y="8921"/>
              </a:lnTo>
              <a:lnTo>
                <a:pt x="1069" y="8664"/>
              </a:lnTo>
              <a:lnTo>
                <a:pt x="1158" y="8406"/>
              </a:lnTo>
              <a:lnTo>
                <a:pt x="1336" y="8149"/>
              </a:lnTo>
              <a:lnTo>
                <a:pt x="1603" y="8149"/>
              </a:lnTo>
              <a:lnTo>
                <a:pt x="2048" y="7806"/>
              </a:lnTo>
              <a:lnTo>
                <a:pt x="2582" y="8235"/>
              </a:lnTo>
              <a:lnTo>
                <a:pt x="3117" y="8149"/>
              </a:lnTo>
              <a:lnTo>
                <a:pt x="3473" y="7978"/>
              </a:lnTo>
              <a:lnTo>
                <a:pt x="3651" y="8063"/>
              </a:lnTo>
              <a:lnTo>
                <a:pt x="4007" y="7978"/>
              </a:lnTo>
              <a:lnTo>
                <a:pt x="4452" y="7892"/>
              </a:lnTo>
              <a:lnTo>
                <a:pt x="4808" y="7978"/>
              </a:lnTo>
              <a:lnTo>
                <a:pt x="5343" y="7806"/>
              </a:lnTo>
              <a:lnTo>
                <a:pt x="5877" y="7806"/>
              </a:lnTo>
              <a:lnTo>
                <a:pt x="6233" y="8063"/>
              </a:lnTo>
              <a:lnTo>
                <a:pt x="6767" y="7806"/>
              </a:lnTo>
              <a:lnTo>
                <a:pt x="6856" y="7892"/>
              </a:lnTo>
              <a:lnTo>
                <a:pt x="7123" y="7892"/>
              </a:lnTo>
              <a:lnTo>
                <a:pt x="7302" y="7634"/>
              </a:lnTo>
              <a:lnTo>
                <a:pt x="7302" y="7034"/>
              </a:lnTo>
              <a:lnTo>
                <a:pt x="7569" y="6862"/>
              </a:lnTo>
              <a:lnTo>
                <a:pt x="7569" y="6519"/>
              </a:lnTo>
              <a:lnTo>
                <a:pt x="7569" y="6176"/>
              </a:lnTo>
              <a:lnTo>
                <a:pt x="7480" y="5747"/>
              </a:lnTo>
              <a:lnTo>
                <a:pt x="7213" y="5661"/>
              </a:lnTo>
              <a:lnTo>
                <a:pt x="6856" y="5490"/>
              </a:lnTo>
              <a:lnTo>
                <a:pt x="6678" y="5404"/>
              </a:lnTo>
              <a:lnTo>
                <a:pt x="6589" y="4975"/>
              </a:lnTo>
              <a:lnTo>
                <a:pt x="6500" y="4632"/>
              </a:lnTo>
              <a:lnTo>
                <a:pt x="6144" y="4546"/>
              </a:lnTo>
              <a:lnTo>
                <a:pt x="5966" y="4289"/>
              </a:lnTo>
              <a:lnTo>
                <a:pt x="5877" y="4032"/>
              </a:lnTo>
              <a:lnTo>
                <a:pt x="5877" y="3603"/>
              </a:lnTo>
              <a:lnTo>
                <a:pt x="5521" y="3260"/>
              </a:lnTo>
              <a:lnTo>
                <a:pt x="5432" y="2831"/>
              </a:lnTo>
              <a:lnTo>
                <a:pt x="5165" y="2488"/>
              </a:lnTo>
              <a:lnTo>
                <a:pt x="5165" y="2316"/>
              </a:lnTo>
              <a:lnTo>
                <a:pt x="5254" y="1801"/>
              </a:lnTo>
              <a:lnTo>
                <a:pt x="5521" y="1630"/>
              </a:lnTo>
              <a:lnTo>
                <a:pt x="5877" y="1801"/>
              </a:lnTo>
              <a:lnTo>
                <a:pt x="6678" y="1458"/>
              </a:lnTo>
              <a:lnTo>
                <a:pt x="7213" y="772"/>
              </a:lnTo>
              <a:lnTo>
                <a:pt x="7658" y="772"/>
              </a:lnTo>
              <a:lnTo>
                <a:pt x="7836" y="600"/>
              </a:lnTo>
              <a:lnTo>
                <a:pt x="8192" y="772"/>
              </a:lnTo>
              <a:lnTo>
                <a:pt x="8548" y="515"/>
              </a:lnTo>
              <a:lnTo>
                <a:pt x="9171" y="772"/>
              </a:lnTo>
              <a:lnTo>
                <a:pt x="9082" y="1201"/>
              </a:lnTo>
              <a:lnTo>
                <a:pt x="9439" y="1716"/>
              </a:lnTo>
              <a:lnTo>
                <a:pt x="9439" y="2316"/>
              </a:lnTo>
              <a:lnTo>
                <a:pt x="9973" y="2230"/>
              </a:lnTo>
              <a:lnTo>
                <a:pt x="10240" y="2488"/>
              </a:lnTo>
              <a:lnTo>
                <a:pt x="10863" y="2488"/>
              </a:lnTo>
              <a:lnTo>
                <a:pt x="11665" y="2745"/>
              </a:lnTo>
              <a:lnTo>
                <a:pt x="12110" y="3345"/>
              </a:lnTo>
              <a:lnTo>
                <a:pt x="12466" y="3517"/>
              </a:lnTo>
              <a:lnTo>
                <a:pt x="12644" y="3431"/>
              </a:lnTo>
              <a:lnTo>
                <a:pt x="12822" y="3260"/>
              </a:lnTo>
              <a:lnTo>
                <a:pt x="12733" y="2745"/>
              </a:lnTo>
              <a:lnTo>
                <a:pt x="12911" y="2573"/>
              </a:lnTo>
              <a:lnTo>
                <a:pt x="12822" y="2402"/>
              </a:lnTo>
              <a:lnTo>
                <a:pt x="13000" y="2316"/>
              </a:lnTo>
              <a:lnTo>
                <a:pt x="12911" y="2145"/>
              </a:lnTo>
              <a:lnTo>
                <a:pt x="13089" y="2145"/>
              </a:lnTo>
              <a:lnTo>
                <a:pt x="13089" y="1973"/>
              </a:lnTo>
              <a:lnTo>
                <a:pt x="13000" y="1544"/>
              </a:lnTo>
              <a:lnTo>
                <a:pt x="12911" y="1115"/>
              </a:lnTo>
              <a:lnTo>
                <a:pt x="13802" y="858"/>
              </a:lnTo>
              <a:lnTo>
                <a:pt x="13802" y="429"/>
              </a:lnTo>
              <a:lnTo>
                <a:pt x="13446" y="343"/>
              </a:lnTo>
              <a:lnTo>
                <a:pt x="13357" y="257"/>
              </a:lnTo>
              <a:lnTo>
                <a:pt x="13713" y="0"/>
              </a:lnTo>
              <a:lnTo>
                <a:pt x="13980" y="172"/>
              </a:lnTo>
              <a:lnTo>
                <a:pt x="14336" y="686"/>
              </a:lnTo>
              <a:lnTo>
                <a:pt x="14870" y="686"/>
              </a:lnTo>
              <a:lnTo>
                <a:pt x="15939" y="1287"/>
              </a:lnTo>
              <a:lnTo>
                <a:pt x="16028" y="1887"/>
              </a:lnTo>
              <a:lnTo>
                <a:pt x="15939" y="3431"/>
              </a:lnTo>
              <a:lnTo>
                <a:pt x="15761" y="4289"/>
              </a:lnTo>
              <a:lnTo>
                <a:pt x="15672" y="4718"/>
              </a:lnTo>
              <a:lnTo>
                <a:pt x="15761" y="5061"/>
              </a:lnTo>
              <a:lnTo>
                <a:pt x="15761" y="5490"/>
              </a:lnTo>
              <a:lnTo>
                <a:pt x="15939" y="5833"/>
              </a:lnTo>
              <a:lnTo>
                <a:pt x="16206" y="6262"/>
              </a:lnTo>
              <a:lnTo>
                <a:pt x="16295" y="6777"/>
              </a:lnTo>
              <a:lnTo>
                <a:pt x="16384" y="7120"/>
              </a:lnTo>
              <a:lnTo>
                <a:pt x="16384" y="7549"/>
              </a:lnTo>
              <a:lnTo>
                <a:pt x="16295" y="8235"/>
              </a:lnTo>
              <a:lnTo>
                <a:pt x="15850" y="8921"/>
              </a:lnTo>
              <a:lnTo>
                <a:pt x="15494" y="9436"/>
              </a:lnTo>
              <a:lnTo>
                <a:pt x="15315" y="9865"/>
              </a:lnTo>
              <a:lnTo>
                <a:pt x="15405" y="10379"/>
              </a:lnTo>
              <a:lnTo>
                <a:pt x="15494" y="10723"/>
              </a:lnTo>
              <a:lnTo>
                <a:pt x="15672" y="11066"/>
              </a:lnTo>
              <a:lnTo>
                <a:pt x="15672" y="11752"/>
              </a:lnTo>
              <a:lnTo>
                <a:pt x="15583" y="12438"/>
              </a:lnTo>
              <a:lnTo>
                <a:pt x="15405" y="13124"/>
              </a:lnTo>
              <a:lnTo>
                <a:pt x="15315" y="13639"/>
              </a:lnTo>
              <a:lnTo>
                <a:pt x="15226" y="14068"/>
              </a:lnTo>
              <a:lnTo>
                <a:pt x="15137" y="14754"/>
              </a:lnTo>
              <a:lnTo>
                <a:pt x="15226" y="15269"/>
              </a:lnTo>
              <a:lnTo>
                <a:pt x="15315" y="15612"/>
              </a:lnTo>
              <a:lnTo>
                <a:pt x="15494" y="15955"/>
              </a:lnTo>
              <a:lnTo>
                <a:pt x="15583" y="16384"/>
              </a:lnTo>
              <a:lnTo>
                <a:pt x="14692" y="16298"/>
              </a:lnTo>
              <a:lnTo>
                <a:pt x="14069" y="16384"/>
              </a:lnTo>
              <a:lnTo>
                <a:pt x="13980" y="16212"/>
              </a:lnTo>
              <a:lnTo>
                <a:pt x="13891" y="16127"/>
              </a:lnTo>
              <a:lnTo>
                <a:pt x="13891" y="15784"/>
              </a:lnTo>
              <a:lnTo>
                <a:pt x="13713" y="15612"/>
              </a:lnTo>
              <a:lnTo>
                <a:pt x="13802" y="15269"/>
              </a:lnTo>
              <a:lnTo>
                <a:pt x="13624" y="15269"/>
              </a:lnTo>
              <a:lnTo>
                <a:pt x="13535" y="16298"/>
              </a:lnTo>
              <a:lnTo>
                <a:pt x="13446" y="16298"/>
              </a:lnTo>
              <a:close/>
            </a:path>
          </a:pathLst>
        </a:custGeom>
        <a:pattFill prst="dashVert">
          <a:fgClr>
            <a:srgbClr val="000000"/>
          </a:fgClr>
          <a:bgClr>
            <a:srgbClr val="FFFFFF"/>
          </a:bgClr>
        </a:pattFill>
        <a:ln w="9525" cap="flat" cmpd="sng">
          <a:solidFill>
            <a:srgbClr val="000000"/>
          </a:solidFill>
          <a:prstDash val="solid"/>
          <a:round/>
          <a:headEnd/>
          <a:tailEnd/>
        </a:ln>
      </xdr:spPr>
    </xdr:sp>
    <xdr:clientData/>
  </xdr:twoCellAnchor>
  <xdr:twoCellAnchor editAs="oneCell">
    <xdr:from>
      <xdr:col>9</xdr:col>
      <xdr:colOff>441325</xdr:colOff>
      <xdr:row>16</xdr:row>
      <xdr:rowOff>9525</xdr:rowOff>
    </xdr:from>
    <xdr:to>
      <xdr:col>10</xdr:col>
      <xdr:colOff>412750</xdr:colOff>
      <xdr:row>24</xdr:row>
      <xdr:rowOff>133350</xdr:rowOff>
    </xdr:to>
    <xdr:sp macro="" textlink="">
      <xdr:nvSpPr>
        <xdr:cNvPr id="13" name="d14213"/>
        <xdr:cNvSpPr>
          <a:spLocks/>
        </xdr:cNvSpPr>
      </xdr:nvSpPr>
      <xdr:spPr bwMode="auto">
        <a:xfrm>
          <a:off x="5927725" y="3695700"/>
          <a:ext cx="581025" cy="1343025"/>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16384"/>
            <a:gd name="T97" fmla="*/ 0 h 16384"/>
            <a:gd name="T98" fmla="*/ 16384 w 16384"/>
            <a:gd name="T99" fmla="*/ 16384 h 16384"/>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16384" h="16384">
              <a:moveTo>
                <a:pt x="8863" y="0"/>
              </a:moveTo>
              <a:lnTo>
                <a:pt x="9132" y="116"/>
              </a:lnTo>
              <a:lnTo>
                <a:pt x="10206" y="0"/>
              </a:lnTo>
              <a:lnTo>
                <a:pt x="11281" y="349"/>
              </a:lnTo>
              <a:lnTo>
                <a:pt x="11818" y="581"/>
              </a:lnTo>
              <a:lnTo>
                <a:pt x="11818" y="1046"/>
              </a:lnTo>
              <a:lnTo>
                <a:pt x="11818" y="1394"/>
              </a:lnTo>
              <a:lnTo>
                <a:pt x="12355" y="1859"/>
              </a:lnTo>
              <a:lnTo>
                <a:pt x="12892" y="2208"/>
              </a:lnTo>
              <a:lnTo>
                <a:pt x="12892" y="2673"/>
              </a:lnTo>
              <a:lnTo>
                <a:pt x="12624" y="3137"/>
              </a:lnTo>
              <a:lnTo>
                <a:pt x="11818" y="3486"/>
              </a:lnTo>
              <a:lnTo>
                <a:pt x="11281" y="3835"/>
              </a:lnTo>
              <a:lnTo>
                <a:pt x="11818" y="4183"/>
              </a:lnTo>
              <a:lnTo>
                <a:pt x="12624" y="4299"/>
              </a:lnTo>
              <a:lnTo>
                <a:pt x="13698" y="5345"/>
              </a:lnTo>
              <a:lnTo>
                <a:pt x="13161" y="5926"/>
              </a:lnTo>
              <a:lnTo>
                <a:pt x="13430" y="6391"/>
              </a:lnTo>
              <a:lnTo>
                <a:pt x="13430" y="6972"/>
              </a:lnTo>
              <a:lnTo>
                <a:pt x="13430" y="7553"/>
              </a:lnTo>
              <a:lnTo>
                <a:pt x="14504" y="8482"/>
              </a:lnTo>
              <a:lnTo>
                <a:pt x="14504" y="8947"/>
              </a:lnTo>
              <a:lnTo>
                <a:pt x="13967" y="9528"/>
              </a:lnTo>
              <a:lnTo>
                <a:pt x="14504" y="10225"/>
              </a:lnTo>
              <a:lnTo>
                <a:pt x="15578" y="11271"/>
              </a:lnTo>
              <a:lnTo>
                <a:pt x="16384" y="12201"/>
              </a:lnTo>
              <a:lnTo>
                <a:pt x="15310" y="13363"/>
              </a:lnTo>
              <a:lnTo>
                <a:pt x="13967" y="14641"/>
              </a:lnTo>
              <a:lnTo>
                <a:pt x="14235" y="15106"/>
              </a:lnTo>
              <a:lnTo>
                <a:pt x="13698" y="16384"/>
              </a:lnTo>
              <a:lnTo>
                <a:pt x="11818" y="16035"/>
              </a:lnTo>
              <a:lnTo>
                <a:pt x="12087" y="14873"/>
              </a:lnTo>
              <a:lnTo>
                <a:pt x="11012" y="14757"/>
              </a:lnTo>
              <a:lnTo>
                <a:pt x="10475" y="16152"/>
              </a:lnTo>
              <a:lnTo>
                <a:pt x="9401" y="15919"/>
              </a:lnTo>
              <a:lnTo>
                <a:pt x="8058" y="15803"/>
              </a:lnTo>
              <a:lnTo>
                <a:pt x="6983" y="15687"/>
              </a:lnTo>
              <a:lnTo>
                <a:pt x="6178" y="15338"/>
              </a:lnTo>
              <a:lnTo>
                <a:pt x="6715" y="14409"/>
              </a:lnTo>
              <a:lnTo>
                <a:pt x="6715" y="13711"/>
              </a:lnTo>
              <a:lnTo>
                <a:pt x="6446" y="12782"/>
              </a:lnTo>
              <a:lnTo>
                <a:pt x="6715" y="12666"/>
              </a:lnTo>
              <a:lnTo>
                <a:pt x="7521" y="11968"/>
              </a:lnTo>
              <a:lnTo>
                <a:pt x="8326" y="11620"/>
              </a:lnTo>
              <a:lnTo>
                <a:pt x="8595" y="11039"/>
              </a:lnTo>
              <a:lnTo>
                <a:pt x="8058" y="10458"/>
              </a:lnTo>
              <a:lnTo>
                <a:pt x="7252" y="10109"/>
              </a:lnTo>
              <a:lnTo>
                <a:pt x="7252" y="8831"/>
              </a:lnTo>
              <a:lnTo>
                <a:pt x="2417" y="8831"/>
              </a:lnTo>
              <a:lnTo>
                <a:pt x="2417" y="8366"/>
              </a:lnTo>
              <a:lnTo>
                <a:pt x="2149" y="7785"/>
              </a:lnTo>
              <a:lnTo>
                <a:pt x="1343" y="7204"/>
              </a:lnTo>
              <a:lnTo>
                <a:pt x="2686" y="6507"/>
              </a:lnTo>
              <a:lnTo>
                <a:pt x="2417" y="5694"/>
              </a:lnTo>
              <a:lnTo>
                <a:pt x="806" y="3602"/>
              </a:lnTo>
              <a:lnTo>
                <a:pt x="269" y="2673"/>
              </a:lnTo>
              <a:lnTo>
                <a:pt x="0" y="2092"/>
              </a:lnTo>
              <a:lnTo>
                <a:pt x="537" y="1975"/>
              </a:lnTo>
              <a:lnTo>
                <a:pt x="1612" y="1975"/>
              </a:lnTo>
              <a:lnTo>
                <a:pt x="2954" y="1859"/>
              </a:lnTo>
              <a:lnTo>
                <a:pt x="4566" y="1511"/>
              </a:lnTo>
              <a:lnTo>
                <a:pt x="5372" y="930"/>
              </a:lnTo>
              <a:lnTo>
                <a:pt x="6178" y="581"/>
              </a:lnTo>
              <a:lnTo>
                <a:pt x="7252" y="349"/>
              </a:lnTo>
              <a:lnTo>
                <a:pt x="8863" y="0"/>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603885</xdr:colOff>
      <xdr:row>22</xdr:row>
      <xdr:rowOff>69850</xdr:rowOff>
    </xdr:from>
    <xdr:to>
      <xdr:col>8</xdr:col>
      <xdr:colOff>222250</xdr:colOff>
      <xdr:row>29</xdr:row>
      <xdr:rowOff>79375</xdr:rowOff>
    </xdr:to>
    <xdr:sp macro="" textlink="">
      <xdr:nvSpPr>
        <xdr:cNvPr id="14" name="d14214" descr="紙ふぶき (小)"/>
        <xdr:cNvSpPr>
          <a:spLocks/>
        </xdr:cNvSpPr>
      </xdr:nvSpPr>
      <xdr:spPr bwMode="auto">
        <a:xfrm>
          <a:off x="3651885" y="4670425"/>
          <a:ext cx="1447165" cy="1076325"/>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0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2147483646 w 16384"/>
            <a:gd name="T75" fmla="*/ 2147483646 h 16384"/>
            <a:gd name="T76" fmla="*/ 2147483646 w 16384"/>
            <a:gd name="T77" fmla="*/ 2147483646 h 16384"/>
            <a:gd name="T78" fmla="*/ 2147483646 w 16384"/>
            <a:gd name="T79" fmla="*/ 2147483646 h 16384"/>
            <a:gd name="T80" fmla="*/ 2147483646 w 16384"/>
            <a:gd name="T81" fmla="*/ 2147483646 h 16384"/>
            <a:gd name="T82" fmla="*/ 2147483646 w 16384"/>
            <a:gd name="T83" fmla="*/ 2147483646 h 16384"/>
            <a:gd name="T84" fmla="*/ 2147483646 w 16384"/>
            <a:gd name="T85" fmla="*/ 2147483646 h 16384"/>
            <a:gd name="T86" fmla="*/ 2147483646 w 16384"/>
            <a:gd name="T87" fmla="*/ 2147483646 h 16384"/>
            <a:gd name="T88" fmla="*/ 2147483646 w 16384"/>
            <a:gd name="T89" fmla="*/ 2147483646 h 16384"/>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16384"/>
            <a:gd name="T136" fmla="*/ 0 h 16384"/>
            <a:gd name="T137" fmla="*/ 16384 w 16384"/>
            <a:gd name="T138" fmla="*/ 16384 h 16384"/>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16384" h="16384">
              <a:moveTo>
                <a:pt x="15849" y="11309"/>
              </a:moveTo>
              <a:lnTo>
                <a:pt x="16063" y="11744"/>
              </a:lnTo>
              <a:lnTo>
                <a:pt x="16384" y="12324"/>
              </a:lnTo>
              <a:lnTo>
                <a:pt x="16170" y="13629"/>
              </a:lnTo>
              <a:lnTo>
                <a:pt x="14992" y="14789"/>
              </a:lnTo>
              <a:lnTo>
                <a:pt x="15206" y="13774"/>
              </a:lnTo>
              <a:lnTo>
                <a:pt x="15206" y="12904"/>
              </a:lnTo>
              <a:lnTo>
                <a:pt x="14885" y="12759"/>
              </a:lnTo>
              <a:lnTo>
                <a:pt x="14564" y="14499"/>
              </a:lnTo>
              <a:lnTo>
                <a:pt x="14135" y="14354"/>
              </a:lnTo>
              <a:lnTo>
                <a:pt x="13600" y="13629"/>
              </a:lnTo>
              <a:lnTo>
                <a:pt x="13171" y="14209"/>
              </a:lnTo>
              <a:lnTo>
                <a:pt x="12636" y="14209"/>
              </a:lnTo>
              <a:lnTo>
                <a:pt x="12208" y="14354"/>
              </a:lnTo>
              <a:lnTo>
                <a:pt x="12208" y="14644"/>
              </a:lnTo>
              <a:lnTo>
                <a:pt x="11779" y="14209"/>
              </a:lnTo>
              <a:lnTo>
                <a:pt x="11565" y="13629"/>
              </a:lnTo>
              <a:lnTo>
                <a:pt x="11458" y="14499"/>
              </a:lnTo>
              <a:lnTo>
                <a:pt x="11565" y="15369"/>
              </a:lnTo>
              <a:lnTo>
                <a:pt x="11565" y="16384"/>
              </a:lnTo>
              <a:lnTo>
                <a:pt x="10923" y="15949"/>
              </a:lnTo>
              <a:lnTo>
                <a:pt x="10923" y="14934"/>
              </a:lnTo>
              <a:lnTo>
                <a:pt x="10601" y="14354"/>
              </a:lnTo>
              <a:lnTo>
                <a:pt x="10280" y="14064"/>
              </a:lnTo>
              <a:lnTo>
                <a:pt x="9638" y="14064"/>
              </a:lnTo>
              <a:lnTo>
                <a:pt x="9316" y="12614"/>
              </a:lnTo>
              <a:lnTo>
                <a:pt x="9102" y="13194"/>
              </a:lnTo>
              <a:lnTo>
                <a:pt x="9102" y="13774"/>
              </a:lnTo>
              <a:lnTo>
                <a:pt x="9102" y="14209"/>
              </a:lnTo>
              <a:lnTo>
                <a:pt x="8246" y="14064"/>
              </a:lnTo>
              <a:lnTo>
                <a:pt x="7817" y="14209"/>
              </a:lnTo>
              <a:lnTo>
                <a:pt x="6853" y="13919"/>
              </a:lnTo>
              <a:lnTo>
                <a:pt x="6211" y="12904"/>
              </a:lnTo>
              <a:lnTo>
                <a:pt x="5033" y="13339"/>
              </a:lnTo>
              <a:lnTo>
                <a:pt x="4283" y="13339"/>
              </a:lnTo>
              <a:lnTo>
                <a:pt x="3320" y="13919"/>
              </a:lnTo>
              <a:lnTo>
                <a:pt x="2891" y="13629"/>
              </a:lnTo>
              <a:lnTo>
                <a:pt x="2677" y="11889"/>
              </a:lnTo>
              <a:lnTo>
                <a:pt x="3105" y="11164"/>
              </a:lnTo>
              <a:lnTo>
                <a:pt x="3320" y="11019"/>
              </a:lnTo>
              <a:lnTo>
                <a:pt x="3320" y="10584"/>
              </a:lnTo>
              <a:lnTo>
                <a:pt x="3105" y="10004"/>
              </a:lnTo>
              <a:lnTo>
                <a:pt x="3105" y="9134"/>
              </a:lnTo>
              <a:lnTo>
                <a:pt x="2677" y="8699"/>
              </a:lnTo>
              <a:lnTo>
                <a:pt x="2356" y="7830"/>
              </a:lnTo>
              <a:lnTo>
                <a:pt x="1713" y="7395"/>
              </a:lnTo>
              <a:lnTo>
                <a:pt x="857" y="5220"/>
              </a:lnTo>
              <a:lnTo>
                <a:pt x="214" y="3335"/>
              </a:lnTo>
              <a:lnTo>
                <a:pt x="0" y="2610"/>
              </a:lnTo>
              <a:lnTo>
                <a:pt x="107" y="1740"/>
              </a:lnTo>
              <a:lnTo>
                <a:pt x="857" y="1595"/>
              </a:lnTo>
              <a:lnTo>
                <a:pt x="1285" y="1015"/>
              </a:lnTo>
              <a:lnTo>
                <a:pt x="1606" y="435"/>
              </a:lnTo>
              <a:lnTo>
                <a:pt x="1928" y="290"/>
              </a:lnTo>
              <a:lnTo>
                <a:pt x="2570" y="435"/>
              </a:lnTo>
              <a:lnTo>
                <a:pt x="3105" y="0"/>
              </a:lnTo>
              <a:lnTo>
                <a:pt x="3534" y="290"/>
              </a:lnTo>
              <a:lnTo>
                <a:pt x="3962" y="435"/>
              </a:lnTo>
              <a:lnTo>
                <a:pt x="4176" y="870"/>
              </a:lnTo>
              <a:lnTo>
                <a:pt x="4498" y="725"/>
              </a:lnTo>
              <a:lnTo>
                <a:pt x="4712" y="1015"/>
              </a:lnTo>
              <a:lnTo>
                <a:pt x="5997" y="1160"/>
              </a:lnTo>
              <a:lnTo>
                <a:pt x="6318" y="1595"/>
              </a:lnTo>
              <a:lnTo>
                <a:pt x="7603" y="1885"/>
              </a:lnTo>
              <a:lnTo>
                <a:pt x="7710" y="2320"/>
              </a:lnTo>
              <a:lnTo>
                <a:pt x="8031" y="2320"/>
              </a:lnTo>
              <a:lnTo>
                <a:pt x="8460" y="2900"/>
              </a:lnTo>
              <a:lnTo>
                <a:pt x="9423" y="2900"/>
              </a:lnTo>
              <a:lnTo>
                <a:pt x="9316" y="3915"/>
              </a:lnTo>
              <a:lnTo>
                <a:pt x="9638" y="4640"/>
              </a:lnTo>
              <a:lnTo>
                <a:pt x="9959" y="4930"/>
              </a:lnTo>
              <a:lnTo>
                <a:pt x="10601" y="5220"/>
              </a:lnTo>
              <a:lnTo>
                <a:pt x="10923" y="5655"/>
              </a:lnTo>
              <a:lnTo>
                <a:pt x="11886" y="4785"/>
              </a:lnTo>
              <a:lnTo>
                <a:pt x="11886" y="4350"/>
              </a:lnTo>
              <a:lnTo>
                <a:pt x="12315" y="4350"/>
              </a:lnTo>
              <a:lnTo>
                <a:pt x="12636" y="4205"/>
              </a:lnTo>
              <a:lnTo>
                <a:pt x="12850" y="4350"/>
              </a:lnTo>
              <a:lnTo>
                <a:pt x="12743" y="4785"/>
              </a:lnTo>
              <a:lnTo>
                <a:pt x="13171" y="5220"/>
              </a:lnTo>
              <a:lnTo>
                <a:pt x="13600" y="5510"/>
              </a:lnTo>
              <a:lnTo>
                <a:pt x="14135" y="6380"/>
              </a:lnTo>
              <a:lnTo>
                <a:pt x="14671" y="6525"/>
              </a:lnTo>
              <a:lnTo>
                <a:pt x="14885" y="6960"/>
              </a:lnTo>
              <a:lnTo>
                <a:pt x="15099" y="7250"/>
              </a:lnTo>
              <a:lnTo>
                <a:pt x="15099" y="8120"/>
              </a:lnTo>
              <a:lnTo>
                <a:pt x="15099" y="8844"/>
              </a:lnTo>
              <a:lnTo>
                <a:pt x="15206" y="9569"/>
              </a:lnTo>
              <a:lnTo>
                <a:pt x="15634" y="10149"/>
              </a:lnTo>
              <a:lnTo>
                <a:pt x="15849" y="11309"/>
              </a:lnTo>
              <a:close/>
            </a:path>
          </a:pathLst>
        </a:custGeom>
        <a:pattFill prst="smConfetti">
          <a:fgClr>
            <a:srgbClr val="000000"/>
          </a:fgClr>
          <a:bgClr>
            <a:srgbClr val="FFFFFF"/>
          </a:bgClr>
        </a:pattFill>
        <a:ln w="9525" cap="flat" cmpd="sng">
          <a:solidFill>
            <a:srgbClr val="000000"/>
          </a:solidFill>
          <a:prstDash val="solid"/>
          <a:round/>
          <a:headEnd/>
          <a:tailEnd/>
        </a:ln>
      </xdr:spPr>
    </xdr:sp>
    <xdr:clientData/>
  </xdr:twoCellAnchor>
  <xdr:twoCellAnchor editAs="oneCell">
    <xdr:from>
      <xdr:col>8</xdr:col>
      <xdr:colOff>349250</xdr:colOff>
      <xdr:row>19</xdr:row>
      <xdr:rowOff>142875</xdr:rowOff>
    </xdr:from>
    <xdr:to>
      <xdr:col>9</xdr:col>
      <xdr:colOff>511175</xdr:colOff>
      <xdr:row>26</xdr:row>
      <xdr:rowOff>133350</xdr:rowOff>
    </xdr:to>
    <xdr:sp macro="" textlink="">
      <xdr:nvSpPr>
        <xdr:cNvPr id="15" name="d14215" descr="格子 (小)"/>
        <xdr:cNvSpPr>
          <a:spLocks/>
        </xdr:cNvSpPr>
      </xdr:nvSpPr>
      <xdr:spPr bwMode="auto">
        <a:xfrm>
          <a:off x="5226050" y="4286250"/>
          <a:ext cx="771525" cy="1057275"/>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0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2147483646 w 16384"/>
            <a:gd name="T75" fmla="*/ 2147483646 h 16384"/>
            <a:gd name="T76" fmla="*/ 2147483646 w 16384"/>
            <a:gd name="T77" fmla="*/ 2147483646 h 16384"/>
            <a:gd name="T78" fmla="*/ 2147483646 w 16384"/>
            <a:gd name="T79" fmla="*/ 0 h 16384"/>
            <a:gd name="T80" fmla="*/ 2147483646 w 16384"/>
            <a:gd name="T81" fmla="*/ 2147483646 h 16384"/>
            <a:gd name="T82" fmla="*/ 2147483646 w 16384"/>
            <a:gd name="T83" fmla="*/ 2147483646 h 16384"/>
            <a:gd name="T84" fmla="*/ 2147483646 w 16384"/>
            <a:gd name="T85" fmla="*/ 2147483646 h 16384"/>
            <a:gd name="T86" fmla="*/ 2147483646 w 16384"/>
            <a:gd name="T87" fmla="*/ 2147483646 h 16384"/>
            <a:gd name="T88" fmla="*/ 2147483646 w 16384"/>
            <a:gd name="T89" fmla="*/ 2147483646 h 16384"/>
            <a:gd name="T90" fmla="*/ 2147483646 w 16384"/>
            <a:gd name="T91" fmla="*/ 2147483646 h 16384"/>
            <a:gd name="T92" fmla="*/ 2147483646 w 16384"/>
            <a:gd name="T93" fmla="*/ 2147483646 h 16384"/>
            <a:gd name="T94" fmla="*/ 2147483646 w 16384"/>
            <a:gd name="T95" fmla="*/ 2147483646 h 16384"/>
            <a:gd name="T96" fmla="*/ 2147483646 w 16384"/>
            <a:gd name="T97" fmla="*/ 2147483646 h 16384"/>
            <a:gd name="T98" fmla="*/ 2147483646 w 16384"/>
            <a:gd name="T99" fmla="*/ 2147483646 h 16384"/>
            <a:gd name="T100" fmla="*/ 2147483646 w 16384"/>
            <a:gd name="T101" fmla="*/ 2147483646 h 16384"/>
            <a:gd name="T102" fmla="*/ 2147483646 w 16384"/>
            <a:gd name="T103" fmla="*/ 2147483646 h 16384"/>
            <a:gd name="T104" fmla="*/ 2147483646 w 16384"/>
            <a:gd name="T105" fmla="*/ 2147483646 h 16384"/>
            <a:gd name="T106" fmla="*/ 2147483646 w 16384"/>
            <a:gd name="T107" fmla="*/ 2147483646 h 16384"/>
            <a:gd name="T108" fmla="*/ 2147483646 w 16384"/>
            <a:gd name="T109" fmla="*/ 2147483646 h 16384"/>
            <a:gd name="T110" fmla="*/ 2147483646 w 16384"/>
            <a:gd name="T111" fmla="*/ 2147483646 h 16384"/>
            <a:gd name="T112" fmla="*/ 2147483646 w 16384"/>
            <a:gd name="T113" fmla="*/ 2147483646 h 16384"/>
            <a:gd name="T114" fmla="*/ 2147483646 w 16384"/>
            <a:gd name="T115" fmla="*/ 2147483646 h 16384"/>
            <a:gd name="T116" fmla="*/ 2147483646 w 16384"/>
            <a:gd name="T117" fmla="*/ 2147483646 h 16384"/>
            <a:gd name="T118" fmla="*/ 2147483646 w 16384"/>
            <a:gd name="T119" fmla="*/ 2147483646 h 16384"/>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w 16384"/>
            <a:gd name="T181" fmla="*/ 0 h 16384"/>
            <a:gd name="T182" fmla="*/ 16384 w 16384"/>
            <a:gd name="T183" fmla="*/ 16384 h 16384"/>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T180" t="T181" r="T182" b="T183"/>
          <a:pathLst>
            <a:path w="16384" h="16384">
              <a:moveTo>
                <a:pt x="9102" y="14908"/>
              </a:moveTo>
              <a:lnTo>
                <a:pt x="8698" y="15941"/>
              </a:lnTo>
              <a:lnTo>
                <a:pt x="8091" y="15941"/>
              </a:lnTo>
              <a:lnTo>
                <a:pt x="7484" y="16384"/>
              </a:lnTo>
              <a:lnTo>
                <a:pt x="6877" y="16236"/>
              </a:lnTo>
              <a:lnTo>
                <a:pt x="6270" y="16236"/>
              </a:lnTo>
              <a:lnTo>
                <a:pt x="5057" y="16236"/>
              </a:lnTo>
              <a:lnTo>
                <a:pt x="3843" y="16384"/>
              </a:lnTo>
              <a:lnTo>
                <a:pt x="3236" y="16236"/>
              </a:lnTo>
              <a:lnTo>
                <a:pt x="1416" y="16384"/>
              </a:lnTo>
              <a:lnTo>
                <a:pt x="405" y="16236"/>
              </a:lnTo>
              <a:lnTo>
                <a:pt x="202" y="15646"/>
              </a:lnTo>
              <a:lnTo>
                <a:pt x="0" y="14760"/>
              </a:lnTo>
              <a:lnTo>
                <a:pt x="202" y="13580"/>
              </a:lnTo>
              <a:lnTo>
                <a:pt x="405" y="12842"/>
              </a:lnTo>
              <a:lnTo>
                <a:pt x="607" y="11956"/>
              </a:lnTo>
              <a:lnTo>
                <a:pt x="1011" y="10775"/>
              </a:lnTo>
              <a:lnTo>
                <a:pt x="1214" y="9594"/>
              </a:lnTo>
              <a:lnTo>
                <a:pt x="1214" y="8413"/>
              </a:lnTo>
              <a:lnTo>
                <a:pt x="809" y="7823"/>
              </a:lnTo>
              <a:lnTo>
                <a:pt x="607" y="7233"/>
              </a:lnTo>
              <a:lnTo>
                <a:pt x="405" y="6347"/>
              </a:lnTo>
              <a:lnTo>
                <a:pt x="809" y="5609"/>
              </a:lnTo>
              <a:lnTo>
                <a:pt x="1618" y="4723"/>
              </a:lnTo>
              <a:lnTo>
                <a:pt x="2630" y="3542"/>
              </a:lnTo>
              <a:lnTo>
                <a:pt x="2832" y="2362"/>
              </a:lnTo>
              <a:lnTo>
                <a:pt x="2832" y="1624"/>
              </a:lnTo>
              <a:lnTo>
                <a:pt x="4450" y="1328"/>
              </a:lnTo>
              <a:lnTo>
                <a:pt x="5461" y="1181"/>
              </a:lnTo>
              <a:lnTo>
                <a:pt x="6068" y="1328"/>
              </a:lnTo>
              <a:lnTo>
                <a:pt x="6877" y="738"/>
              </a:lnTo>
              <a:lnTo>
                <a:pt x="8293" y="886"/>
              </a:lnTo>
              <a:lnTo>
                <a:pt x="9304" y="1033"/>
              </a:lnTo>
              <a:lnTo>
                <a:pt x="10316" y="1181"/>
              </a:lnTo>
              <a:lnTo>
                <a:pt x="10720" y="1624"/>
              </a:lnTo>
              <a:lnTo>
                <a:pt x="11529" y="1771"/>
              </a:lnTo>
              <a:lnTo>
                <a:pt x="12136" y="1624"/>
              </a:lnTo>
              <a:lnTo>
                <a:pt x="12541" y="1771"/>
              </a:lnTo>
              <a:lnTo>
                <a:pt x="14361" y="590"/>
              </a:lnTo>
              <a:lnTo>
                <a:pt x="15575" y="0"/>
              </a:lnTo>
              <a:lnTo>
                <a:pt x="16182" y="738"/>
              </a:lnTo>
              <a:lnTo>
                <a:pt x="16384" y="1476"/>
              </a:lnTo>
              <a:lnTo>
                <a:pt x="16384" y="2066"/>
              </a:lnTo>
              <a:lnTo>
                <a:pt x="12743" y="2362"/>
              </a:lnTo>
              <a:lnTo>
                <a:pt x="12541" y="1919"/>
              </a:lnTo>
              <a:lnTo>
                <a:pt x="11732" y="2214"/>
              </a:lnTo>
              <a:lnTo>
                <a:pt x="11529" y="2952"/>
              </a:lnTo>
              <a:lnTo>
                <a:pt x="10923" y="3542"/>
              </a:lnTo>
              <a:lnTo>
                <a:pt x="10114" y="4281"/>
              </a:lnTo>
              <a:lnTo>
                <a:pt x="9709" y="4428"/>
              </a:lnTo>
              <a:lnTo>
                <a:pt x="8900" y="5757"/>
              </a:lnTo>
              <a:lnTo>
                <a:pt x="8091" y="6052"/>
              </a:lnTo>
              <a:lnTo>
                <a:pt x="8091" y="6347"/>
              </a:lnTo>
              <a:lnTo>
                <a:pt x="8900" y="6790"/>
              </a:lnTo>
              <a:lnTo>
                <a:pt x="9102" y="7675"/>
              </a:lnTo>
              <a:lnTo>
                <a:pt x="9709" y="9299"/>
              </a:lnTo>
              <a:lnTo>
                <a:pt x="9709" y="10185"/>
              </a:lnTo>
              <a:lnTo>
                <a:pt x="9304" y="11661"/>
              </a:lnTo>
              <a:lnTo>
                <a:pt x="9102" y="12842"/>
              </a:lnTo>
              <a:lnTo>
                <a:pt x="9102" y="14908"/>
              </a:lnTo>
              <a:close/>
            </a:path>
          </a:pathLst>
        </a:custGeom>
        <a:pattFill prst="smGrid">
          <a:fgClr>
            <a:srgbClr val="000000"/>
          </a:fgClr>
          <a:bgClr>
            <a:srgbClr val="FFFFFF"/>
          </a:bgClr>
        </a:pattFill>
        <a:ln w="9525" cap="flat" cmpd="sng">
          <a:solidFill>
            <a:srgbClr val="000000"/>
          </a:solidFill>
          <a:prstDash val="solid"/>
          <a:round/>
          <a:headEnd/>
          <a:tailEnd/>
        </a:ln>
      </xdr:spPr>
    </xdr:sp>
    <xdr:clientData/>
  </xdr:twoCellAnchor>
  <xdr:twoCellAnchor editAs="oneCell">
    <xdr:from>
      <xdr:col>8</xdr:col>
      <xdr:colOff>406400</xdr:colOff>
      <xdr:row>16</xdr:row>
      <xdr:rowOff>85725</xdr:rowOff>
    </xdr:from>
    <xdr:to>
      <xdr:col>9</xdr:col>
      <xdr:colOff>520700</xdr:colOff>
      <xdr:row>20</xdr:row>
      <xdr:rowOff>104775</xdr:rowOff>
    </xdr:to>
    <xdr:sp macro="" textlink="">
      <xdr:nvSpPr>
        <xdr:cNvPr id="16" name="d14216" descr="格子 (小)"/>
        <xdr:cNvSpPr>
          <a:spLocks/>
        </xdr:cNvSpPr>
      </xdr:nvSpPr>
      <xdr:spPr bwMode="auto">
        <a:xfrm>
          <a:off x="5283200" y="3771900"/>
          <a:ext cx="723900" cy="628650"/>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0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0 h 16384"/>
            <a:gd name="T74" fmla="*/ 2147483646 w 16384"/>
            <a:gd name="T75" fmla="*/ 2147483646 h 16384"/>
            <a:gd name="T76" fmla="*/ 2147483646 w 16384"/>
            <a:gd name="T77" fmla="*/ 2147483646 h 16384"/>
            <a:gd name="T78" fmla="*/ 2147483646 w 16384"/>
            <a:gd name="T79" fmla="*/ 2147483646 h 16384"/>
            <a:gd name="T80" fmla="*/ 2147483646 w 16384"/>
            <a:gd name="T81" fmla="*/ 2147483646 h 16384"/>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16384"/>
            <a:gd name="T124" fmla="*/ 0 h 16384"/>
            <a:gd name="T125" fmla="*/ 16384 w 16384"/>
            <a:gd name="T126" fmla="*/ 16384 h 16384"/>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16384" h="16384">
              <a:moveTo>
                <a:pt x="14228" y="2482"/>
              </a:moveTo>
              <a:lnTo>
                <a:pt x="14444" y="3724"/>
              </a:lnTo>
              <a:lnTo>
                <a:pt x="14875" y="5710"/>
              </a:lnTo>
              <a:lnTo>
                <a:pt x="16168" y="10178"/>
              </a:lnTo>
              <a:lnTo>
                <a:pt x="16384" y="11916"/>
              </a:lnTo>
              <a:lnTo>
                <a:pt x="15306" y="13405"/>
              </a:lnTo>
              <a:lnTo>
                <a:pt x="14013" y="14398"/>
              </a:lnTo>
              <a:lnTo>
                <a:pt x="12072" y="16384"/>
              </a:lnTo>
              <a:lnTo>
                <a:pt x="11641" y="16136"/>
              </a:lnTo>
              <a:lnTo>
                <a:pt x="10995" y="16384"/>
              </a:lnTo>
              <a:lnTo>
                <a:pt x="10132" y="16136"/>
              </a:lnTo>
              <a:lnTo>
                <a:pt x="9701" y="15391"/>
              </a:lnTo>
              <a:lnTo>
                <a:pt x="8623" y="15143"/>
              </a:lnTo>
              <a:lnTo>
                <a:pt x="7545" y="14895"/>
              </a:lnTo>
              <a:lnTo>
                <a:pt x="6036" y="14646"/>
              </a:lnTo>
              <a:lnTo>
                <a:pt x="5174" y="15639"/>
              </a:lnTo>
              <a:lnTo>
                <a:pt x="4527" y="15391"/>
              </a:lnTo>
              <a:lnTo>
                <a:pt x="3449" y="15639"/>
              </a:lnTo>
              <a:lnTo>
                <a:pt x="1725" y="16136"/>
              </a:lnTo>
              <a:lnTo>
                <a:pt x="1509" y="15143"/>
              </a:lnTo>
              <a:lnTo>
                <a:pt x="1293" y="13653"/>
              </a:lnTo>
              <a:lnTo>
                <a:pt x="647" y="12412"/>
              </a:lnTo>
              <a:lnTo>
                <a:pt x="216" y="11419"/>
              </a:lnTo>
              <a:lnTo>
                <a:pt x="216" y="10178"/>
              </a:lnTo>
              <a:lnTo>
                <a:pt x="0" y="9185"/>
              </a:lnTo>
              <a:lnTo>
                <a:pt x="216" y="7944"/>
              </a:lnTo>
              <a:lnTo>
                <a:pt x="647" y="7944"/>
              </a:lnTo>
              <a:lnTo>
                <a:pt x="1725" y="7944"/>
              </a:lnTo>
              <a:lnTo>
                <a:pt x="3449" y="8192"/>
              </a:lnTo>
              <a:lnTo>
                <a:pt x="4527" y="7199"/>
              </a:lnTo>
              <a:lnTo>
                <a:pt x="5174" y="5958"/>
              </a:lnTo>
              <a:lnTo>
                <a:pt x="6467" y="5710"/>
              </a:lnTo>
              <a:lnTo>
                <a:pt x="7976" y="5461"/>
              </a:lnTo>
              <a:lnTo>
                <a:pt x="8623" y="4220"/>
              </a:lnTo>
              <a:lnTo>
                <a:pt x="9917" y="2482"/>
              </a:lnTo>
              <a:lnTo>
                <a:pt x="11210" y="745"/>
              </a:lnTo>
              <a:lnTo>
                <a:pt x="12072" y="0"/>
              </a:lnTo>
              <a:lnTo>
                <a:pt x="13150" y="248"/>
              </a:lnTo>
              <a:lnTo>
                <a:pt x="14013" y="993"/>
              </a:lnTo>
              <a:lnTo>
                <a:pt x="14013" y="2234"/>
              </a:lnTo>
              <a:lnTo>
                <a:pt x="14228" y="2482"/>
              </a:lnTo>
              <a:close/>
            </a:path>
          </a:pathLst>
        </a:custGeom>
        <a:pattFill prst="smGrid">
          <a:fgClr>
            <a:srgbClr val="000000"/>
          </a:fgClr>
          <a:bgClr>
            <a:srgbClr val="FFFFFF"/>
          </a:bgClr>
        </a:pattFill>
        <a:ln w="9525" cap="flat" cmpd="sng">
          <a:solidFill>
            <a:srgbClr val="000000"/>
          </a:solidFill>
          <a:prstDash val="solid"/>
          <a:round/>
          <a:headEnd/>
          <a:tailEnd/>
        </a:ln>
      </xdr:spPr>
    </xdr:sp>
    <xdr:clientData/>
  </xdr:twoCellAnchor>
  <xdr:twoCellAnchor editAs="oneCell">
    <xdr:from>
      <xdr:col>1</xdr:col>
      <xdr:colOff>438150</xdr:colOff>
      <xdr:row>31</xdr:row>
      <xdr:rowOff>9525</xdr:rowOff>
    </xdr:from>
    <xdr:to>
      <xdr:col>4</xdr:col>
      <xdr:colOff>104775</xdr:colOff>
      <xdr:row>38</xdr:row>
      <xdr:rowOff>28575</xdr:rowOff>
    </xdr:to>
    <xdr:sp macro="" textlink="">
      <xdr:nvSpPr>
        <xdr:cNvPr id="17" name="d14217"/>
        <xdr:cNvSpPr>
          <a:spLocks/>
        </xdr:cNvSpPr>
      </xdr:nvSpPr>
      <xdr:spPr bwMode="auto">
        <a:xfrm>
          <a:off x="1047750" y="5981700"/>
          <a:ext cx="1495425" cy="1085850"/>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0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2147483646 w 16384"/>
            <a:gd name="T75" fmla="*/ 2147483646 h 16384"/>
            <a:gd name="T76" fmla="*/ 2147483646 w 16384"/>
            <a:gd name="T77" fmla="*/ 2147483646 h 16384"/>
            <a:gd name="T78" fmla="*/ 2147483646 w 16384"/>
            <a:gd name="T79" fmla="*/ 2147483646 h 16384"/>
            <a:gd name="T80" fmla="*/ 2147483646 w 16384"/>
            <a:gd name="T81" fmla="*/ 2147483646 h 16384"/>
            <a:gd name="T82" fmla="*/ 2147483646 w 16384"/>
            <a:gd name="T83" fmla="*/ 2147483646 h 16384"/>
            <a:gd name="T84" fmla="*/ 2147483646 w 16384"/>
            <a:gd name="T85" fmla="*/ 2147483646 h 16384"/>
            <a:gd name="T86" fmla="*/ 2147483646 w 16384"/>
            <a:gd name="T87" fmla="*/ 0 h 16384"/>
            <a:gd name="T88" fmla="*/ 2147483646 w 16384"/>
            <a:gd name="T89" fmla="*/ 2147483646 h 16384"/>
            <a:gd name="T90" fmla="*/ 2147483646 w 16384"/>
            <a:gd name="T91" fmla="*/ 2147483646 h 16384"/>
            <a:gd name="T92" fmla="*/ 2147483646 w 16384"/>
            <a:gd name="T93" fmla="*/ 2147483646 h 16384"/>
            <a:gd name="T94" fmla="*/ 2147483646 w 16384"/>
            <a:gd name="T95" fmla="*/ 2147483646 h 16384"/>
            <a:gd name="T96" fmla="*/ 2147483646 w 16384"/>
            <a:gd name="T97" fmla="*/ 2147483646 h 16384"/>
            <a:gd name="T98" fmla="*/ 2147483646 w 16384"/>
            <a:gd name="T99" fmla="*/ 2147483646 h 16384"/>
            <a:gd name="T100" fmla="*/ 2147483646 w 16384"/>
            <a:gd name="T101" fmla="*/ 2147483646 h 16384"/>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w 16384"/>
            <a:gd name="T154" fmla="*/ 0 h 16384"/>
            <a:gd name="T155" fmla="*/ 16384 w 16384"/>
            <a:gd name="T156" fmla="*/ 16384 h 16384"/>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T153" t="T154" r="T155" b="T156"/>
          <a:pathLst>
            <a:path w="16384" h="16384">
              <a:moveTo>
                <a:pt x="16069" y="7486"/>
              </a:moveTo>
              <a:lnTo>
                <a:pt x="16279" y="8051"/>
              </a:lnTo>
              <a:lnTo>
                <a:pt x="16384" y="8333"/>
              </a:lnTo>
              <a:lnTo>
                <a:pt x="16069" y="8757"/>
              </a:lnTo>
              <a:lnTo>
                <a:pt x="15964" y="9181"/>
              </a:lnTo>
              <a:lnTo>
                <a:pt x="16069" y="9604"/>
              </a:lnTo>
              <a:lnTo>
                <a:pt x="16174" y="10311"/>
              </a:lnTo>
              <a:lnTo>
                <a:pt x="16174" y="10452"/>
              </a:lnTo>
              <a:lnTo>
                <a:pt x="16384" y="11723"/>
              </a:lnTo>
              <a:lnTo>
                <a:pt x="16069" y="11864"/>
              </a:lnTo>
              <a:lnTo>
                <a:pt x="16174" y="12288"/>
              </a:lnTo>
              <a:lnTo>
                <a:pt x="16069" y="12712"/>
              </a:lnTo>
              <a:lnTo>
                <a:pt x="15859" y="13277"/>
              </a:lnTo>
              <a:lnTo>
                <a:pt x="15439" y="13418"/>
              </a:lnTo>
              <a:lnTo>
                <a:pt x="14914" y="13277"/>
              </a:lnTo>
              <a:lnTo>
                <a:pt x="14599" y="13418"/>
              </a:lnTo>
              <a:lnTo>
                <a:pt x="14599" y="13842"/>
              </a:lnTo>
              <a:lnTo>
                <a:pt x="14704" y="14548"/>
              </a:lnTo>
              <a:lnTo>
                <a:pt x="14073" y="14830"/>
              </a:lnTo>
              <a:lnTo>
                <a:pt x="13758" y="14830"/>
              </a:lnTo>
              <a:lnTo>
                <a:pt x="13023" y="14972"/>
              </a:lnTo>
              <a:lnTo>
                <a:pt x="10923" y="15113"/>
              </a:lnTo>
              <a:lnTo>
                <a:pt x="10713" y="15537"/>
              </a:lnTo>
              <a:lnTo>
                <a:pt x="9872" y="15678"/>
              </a:lnTo>
              <a:lnTo>
                <a:pt x="9137" y="16102"/>
              </a:lnTo>
              <a:lnTo>
                <a:pt x="8717" y="16243"/>
              </a:lnTo>
              <a:lnTo>
                <a:pt x="7877" y="16102"/>
              </a:lnTo>
              <a:lnTo>
                <a:pt x="7142" y="16384"/>
              </a:lnTo>
              <a:lnTo>
                <a:pt x="5881" y="14972"/>
              </a:lnTo>
              <a:lnTo>
                <a:pt x="5881" y="14407"/>
              </a:lnTo>
              <a:lnTo>
                <a:pt x="5461" y="14265"/>
              </a:lnTo>
              <a:lnTo>
                <a:pt x="4936" y="14548"/>
              </a:lnTo>
              <a:lnTo>
                <a:pt x="4726" y="14830"/>
              </a:lnTo>
              <a:lnTo>
                <a:pt x="4306" y="14972"/>
              </a:lnTo>
              <a:lnTo>
                <a:pt x="4096" y="15254"/>
              </a:lnTo>
              <a:lnTo>
                <a:pt x="3676" y="15537"/>
              </a:lnTo>
              <a:lnTo>
                <a:pt x="3361" y="15678"/>
              </a:lnTo>
              <a:lnTo>
                <a:pt x="3046" y="15395"/>
              </a:lnTo>
              <a:lnTo>
                <a:pt x="2836" y="15113"/>
              </a:lnTo>
              <a:lnTo>
                <a:pt x="2311" y="14689"/>
              </a:lnTo>
              <a:lnTo>
                <a:pt x="1890" y="14689"/>
              </a:lnTo>
              <a:lnTo>
                <a:pt x="1575" y="14830"/>
              </a:lnTo>
              <a:lnTo>
                <a:pt x="1575" y="14548"/>
              </a:lnTo>
              <a:lnTo>
                <a:pt x="1470" y="14265"/>
              </a:lnTo>
              <a:lnTo>
                <a:pt x="1050" y="14265"/>
              </a:lnTo>
              <a:lnTo>
                <a:pt x="840" y="13983"/>
              </a:lnTo>
              <a:lnTo>
                <a:pt x="840" y="13700"/>
              </a:lnTo>
              <a:lnTo>
                <a:pt x="525" y="13135"/>
              </a:lnTo>
              <a:lnTo>
                <a:pt x="0" y="12570"/>
              </a:lnTo>
              <a:lnTo>
                <a:pt x="0" y="12288"/>
              </a:lnTo>
              <a:lnTo>
                <a:pt x="210" y="11582"/>
              </a:lnTo>
              <a:lnTo>
                <a:pt x="210" y="10593"/>
              </a:lnTo>
              <a:lnTo>
                <a:pt x="420" y="10169"/>
              </a:lnTo>
              <a:lnTo>
                <a:pt x="525" y="9604"/>
              </a:lnTo>
              <a:lnTo>
                <a:pt x="630" y="8898"/>
              </a:lnTo>
              <a:lnTo>
                <a:pt x="840" y="8333"/>
              </a:lnTo>
              <a:lnTo>
                <a:pt x="735" y="7768"/>
              </a:lnTo>
              <a:lnTo>
                <a:pt x="1050" y="7203"/>
              </a:lnTo>
              <a:lnTo>
                <a:pt x="1260" y="6638"/>
              </a:lnTo>
              <a:lnTo>
                <a:pt x="1575" y="5932"/>
              </a:lnTo>
              <a:lnTo>
                <a:pt x="1785" y="5226"/>
              </a:lnTo>
              <a:lnTo>
                <a:pt x="1785" y="4378"/>
              </a:lnTo>
              <a:lnTo>
                <a:pt x="2101" y="3955"/>
              </a:lnTo>
              <a:lnTo>
                <a:pt x="2626" y="4096"/>
              </a:lnTo>
              <a:lnTo>
                <a:pt x="3046" y="4096"/>
              </a:lnTo>
              <a:lnTo>
                <a:pt x="3466" y="3955"/>
              </a:lnTo>
              <a:lnTo>
                <a:pt x="3361" y="3107"/>
              </a:lnTo>
              <a:lnTo>
                <a:pt x="3571" y="2684"/>
              </a:lnTo>
              <a:lnTo>
                <a:pt x="4096" y="2260"/>
              </a:lnTo>
              <a:lnTo>
                <a:pt x="4411" y="1554"/>
              </a:lnTo>
              <a:lnTo>
                <a:pt x="4831" y="1130"/>
              </a:lnTo>
              <a:lnTo>
                <a:pt x="5566" y="1130"/>
              </a:lnTo>
              <a:lnTo>
                <a:pt x="5776" y="989"/>
              </a:lnTo>
              <a:lnTo>
                <a:pt x="6091" y="282"/>
              </a:lnTo>
              <a:lnTo>
                <a:pt x="6512" y="141"/>
              </a:lnTo>
              <a:lnTo>
                <a:pt x="7142" y="141"/>
              </a:lnTo>
              <a:lnTo>
                <a:pt x="7352" y="424"/>
              </a:lnTo>
              <a:lnTo>
                <a:pt x="7877" y="847"/>
              </a:lnTo>
              <a:lnTo>
                <a:pt x="8717" y="1130"/>
              </a:lnTo>
              <a:lnTo>
                <a:pt x="9347" y="847"/>
              </a:lnTo>
              <a:lnTo>
                <a:pt x="9767" y="282"/>
              </a:lnTo>
              <a:lnTo>
                <a:pt x="10293" y="565"/>
              </a:lnTo>
              <a:lnTo>
                <a:pt x="10818" y="424"/>
              </a:lnTo>
              <a:lnTo>
                <a:pt x="11238" y="565"/>
              </a:lnTo>
              <a:lnTo>
                <a:pt x="11763" y="989"/>
              </a:lnTo>
              <a:lnTo>
                <a:pt x="12393" y="424"/>
              </a:lnTo>
              <a:lnTo>
                <a:pt x="12813" y="141"/>
              </a:lnTo>
              <a:lnTo>
                <a:pt x="13443" y="0"/>
              </a:lnTo>
              <a:lnTo>
                <a:pt x="13443" y="424"/>
              </a:lnTo>
              <a:lnTo>
                <a:pt x="13338" y="847"/>
              </a:lnTo>
              <a:lnTo>
                <a:pt x="13023" y="1412"/>
              </a:lnTo>
              <a:lnTo>
                <a:pt x="13338" y="2119"/>
              </a:lnTo>
              <a:lnTo>
                <a:pt x="13653" y="2401"/>
              </a:lnTo>
              <a:lnTo>
                <a:pt x="14073" y="2825"/>
              </a:lnTo>
              <a:lnTo>
                <a:pt x="14178" y="3390"/>
              </a:lnTo>
              <a:lnTo>
                <a:pt x="14283" y="4378"/>
              </a:lnTo>
              <a:lnTo>
                <a:pt x="14599" y="5367"/>
              </a:lnTo>
              <a:lnTo>
                <a:pt x="14809" y="6356"/>
              </a:lnTo>
              <a:lnTo>
                <a:pt x="14914" y="6638"/>
              </a:lnTo>
              <a:lnTo>
                <a:pt x="15334" y="6780"/>
              </a:lnTo>
              <a:lnTo>
                <a:pt x="15649" y="6921"/>
              </a:lnTo>
              <a:lnTo>
                <a:pt x="15754" y="7486"/>
              </a:lnTo>
              <a:lnTo>
                <a:pt x="16069" y="7486"/>
              </a:lnTo>
              <a:close/>
            </a:path>
          </a:pathLst>
        </a:custGeom>
        <a:solidFill>
          <a:srgbClr val="F7F4EE"/>
        </a:solidFill>
        <a:ln w="38100" cap="flat" cmpd="sng">
          <a:solidFill>
            <a:srgbClr val="000000"/>
          </a:solidFill>
          <a:prstDash val="solid"/>
          <a:round/>
          <a:headEnd/>
          <a:tailEnd/>
        </a:ln>
      </xdr:spPr>
    </xdr:sp>
    <xdr:clientData/>
  </xdr:twoCellAnchor>
  <xdr:twoCellAnchor editAs="oneCell">
    <xdr:from>
      <xdr:col>9</xdr:col>
      <xdr:colOff>133350</xdr:colOff>
      <xdr:row>20</xdr:row>
      <xdr:rowOff>101600</xdr:rowOff>
    </xdr:from>
    <xdr:to>
      <xdr:col>10</xdr:col>
      <xdr:colOff>142875</xdr:colOff>
      <xdr:row>26</xdr:row>
      <xdr:rowOff>34925</xdr:rowOff>
    </xdr:to>
    <xdr:sp macro="" textlink="">
      <xdr:nvSpPr>
        <xdr:cNvPr id="18" name="d14218" descr="格子 (小)"/>
        <xdr:cNvSpPr>
          <a:spLocks/>
        </xdr:cNvSpPr>
      </xdr:nvSpPr>
      <xdr:spPr bwMode="auto">
        <a:xfrm>
          <a:off x="5619750" y="4397375"/>
          <a:ext cx="619125" cy="847725"/>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0 w 16384"/>
            <a:gd name="T15" fmla="*/ 2147483646 h 16384"/>
            <a:gd name="T16" fmla="*/ 0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0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2147483646 w 16384"/>
            <a:gd name="T75" fmla="*/ 2147483646 h 16384"/>
            <a:gd name="T76" fmla="*/ 2147483646 w 16384"/>
            <a:gd name="T77" fmla="*/ 2147483646 h 16384"/>
            <a:gd name="T78" fmla="*/ 2147483646 w 16384"/>
            <a:gd name="T79" fmla="*/ 2147483646 h 16384"/>
            <a:gd name="T80" fmla="*/ 2147483646 w 16384"/>
            <a:gd name="T81" fmla="*/ 2147483646 h 16384"/>
            <a:gd name="T82" fmla="*/ 2147483646 w 16384"/>
            <a:gd name="T83" fmla="*/ 2147483646 h 16384"/>
            <a:gd name="T84" fmla="*/ 2147483646 w 16384"/>
            <a:gd name="T85" fmla="*/ 2147483646 h 16384"/>
            <a:gd name="T86" fmla="*/ 2147483646 w 16384"/>
            <a:gd name="T87" fmla="*/ 2147483646 h 16384"/>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w 16384"/>
            <a:gd name="T133" fmla="*/ 0 h 16384"/>
            <a:gd name="T134" fmla="*/ 16384 w 16384"/>
            <a:gd name="T135" fmla="*/ 16384 h 16384"/>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T132" t="T133" r="T134" b="T135"/>
          <a:pathLst>
            <a:path w="16384" h="16384">
              <a:moveTo>
                <a:pt x="1260" y="16200"/>
              </a:moveTo>
              <a:lnTo>
                <a:pt x="1260" y="13623"/>
              </a:lnTo>
              <a:lnTo>
                <a:pt x="1512" y="12150"/>
              </a:lnTo>
              <a:lnTo>
                <a:pt x="2016" y="10309"/>
              </a:lnTo>
              <a:lnTo>
                <a:pt x="2016" y="9204"/>
              </a:lnTo>
              <a:lnTo>
                <a:pt x="1260" y="7180"/>
              </a:lnTo>
              <a:lnTo>
                <a:pt x="1008" y="6075"/>
              </a:lnTo>
              <a:lnTo>
                <a:pt x="0" y="5523"/>
              </a:lnTo>
              <a:lnTo>
                <a:pt x="0" y="5155"/>
              </a:lnTo>
              <a:lnTo>
                <a:pt x="1008" y="4786"/>
              </a:lnTo>
              <a:lnTo>
                <a:pt x="2016" y="3130"/>
              </a:lnTo>
              <a:lnTo>
                <a:pt x="2521" y="2945"/>
              </a:lnTo>
              <a:lnTo>
                <a:pt x="3529" y="2025"/>
              </a:lnTo>
              <a:lnTo>
                <a:pt x="4285" y="1289"/>
              </a:lnTo>
              <a:lnTo>
                <a:pt x="4537" y="368"/>
              </a:lnTo>
              <a:lnTo>
                <a:pt x="5545" y="0"/>
              </a:lnTo>
              <a:lnTo>
                <a:pt x="5797" y="552"/>
              </a:lnTo>
              <a:lnTo>
                <a:pt x="10335" y="184"/>
              </a:lnTo>
              <a:lnTo>
                <a:pt x="14872" y="184"/>
              </a:lnTo>
              <a:lnTo>
                <a:pt x="14872" y="2209"/>
              </a:lnTo>
              <a:lnTo>
                <a:pt x="15628" y="2761"/>
              </a:lnTo>
              <a:lnTo>
                <a:pt x="16132" y="3682"/>
              </a:lnTo>
              <a:lnTo>
                <a:pt x="15880" y="4602"/>
              </a:lnTo>
              <a:lnTo>
                <a:pt x="15124" y="5155"/>
              </a:lnTo>
              <a:lnTo>
                <a:pt x="14368" y="6259"/>
              </a:lnTo>
              <a:lnTo>
                <a:pt x="14115" y="6443"/>
              </a:lnTo>
              <a:lnTo>
                <a:pt x="14368" y="7916"/>
              </a:lnTo>
              <a:lnTo>
                <a:pt x="14368" y="9020"/>
              </a:lnTo>
              <a:lnTo>
                <a:pt x="13863" y="10493"/>
              </a:lnTo>
              <a:lnTo>
                <a:pt x="12603" y="10861"/>
              </a:lnTo>
              <a:lnTo>
                <a:pt x="15376" y="12702"/>
              </a:lnTo>
              <a:lnTo>
                <a:pt x="16384" y="13623"/>
              </a:lnTo>
              <a:lnTo>
                <a:pt x="15376" y="15464"/>
              </a:lnTo>
              <a:lnTo>
                <a:pt x="13359" y="15464"/>
              </a:lnTo>
              <a:lnTo>
                <a:pt x="13611" y="16384"/>
              </a:lnTo>
              <a:lnTo>
                <a:pt x="12351" y="15832"/>
              </a:lnTo>
              <a:lnTo>
                <a:pt x="12099" y="14543"/>
              </a:lnTo>
              <a:lnTo>
                <a:pt x="11091" y="13807"/>
              </a:lnTo>
              <a:lnTo>
                <a:pt x="8822" y="13070"/>
              </a:lnTo>
              <a:lnTo>
                <a:pt x="6806" y="12886"/>
              </a:lnTo>
              <a:lnTo>
                <a:pt x="6806" y="13807"/>
              </a:lnTo>
              <a:lnTo>
                <a:pt x="3529" y="13070"/>
              </a:lnTo>
              <a:lnTo>
                <a:pt x="2521" y="14911"/>
              </a:lnTo>
              <a:lnTo>
                <a:pt x="1260" y="16200"/>
              </a:lnTo>
              <a:close/>
            </a:path>
          </a:pathLst>
        </a:custGeom>
        <a:pattFill prst="smGrid">
          <a:fgClr>
            <a:srgbClr val="000000"/>
          </a:fgClr>
          <a:bgClr>
            <a:srgbClr val="FFFFFF"/>
          </a:bgClr>
        </a:pattFill>
        <a:ln w="9525" cap="flat" cmpd="sng">
          <a:solidFill>
            <a:srgbClr val="000000"/>
          </a:solidFill>
          <a:prstDash val="solid"/>
          <a:round/>
          <a:headEnd/>
          <a:tailEnd/>
        </a:ln>
      </xdr:spPr>
    </xdr:sp>
    <xdr:clientData/>
  </xdr:twoCellAnchor>
  <xdr:twoCellAnchor editAs="oneCell">
    <xdr:from>
      <xdr:col>12</xdr:col>
      <xdr:colOff>180975</xdr:colOff>
      <xdr:row>36</xdr:row>
      <xdr:rowOff>98425</xdr:rowOff>
    </xdr:from>
    <xdr:to>
      <xdr:col>13</xdr:col>
      <xdr:colOff>419100</xdr:colOff>
      <xdr:row>40</xdr:row>
      <xdr:rowOff>3175</xdr:rowOff>
    </xdr:to>
    <xdr:sp macro="" textlink="">
      <xdr:nvSpPr>
        <xdr:cNvPr id="19" name="d14301"/>
        <xdr:cNvSpPr>
          <a:spLocks/>
        </xdr:cNvSpPr>
      </xdr:nvSpPr>
      <xdr:spPr bwMode="auto">
        <a:xfrm>
          <a:off x="7496175" y="6832600"/>
          <a:ext cx="847725" cy="514350"/>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0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2147483646 w 16384"/>
            <a:gd name="T75" fmla="*/ 2147483646 h 16384"/>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w 16384"/>
            <a:gd name="T115" fmla="*/ 0 h 16384"/>
            <a:gd name="T116" fmla="*/ 16384 w 16384"/>
            <a:gd name="T117" fmla="*/ 16384 h 16384"/>
          </a:gdLst>
          <a:ahLst/>
          <a:cxnLst>
            <a:cxn ang="T76">
              <a:pos x="T0" y="T1"/>
            </a:cxn>
            <a:cxn ang="T77">
              <a:pos x="T2" y="T3"/>
            </a:cxn>
            <a:cxn ang="T78">
              <a:pos x="T4" y="T5"/>
            </a:cxn>
            <a:cxn ang="T79">
              <a:pos x="T6" y="T7"/>
            </a:cxn>
            <a:cxn ang="T80">
              <a:pos x="T8" y="T9"/>
            </a:cxn>
            <a:cxn ang="T81">
              <a:pos x="T10" y="T11"/>
            </a:cxn>
            <a:cxn ang="T82">
              <a:pos x="T12" y="T13"/>
            </a:cxn>
            <a:cxn ang="T83">
              <a:pos x="T14" y="T15"/>
            </a:cxn>
            <a:cxn ang="T84">
              <a:pos x="T16" y="T17"/>
            </a:cxn>
            <a:cxn ang="T85">
              <a:pos x="T18" y="T19"/>
            </a:cxn>
            <a:cxn ang="T86">
              <a:pos x="T20" y="T21"/>
            </a:cxn>
            <a:cxn ang="T87">
              <a:pos x="T22" y="T23"/>
            </a:cxn>
            <a:cxn ang="T88">
              <a:pos x="T24" y="T25"/>
            </a:cxn>
            <a:cxn ang="T89">
              <a:pos x="T26" y="T27"/>
            </a:cxn>
            <a:cxn ang="T90">
              <a:pos x="T28" y="T29"/>
            </a:cxn>
            <a:cxn ang="T91">
              <a:pos x="T30" y="T31"/>
            </a:cxn>
            <a:cxn ang="T92">
              <a:pos x="T32" y="T33"/>
            </a:cxn>
            <a:cxn ang="T93">
              <a:pos x="T34" y="T35"/>
            </a:cxn>
            <a:cxn ang="T94">
              <a:pos x="T36" y="T37"/>
            </a:cxn>
            <a:cxn ang="T95">
              <a:pos x="T38" y="T39"/>
            </a:cxn>
            <a:cxn ang="T96">
              <a:pos x="T40" y="T41"/>
            </a:cxn>
            <a:cxn ang="T97">
              <a:pos x="T42" y="T43"/>
            </a:cxn>
            <a:cxn ang="T98">
              <a:pos x="T44" y="T45"/>
            </a:cxn>
            <a:cxn ang="T99">
              <a:pos x="T46" y="T47"/>
            </a:cxn>
            <a:cxn ang="T100">
              <a:pos x="T48" y="T49"/>
            </a:cxn>
            <a:cxn ang="T101">
              <a:pos x="T50" y="T51"/>
            </a:cxn>
            <a:cxn ang="T102">
              <a:pos x="T52" y="T53"/>
            </a:cxn>
            <a:cxn ang="T103">
              <a:pos x="T54" y="T55"/>
            </a:cxn>
            <a:cxn ang="T104">
              <a:pos x="T56" y="T57"/>
            </a:cxn>
            <a:cxn ang="T105">
              <a:pos x="T58" y="T59"/>
            </a:cxn>
            <a:cxn ang="T106">
              <a:pos x="T60" y="T61"/>
            </a:cxn>
            <a:cxn ang="T107">
              <a:pos x="T62" y="T63"/>
            </a:cxn>
            <a:cxn ang="T108">
              <a:pos x="T64" y="T65"/>
            </a:cxn>
            <a:cxn ang="T109">
              <a:pos x="T66" y="T67"/>
            </a:cxn>
            <a:cxn ang="T110">
              <a:pos x="T68" y="T69"/>
            </a:cxn>
            <a:cxn ang="T111">
              <a:pos x="T70" y="T71"/>
            </a:cxn>
            <a:cxn ang="T112">
              <a:pos x="T72" y="T73"/>
            </a:cxn>
            <a:cxn ang="T113">
              <a:pos x="T74" y="T75"/>
            </a:cxn>
          </a:cxnLst>
          <a:rect l="T114" t="T115" r="T116" b="T117"/>
          <a:pathLst>
            <a:path w="16384" h="16384">
              <a:moveTo>
                <a:pt x="12518" y="5559"/>
              </a:moveTo>
              <a:lnTo>
                <a:pt x="13070" y="5266"/>
              </a:lnTo>
              <a:lnTo>
                <a:pt x="13807" y="6729"/>
              </a:lnTo>
              <a:lnTo>
                <a:pt x="14911" y="7607"/>
              </a:lnTo>
              <a:lnTo>
                <a:pt x="15648" y="7899"/>
              </a:lnTo>
              <a:lnTo>
                <a:pt x="16384" y="7899"/>
              </a:lnTo>
              <a:lnTo>
                <a:pt x="16384" y="8485"/>
              </a:lnTo>
              <a:lnTo>
                <a:pt x="15832" y="9070"/>
              </a:lnTo>
              <a:lnTo>
                <a:pt x="15832" y="10533"/>
              </a:lnTo>
              <a:lnTo>
                <a:pt x="16200" y="11995"/>
              </a:lnTo>
              <a:lnTo>
                <a:pt x="16016" y="13166"/>
              </a:lnTo>
              <a:lnTo>
                <a:pt x="15279" y="12873"/>
              </a:lnTo>
              <a:lnTo>
                <a:pt x="14359" y="13458"/>
              </a:lnTo>
              <a:lnTo>
                <a:pt x="13807" y="14043"/>
              </a:lnTo>
              <a:lnTo>
                <a:pt x="13439" y="14336"/>
              </a:lnTo>
              <a:lnTo>
                <a:pt x="13254" y="15214"/>
              </a:lnTo>
              <a:lnTo>
                <a:pt x="12702" y="15214"/>
              </a:lnTo>
              <a:lnTo>
                <a:pt x="11966" y="14629"/>
              </a:lnTo>
              <a:lnTo>
                <a:pt x="11782" y="13458"/>
              </a:lnTo>
              <a:lnTo>
                <a:pt x="11414" y="12873"/>
              </a:lnTo>
              <a:lnTo>
                <a:pt x="11045" y="12581"/>
              </a:lnTo>
              <a:lnTo>
                <a:pt x="10677" y="13458"/>
              </a:lnTo>
              <a:lnTo>
                <a:pt x="10125" y="14043"/>
              </a:lnTo>
              <a:lnTo>
                <a:pt x="9389" y="14043"/>
              </a:lnTo>
              <a:lnTo>
                <a:pt x="9020" y="14043"/>
              </a:lnTo>
              <a:lnTo>
                <a:pt x="8284" y="14043"/>
              </a:lnTo>
              <a:lnTo>
                <a:pt x="7732" y="14043"/>
              </a:lnTo>
              <a:lnTo>
                <a:pt x="7180" y="14921"/>
              </a:lnTo>
              <a:lnTo>
                <a:pt x="7180" y="15214"/>
              </a:lnTo>
              <a:lnTo>
                <a:pt x="6075" y="15214"/>
              </a:lnTo>
              <a:lnTo>
                <a:pt x="3130" y="15799"/>
              </a:lnTo>
              <a:lnTo>
                <a:pt x="2761" y="16384"/>
              </a:lnTo>
              <a:lnTo>
                <a:pt x="1841" y="16384"/>
              </a:lnTo>
              <a:lnTo>
                <a:pt x="2577" y="14629"/>
              </a:lnTo>
              <a:lnTo>
                <a:pt x="2025" y="13751"/>
              </a:lnTo>
              <a:lnTo>
                <a:pt x="1473" y="12581"/>
              </a:lnTo>
              <a:lnTo>
                <a:pt x="1473" y="11410"/>
              </a:lnTo>
              <a:lnTo>
                <a:pt x="920" y="11118"/>
              </a:lnTo>
              <a:lnTo>
                <a:pt x="0" y="10533"/>
              </a:lnTo>
              <a:lnTo>
                <a:pt x="184" y="9655"/>
              </a:lnTo>
              <a:lnTo>
                <a:pt x="552" y="8777"/>
              </a:lnTo>
              <a:lnTo>
                <a:pt x="368" y="7899"/>
              </a:lnTo>
              <a:lnTo>
                <a:pt x="736" y="6729"/>
              </a:lnTo>
              <a:lnTo>
                <a:pt x="368" y="4974"/>
              </a:lnTo>
              <a:lnTo>
                <a:pt x="184" y="3803"/>
              </a:lnTo>
              <a:lnTo>
                <a:pt x="0" y="2633"/>
              </a:lnTo>
              <a:lnTo>
                <a:pt x="736" y="2341"/>
              </a:lnTo>
              <a:lnTo>
                <a:pt x="1473" y="3803"/>
              </a:lnTo>
              <a:lnTo>
                <a:pt x="2209" y="3218"/>
              </a:lnTo>
              <a:lnTo>
                <a:pt x="2761" y="2048"/>
              </a:lnTo>
              <a:lnTo>
                <a:pt x="3498" y="2048"/>
              </a:lnTo>
              <a:lnTo>
                <a:pt x="4234" y="1463"/>
              </a:lnTo>
              <a:lnTo>
                <a:pt x="4786" y="0"/>
              </a:lnTo>
              <a:lnTo>
                <a:pt x="5339" y="293"/>
              </a:lnTo>
              <a:lnTo>
                <a:pt x="6259" y="0"/>
              </a:lnTo>
              <a:lnTo>
                <a:pt x="6627" y="293"/>
              </a:lnTo>
              <a:lnTo>
                <a:pt x="8100" y="293"/>
              </a:lnTo>
              <a:lnTo>
                <a:pt x="8284" y="878"/>
              </a:lnTo>
              <a:lnTo>
                <a:pt x="9204" y="585"/>
              </a:lnTo>
              <a:lnTo>
                <a:pt x="9757" y="1463"/>
              </a:lnTo>
              <a:lnTo>
                <a:pt x="9389" y="2633"/>
              </a:lnTo>
              <a:lnTo>
                <a:pt x="8468" y="3803"/>
              </a:lnTo>
              <a:lnTo>
                <a:pt x="7916" y="3803"/>
              </a:lnTo>
              <a:lnTo>
                <a:pt x="6995" y="4389"/>
              </a:lnTo>
              <a:lnTo>
                <a:pt x="6443" y="4389"/>
              </a:lnTo>
              <a:lnTo>
                <a:pt x="6259" y="4974"/>
              </a:lnTo>
              <a:lnTo>
                <a:pt x="6811" y="6144"/>
              </a:lnTo>
              <a:lnTo>
                <a:pt x="7548" y="6144"/>
              </a:lnTo>
              <a:lnTo>
                <a:pt x="8100" y="6437"/>
              </a:lnTo>
              <a:lnTo>
                <a:pt x="9020" y="6144"/>
              </a:lnTo>
              <a:lnTo>
                <a:pt x="9941" y="5851"/>
              </a:lnTo>
              <a:lnTo>
                <a:pt x="10493" y="6144"/>
              </a:lnTo>
              <a:lnTo>
                <a:pt x="11229" y="6729"/>
              </a:lnTo>
              <a:lnTo>
                <a:pt x="12150" y="6729"/>
              </a:lnTo>
              <a:lnTo>
                <a:pt x="12702" y="5851"/>
              </a:lnTo>
              <a:lnTo>
                <a:pt x="12518" y="5559"/>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352425</xdr:colOff>
      <xdr:row>26</xdr:row>
      <xdr:rowOff>123825</xdr:rowOff>
    </xdr:from>
    <xdr:to>
      <xdr:col>9</xdr:col>
      <xdr:colOff>152400</xdr:colOff>
      <xdr:row>31</xdr:row>
      <xdr:rowOff>66675</xdr:rowOff>
    </xdr:to>
    <xdr:sp macro="" textlink="">
      <xdr:nvSpPr>
        <xdr:cNvPr id="20" name="d14321"/>
        <xdr:cNvSpPr>
          <a:spLocks/>
        </xdr:cNvSpPr>
      </xdr:nvSpPr>
      <xdr:spPr bwMode="auto">
        <a:xfrm>
          <a:off x="5229225" y="5334000"/>
          <a:ext cx="409575" cy="704850"/>
        </a:xfrm>
        <a:custGeom>
          <a:avLst/>
          <a:gdLst>
            <a:gd name="T0" fmla="*/ 2147483646 w 16384"/>
            <a:gd name="T1" fmla="*/ 2147483646 h 16384"/>
            <a:gd name="T2" fmla="*/ 2147483646 w 16384"/>
            <a:gd name="T3" fmla="*/ 2147483646 h 16384"/>
            <a:gd name="T4" fmla="*/ 2147483646 w 16384"/>
            <a:gd name="T5" fmla="*/ 0 h 16384"/>
            <a:gd name="T6" fmla="*/ 2147483646 w 16384"/>
            <a:gd name="T7" fmla="*/ 2147483646 h 16384"/>
            <a:gd name="T8" fmla="*/ 2147483646 w 16384"/>
            <a:gd name="T9" fmla="*/ 0 h 16384"/>
            <a:gd name="T10" fmla="*/ 2147483646 w 16384"/>
            <a:gd name="T11" fmla="*/ 2147483646 h 16384"/>
            <a:gd name="T12" fmla="*/ 2147483646 w 16384"/>
            <a:gd name="T13" fmla="*/ 0 h 16384"/>
            <a:gd name="T14" fmla="*/ 2147483646 w 16384"/>
            <a:gd name="T15" fmla="*/ 0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0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6384"/>
            <a:gd name="T112" fmla="*/ 0 h 16384"/>
            <a:gd name="T113" fmla="*/ 16384 w 16384"/>
            <a:gd name="T114" fmla="*/ 16384 h 16384"/>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6384" h="16384">
              <a:moveTo>
                <a:pt x="2286" y="1993"/>
              </a:moveTo>
              <a:lnTo>
                <a:pt x="1905" y="886"/>
              </a:lnTo>
              <a:lnTo>
                <a:pt x="1143" y="0"/>
              </a:lnTo>
              <a:lnTo>
                <a:pt x="3048" y="221"/>
              </a:lnTo>
              <a:lnTo>
                <a:pt x="6477" y="0"/>
              </a:lnTo>
              <a:lnTo>
                <a:pt x="7620" y="221"/>
              </a:lnTo>
              <a:lnTo>
                <a:pt x="9907" y="0"/>
              </a:lnTo>
              <a:lnTo>
                <a:pt x="12193" y="0"/>
              </a:lnTo>
              <a:lnTo>
                <a:pt x="11431" y="886"/>
              </a:lnTo>
              <a:lnTo>
                <a:pt x="12955" y="1328"/>
              </a:lnTo>
              <a:lnTo>
                <a:pt x="12193" y="3100"/>
              </a:lnTo>
              <a:lnTo>
                <a:pt x="14479" y="3321"/>
              </a:lnTo>
              <a:lnTo>
                <a:pt x="14098" y="5314"/>
              </a:lnTo>
              <a:lnTo>
                <a:pt x="15622" y="6864"/>
              </a:lnTo>
              <a:lnTo>
                <a:pt x="16384" y="7306"/>
              </a:lnTo>
              <a:lnTo>
                <a:pt x="16003" y="8635"/>
              </a:lnTo>
              <a:lnTo>
                <a:pt x="14860" y="9963"/>
              </a:lnTo>
              <a:lnTo>
                <a:pt x="13717" y="10849"/>
              </a:lnTo>
              <a:lnTo>
                <a:pt x="11431" y="11734"/>
              </a:lnTo>
              <a:lnTo>
                <a:pt x="11431" y="12620"/>
              </a:lnTo>
              <a:lnTo>
                <a:pt x="12574" y="13506"/>
              </a:lnTo>
              <a:lnTo>
                <a:pt x="12574" y="14391"/>
              </a:lnTo>
              <a:lnTo>
                <a:pt x="11431" y="15720"/>
              </a:lnTo>
              <a:lnTo>
                <a:pt x="6477" y="15941"/>
              </a:lnTo>
              <a:lnTo>
                <a:pt x="2667" y="16163"/>
              </a:lnTo>
              <a:lnTo>
                <a:pt x="381" y="16384"/>
              </a:lnTo>
              <a:lnTo>
                <a:pt x="762" y="14613"/>
              </a:lnTo>
              <a:lnTo>
                <a:pt x="1524" y="14170"/>
              </a:lnTo>
              <a:lnTo>
                <a:pt x="1143" y="13284"/>
              </a:lnTo>
              <a:lnTo>
                <a:pt x="0" y="11734"/>
              </a:lnTo>
              <a:lnTo>
                <a:pt x="381" y="11070"/>
              </a:lnTo>
              <a:lnTo>
                <a:pt x="1524" y="9299"/>
              </a:lnTo>
              <a:lnTo>
                <a:pt x="1524" y="7528"/>
              </a:lnTo>
              <a:lnTo>
                <a:pt x="2667" y="5978"/>
              </a:lnTo>
              <a:lnTo>
                <a:pt x="2667" y="4428"/>
              </a:lnTo>
              <a:lnTo>
                <a:pt x="2667" y="3100"/>
              </a:lnTo>
              <a:lnTo>
                <a:pt x="2286" y="1993"/>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219075</xdr:colOff>
      <xdr:row>32</xdr:row>
      <xdr:rowOff>114300</xdr:rowOff>
    </xdr:from>
    <xdr:to>
      <xdr:col>7</xdr:col>
      <xdr:colOff>561975</xdr:colOff>
      <xdr:row>35</xdr:row>
      <xdr:rowOff>142875</xdr:rowOff>
    </xdr:to>
    <xdr:sp macro="" textlink="">
      <xdr:nvSpPr>
        <xdr:cNvPr id="21" name="d14341"/>
        <xdr:cNvSpPr>
          <a:spLocks/>
        </xdr:cNvSpPr>
      </xdr:nvSpPr>
      <xdr:spPr bwMode="auto">
        <a:xfrm>
          <a:off x="3876675" y="6238875"/>
          <a:ext cx="952500" cy="485775"/>
        </a:xfrm>
        <a:custGeom>
          <a:avLst/>
          <a:gdLst>
            <a:gd name="T0" fmla="*/ 0 w 16384"/>
            <a:gd name="T1" fmla="*/ 2147483646 h 16384"/>
            <a:gd name="T2" fmla="*/ 2147483646 w 16384"/>
            <a:gd name="T3" fmla="*/ 2147483646 h 16384"/>
            <a:gd name="T4" fmla="*/ 2147483646 w 16384"/>
            <a:gd name="T5" fmla="*/ 0 h 16384"/>
            <a:gd name="T6" fmla="*/ 2147483646 w 16384"/>
            <a:gd name="T7" fmla="*/ 2147483646 h 16384"/>
            <a:gd name="T8" fmla="*/ 2147483646 w 16384"/>
            <a:gd name="T9" fmla="*/ 0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0 w 16384"/>
            <a:gd name="T73" fmla="*/ 2147483646 h 1638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6384"/>
            <a:gd name="T112" fmla="*/ 0 h 16384"/>
            <a:gd name="T113" fmla="*/ 16384 w 16384"/>
            <a:gd name="T114" fmla="*/ 16384 h 16384"/>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6384" h="16384">
              <a:moveTo>
                <a:pt x="0" y="2473"/>
              </a:moveTo>
              <a:lnTo>
                <a:pt x="1147" y="2164"/>
              </a:lnTo>
              <a:lnTo>
                <a:pt x="2130" y="0"/>
              </a:lnTo>
              <a:lnTo>
                <a:pt x="3113" y="618"/>
              </a:lnTo>
              <a:lnTo>
                <a:pt x="4424" y="0"/>
              </a:lnTo>
              <a:lnTo>
                <a:pt x="5079" y="927"/>
              </a:lnTo>
              <a:lnTo>
                <a:pt x="6062" y="618"/>
              </a:lnTo>
              <a:lnTo>
                <a:pt x="6390" y="1546"/>
              </a:lnTo>
              <a:lnTo>
                <a:pt x="8520" y="1546"/>
              </a:lnTo>
              <a:lnTo>
                <a:pt x="8847" y="2473"/>
              </a:lnTo>
              <a:lnTo>
                <a:pt x="8520" y="4019"/>
              </a:lnTo>
              <a:lnTo>
                <a:pt x="9011" y="4019"/>
              </a:lnTo>
              <a:lnTo>
                <a:pt x="9503" y="5564"/>
              </a:lnTo>
              <a:lnTo>
                <a:pt x="10486" y="6183"/>
              </a:lnTo>
              <a:lnTo>
                <a:pt x="10486" y="6801"/>
              </a:lnTo>
              <a:lnTo>
                <a:pt x="11960" y="6492"/>
              </a:lnTo>
              <a:lnTo>
                <a:pt x="12943" y="4946"/>
              </a:lnTo>
              <a:lnTo>
                <a:pt x="14090" y="4019"/>
              </a:lnTo>
              <a:lnTo>
                <a:pt x="14418" y="2782"/>
              </a:lnTo>
              <a:lnTo>
                <a:pt x="14909" y="4019"/>
              </a:lnTo>
              <a:lnTo>
                <a:pt x="16056" y="4019"/>
              </a:lnTo>
              <a:lnTo>
                <a:pt x="16384" y="5255"/>
              </a:lnTo>
              <a:lnTo>
                <a:pt x="15729" y="6183"/>
              </a:lnTo>
              <a:lnTo>
                <a:pt x="15237" y="6492"/>
              </a:lnTo>
              <a:lnTo>
                <a:pt x="14909" y="8965"/>
              </a:lnTo>
              <a:lnTo>
                <a:pt x="15729" y="10201"/>
              </a:lnTo>
              <a:lnTo>
                <a:pt x="13271" y="11438"/>
              </a:lnTo>
              <a:lnTo>
                <a:pt x="12780" y="12674"/>
              </a:lnTo>
              <a:lnTo>
                <a:pt x="9994" y="13911"/>
              </a:lnTo>
              <a:lnTo>
                <a:pt x="3277" y="16384"/>
              </a:lnTo>
              <a:lnTo>
                <a:pt x="3277" y="14529"/>
              </a:lnTo>
              <a:lnTo>
                <a:pt x="2785" y="12674"/>
              </a:lnTo>
              <a:lnTo>
                <a:pt x="2785" y="11129"/>
              </a:lnTo>
              <a:lnTo>
                <a:pt x="2458" y="8656"/>
              </a:lnTo>
              <a:lnTo>
                <a:pt x="1311" y="8656"/>
              </a:lnTo>
              <a:lnTo>
                <a:pt x="819" y="5874"/>
              </a:lnTo>
              <a:lnTo>
                <a:pt x="0" y="2473"/>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600075</xdr:colOff>
      <xdr:row>33</xdr:row>
      <xdr:rowOff>25400</xdr:rowOff>
    </xdr:from>
    <xdr:to>
      <xdr:col>6</xdr:col>
      <xdr:colOff>415925</xdr:colOff>
      <xdr:row>36</xdr:row>
      <xdr:rowOff>133350</xdr:rowOff>
    </xdr:to>
    <xdr:sp macro="" textlink="">
      <xdr:nvSpPr>
        <xdr:cNvPr id="22" name="d14342"/>
        <xdr:cNvSpPr>
          <a:spLocks/>
        </xdr:cNvSpPr>
      </xdr:nvSpPr>
      <xdr:spPr bwMode="auto">
        <a:xfrm>
          <a:off x="3648075" y="6302375"/>
          <a:ext cx="425450" cy="565150"/>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0 w 16384"/>
            <a:gd name="T51" fmla="*/ 2147483646 h 16384"/>
            <a:gd name="T52" fmla="*/ 2147483646 w 16384"/>
            <a:gd name="T53" fmla="*/ 2147483646 h 16384"/>
            <a:gd name="T54" fmla="*/ 2147483646 w 16384"/>
            <a:gd name="T55" fmla="*/ 2147483646 h 16384"/>
            <a:gd name="T56" fmla="*/ 2147483646 w 16384"/>
            <a:gd name="T57" fmla="*/ 0 h 16384"/>
            <a:gd name="T58" fmla="*/ 2147483646 w 16384"/>
            <a:gd name="T59" fmla="*/ 2147483646 h 16384"/>
            <a:gd name="T60" fmla="*/ 2147483646 w 16384"/>
            <a:gd name="T61" fmla="*/ 2147483646 h 16384"/>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16384"/>
            <a:gd name="T94" fmla="*/ 0 h 16384"/>
            <a:gd name="T95" fmla="*/ 16384 w 16384"/>
            <a:gd name="T96" fmla="*/ 16384 h 16384"/>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16384" h="16384">
              <a:moveTo>
                <a:pt x="8582" y="269"/>
              </a:moveTo>
              <a:lnTo>
                <a:pt x="10533" y="3223"/>
              </a:lnTo>
              <a:lnTo>
                <a:pt x="11703" y="5640"/>
              </a:lnTo>
              <a:lnTo>
                <a:pt x="14434" y="5640"/>
              </a:lnTo>
              <a:lnTo>
                <a:pt x="15214" y="7789"/>
              </a:lnTo>
              <a:lnTo>
                <a:pt x="15214" y="9132"/>
              </a:lnTo>
              <a:lnTo>
                <a:pt x="16384" y="10744"/>
              </a:lnTo>
              <a:lnTo>
                <a:pt x="16384" y="12355"/>
              </a:lnTo>
              <a:lnTo>
                <a:pt x="13653" y="12892"/>
              </a:lnTo>
              <a:lnTo>
                <a:pt x="9752" y="13967"/>
              </a:lnTo>
              <a:lnTo>
                <a:pt x="5461" y="15310"/>
              </a:lnTo>
              <a:lnTo>
                <a:pt x="1560" y="16384"/>
              </a:lnTo>
              <a:lnTo>
                <a:pt x="780" y="15041"/>
              </a:lnTo>
              <a:lnTo>
                <a:pt x="1170" y="13698"/>
              </a:lnTo>
              <a:lnTo>
                <a:pt x="1950" y="13161"/>
              </a:lnTo>
              <a:lnTo>
                <a:pt x="1950" y="12624"/>
              </a:lnTo>
              <a:lnTo>
                <a:pt x="1170" y="12355"/>
              </a:lnTo>
              <a:lnTo>
                <a:pt x="1950" y="11549"/>
              </a:lnTo>
              <a:lnTo>
                <a:pt x="2341" y="10206"/>
              </a:lnTo>
              <a:lnTo>
                <a:pt x="2341" y="9401"/>
              </a:lnTo>
              <a:lnTo>
                <a:pt x="1950" y="8595"/>
              </a:lnTo>
              <a:lnTo>
                <a:pt x="1950" y="7521"/>
              </a:lnTo>
              <a:lnTo>
                <a:pt x="2731" y="5640"/>
              </a:lnTo>
              <a:lnTo>
                <a:pt x="1170" y="5103"/>
              </a:lnTo>
              <a:lnTo>
                <a:pt x="390" y="4566"/>
              </a:lnTo>
              <a:lnTo>
                <a:pt x="0" y="3492"/>
              </a:lnTo>
              <a:lnTo>
                <a:pt x="1560" y="3760"/>
              </a:lnTo>
              <a:lnTo>
                <a:pt x="4291" y="1343"/>
              </a:lnTo>
              <a:lnTo>
                <a:pt x="7412" y="0"/>
              </a:lnTo>
              <a:lnTo>
                <a:pt x="7802" y="269"/>
              </a:lnTo>
              <a:lnTo>
                <a:pt x="8582" y="269"/>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85725</xdr:colOff>
      <xdr:row>30</xdr:row>
      <xdr:rowOff>38100</xdr:rowOff>
    </xdr:from>
    <xdr:to>
      <xdr:col>6</xdr:col>
      <xdr:colOff>238125</xdr:colOff>
      <xdr:row>34</xdr:row>
      <xdr:rowOff>123825</xdr:rowOff>
    </xdr:to>
    <xdr:sp macro="" textlink="">
      <xdr:nvSpPr>
        <xdr:cNvPr id="23" name="d14361" descr="切り込み"/>
        <xdr:cNvSpPr>
          <a:spLocks/>
        </xdr:cNvSpPr>
      </xdr:nvSpPr>
      <xdr:spPr bwMode="auto">
        <a:xfrm>
          <a:off x="3133725" y="5857875"/>
          <a:ext cx="762000" cy="695325"/>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0 w 16384"/>
            <a:gd name="T69" fmla="*/ 2147483646 h 16384"/>
            <a:gd name="T70" fmla="*/ 0 w 16384"/>
            <a:gd name="T71" fmla="*/ 2147483646 h 16384"/>
            <a:gd name="T72" fmla="*/ 2147483646 w 16384"/>
            <a:gd name="T73" fmla="*/ 2147483646 h 16384"/>
            <a:gd name="T74" fmla="*/ 2147483646 w 16384"/>
            <a:gd name="T75" fmla="*/ 2147483646 h 16384"/>
            <a:gd name="T76" fmla="*/ 2147483646 w 16384"/>
            <a:gd name="T77" fmla="*/ 2147483646 h 16384"/>
            <a:gd name="T78" fmla="*/ 2147483646 w 16384"/>
            <a:gd name="T79" fmla="*/ 2147483646 h 16384"/>
            <a:gd name="T80" fmla="*/ 2147483646 w 16384"/>
            <a:gd name="T81" fmla="*/ 0 h 16384"/>
            <a:gd name="T82" fmla="*/ 2147483646 w 16384"/>
            <a:gd name="T83" fmla="*/ 0 h 16384"/>
            <a:gd name="T84" fmla="*/ 2147483646 w 16384"/>
            <a:gd name="T85" fmla="*/ 2147483646 h 16384"/>
            <a:gd name="T86" fmla="*/ 2147483646 w 16384"/>
            <a:gd name="T87" fmla="*/ 2147483646 h 16384"/>
            <a:gd name="T88" fmla="*/ 2147483646 w 16384"/>
            <a:gd name="T89" fmla="*/ 2147483646 h 16384"/>
            <a:gd name="T90" fmla="*/ 2147483646 w 16384"/>
            <a:gd name="T91" fmla="*/ 2147483646 h 16384"/>
            <a:gd name="T92" fmla="*/ 2147483646 w 16384"/>
            <a:gd name="T93" fmla="*/ 2147483646 h 16384"/>
            <a:gd name="T94" fmla="*/ 2147483646 w 16384"/>
            <a:gd name="T95" fmla="*/ 2147483646 h 16384"/>
            <a:gd name="T96" fmla="*/ 2147483646 w 16384"/>
            <a:gd name="T97" fmla="*/ 2147483646 h 16384"/>
            <a:gd name="T98" fmla="*/ 2147483646 w 16384"/>
            <a:gd name="T99" fmla="*/ 2147483646 h 16384"/>
            <a:gd name="T100" fmla="*/ 2147483646 w 16384"/>
            <a:gd name="T101" fmla="*/ 2147483646 h 16384"/>
            <a:gd name="T102" fmla="*/ 2147483646 w 16384"/>
            <a:gd name="T103" fmla="*/ 2147483646 h 16384"/>
            <a:gd name="T104" fmla="*/ 2147483646 w 16384"/>
            <a:gd name="T105" fmla="*/ 2147483646 h 16384"/>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16384"/>
            <a:gd name="T160" fmla="*/ 0 h 16384"/>
            <a:gd name="T161" fmla="*/ 16384 w 16384"/>
            <a:gd name="T162" fmla="*/ 16384 h 16384"/>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16384" h="16384">
              <a:moveTo>
                <a:pt x="16384" y="2403"/>
              </a:moveTo>
              <a:lnTo>
                <a:pt x="14541" y="2840"/>
              </a:lnTo>
              <a:lnTo>
                <a:pt x="13312" y="3932"/>
              </a:lnTo>
              <a:lnTo>
                <a:pt x="13312" y="7646"/>
              </a:lnTo>
              <a:lnTo>
                <a:pt x="14746" y="8738"/>
              </a:lnTo>
              <a:lnTo>
                <a:pt x="15360" y="10267"/>
              </a:lnTo>
              <a:lnTo>
                <a:pt x="13722" y="11360"/>
              </a:lnTo>
              <a:lnTo>
                <a:pt x="12288" y="13326"/>
              </a:lnTo>
              <a:lnTo>
                <a:pt x="11469" y="13107"/>
              </a:lnTo>
              <a:lnTo>
                <a:pt x="11059" y="13544"/>
              </a:lnTo>
              <a:lnTo>
                <a:pt x="10035" y="14418"/>
              </a:lnTo>
              <a:lnTo>
                <a:pt x="8806" y="14418"/>
              </a:lnTo>
              <a:lnTo>
                <a:pt x="7168" y="13763"/>
              </a:lnTo>
              <a:lnTo>
                <a:pt x="6144" y="15073"/>
              </a:lnTo>
              <a:lnTo>
                <a:pt x="5325" y="15729"/>
              </a:lnTo>
              <a:lnTo>
                <a:pt x="4096" y="16384"/>
              </a:lnTo>
              <a:lnTo>
                <a:pt x="4096" y="15510"/>
              </a:lnTo>
              <a:lnTo>
                <a:pt x="3482" y="14636"/>
              </a:lnTo>
              <a:lnTo>
                <a:pt x="3072" y="14636"/>
              </a:lnTo>
              <a:lnTo>
                <a:pt x="1843" y="13763"/>
              </a:lnTo>
              <a:lnTo>
                <a:pt x="1024" y="13107"/>
              </a:lnTo>
              <a:lnTo>
                <a:pt x="410" y="12233"/>
              </a:lnTo>
              <a:lnTo>
                <a:pt x="1024" y="11578"/>
              </a:lnTo>
              <a:lnTo>
                <a:pt x="1434" y="10923"/>
              </a:lnTo>
              <a:lnTo>
                <a:pt x="2048" y="10267"/>
              </a:lnTo>
              <a:lnTo>
                <a:pt x="1638" y="9830"/>
              </a:lnTo>
              <a:lnTo>
                <a:pt x="1638" y="9175"/>
              </a:lnTo>
              <a:lnTo>
                <a:pt x="1229" y="8301"/>
              </a:lnTo>
              <a:lnTo>
                <a:pt x="819" y="8738"/>
              </a:lnTo>
              <a:lnTo>
                <a:pt x="614" y="8520"/>
              </a:lnTo>
              <a:lnTo>
                <a:pt x="1229" y="7427"/>
              </a:lnTo>
              <a:lnTo>
                <a:pt x="1434" y="6335"/>
              </a:lnTo>
              <a:lnTo>
                <a:pt x="1024" y="5461"/>
              </a:lnTo>
              <a:lnTo>
                <a:pt x="410" y="4806"/>
              </a:lnTo>
              <a:lnTo>
                <a:pt x="0" y="3932"/>
              </a:lnTo>
              <a:lnTo>
                <a:pt x="0" y="3277"/>
              </a:lnTo>
              <a:lnTo>
                <a:pt x="1843" y="1966"/>
              </a:lnTo>
              <a:lnTo>
                <a:pt x="3277" y="2185"/>
              </a:lnTo>
              <a:lnTo>
                <a:pt x="3686" y="874"/>
              </a:lnTo>
              <a:lnTo>
                <a:pt x="4506" y="874"/>
              </a:lnTo>
              <a:lnTo>
                <a:pt x="4915" y="0"/>
              </a:lnTo>
              <a:lnTo>
                <a:pt x="5530" y="0"/>
              </a:lnTo>
              <a:lnTo>
                <a:pt x="5734" y="437"/>
              </a:lnTo>
              <a:lnTo>
                <a:pt x="6554" y="655"/>
              </a:lnTo>
              <a:lnTo>
                <a:pt x="6554" y="1311"/>
              </a:lnTo>
              <a:lnTo>
                <a:pt x="6758" y="1529"/>
              </a:lnTo>
              <a:lnTo>
                <a:pt x="6758" y="1748"/>
              </a:lnTo>
              <a:lnTo>
                <a:pt x="7782" y="3058"/>
              </a:lnTo>
              <a:lnTo>
                <a:pt x="9216" y="2403"/>
              </a:lnTo>
              <a:lnTo>
                <a:pt x="11059" y="2621"/>
              </a:lnTo>
              <a:lnTo>
                <a:pt x="12902" y="3058"/>
              </a:lnTo>
              <a:lnTo>
                <a:pt x="14336" y="2185"/>
              </a:lnTo>
              <a:lnTo>
                <a:pt x="16384" y="2403"/>
              </a:lnTo>
              <a:close/>
            </a:path>
          </a:pathLst>
        </a:custGeom>
        <a:pattFill prst="divot">
          <a:fgClr>
            <a:srgbClr val="000000"/>
          </a:fgClr>
          <a:bgClr>
            <a:srgbClr val="FFFFFF"/>
          </a:bgClr>
        </a:pattFill>
        <a:ln w="38100" cap="flat" cmpd="sng">
          <a:solidFill>
            <a:srgbClr val="000000"/>
          </a:solidFill>
          <a:prstDash val="solid"/>
          <a:round/>
          <a:headEnd/>
          <a:tailEnd/>
        </a:ln>
      </xdr:spPr>
    </xdr:sp>
    <xdr:clientData/>
  </xdr:twoCellAnchor>
  <xdr:twoCellAnchor editAs="oneCell">
    <xdr:from>
      <xdr:col>4</xdr:col>
      <xdr:colOff>114300</xdr:colOff>
      <xdr:row>30</xdr:row>
      <xdr:rowOff>85725</xdr:rowOff>
    </xdr:from>
    <xdr:to>
      <xdr:col>5</xdr:col>
      <xdr:colOff>180975</xdr:colOff>
      <xdr:row>34</xdr:row>
      <xdr:rowOff>76200</xdr:rowOff>
    </xdr:to>
    <xdr:sp macro="" textlink="">
      <xdr:nvSpPr>
        <xdr:cNvPr id="24" name="d14362" descr="切り込み"/>
        <xdr:cNvSpPr>
          <a:spLocks/>
        </xdr:cNvSpPr>
      </xdr:nvSpPr>
      <xdr:spPr bwMode="auto">
        <a:xfrm>
          <a:off x="2552700" y="5905500"/>
          <a:ext cx="676275" cy="600075"/>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0 w 16384"/>
            <a:gd name="T39" fmla="*/ 2147483646 h 16384"/>
            <a:gd name="T40" fmla="*/ 0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0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2147483646 w 16384"/>
            <a:gd name="T75" fmla="*/ 2147483646 h 16384"/>
            <a:gd name="T76" fmla="*/ 2147483646 w 16384"/>
            <a:gd name="T77" fmla="*/ 2147483646 h 16384"/>
            <a:gd name="T78" fmla="*/ 2147483646 w 16384"/>
            <a:gd name="T79" fmla="*/ 2147483646 h 16384"/>
            <a:gd name="T80" fmla="*/ 2147483646 w 16384"/>
            <a:gd name="T81" fmla="*/ 2147483646 h 16384"/>
            <a:gd name="T82" fmla="*/ 2147483646 w 16384"/>
            <a:gd name="T83" fmla="*/ 2147483646 h 16384"/>
            <a:gd name="T84" fmla="*/ 2147483646 w 16384"/>
            <a:gd name="T85" fmla="*/ 2147483646 h 16384"/>
            <a:gd name="T86" fmla="*/ 2147483646 w 16384"/>
            <a:gd name="T87" fmla="*/ 2147483646 h 16384"/>
            <a:gd name="T88" fmla="*/ 2147483646 w 16384"/>
            <a:gd name="T89" fmla="*/ 2147483646 h 16384"/>
            <a:gd name="T90" fmla="*/ 2147483646 w 16384"/>
            <a:gd name="T91" fmla="*/ 2147483646 h 16384"/>
            <a:gd name="T92" fmla="*/ 2147483646 w 16384"/>
            <a:gd name="T93" fmla="*/ 2147483646 h 16384"/>
            <a:gd name="T94" fmla="*/ 2147483646 w 16384"/>
            <a:gd name="T95" fmla="*/ 2147483646 h 16384"/>
            <a:gd name="T96" fmla="*/ 2147483646 w 16384"/>
            <a:gd name="T97" fmla="*/ 2147483646 h 16384"/>
            <a:gd name="T98" fmla="*/ 2147483646 w 16384"/>
            <a:gd name="T99" fmla="*/ 2147483646 h 16384"/>
            <a:gd name="T100" fmla="*/ 2147483646 w 16384"/>
            <a:gd name="T101" fmla="*/ 2147483646 h 16384"/>
            <a:gd name="T102" fmla="*/ 2147483646 w 16384"/>
            <a:gd name="T103" fmla="*/ 2147483646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4538" y="12855"/>
              </a:moveTo>
              <a:lnTo>
                <a:pt x="13384" y="11091"/>
              </a:lnTo>
              <a:lnTo>
                <a:pt x="13153" y="10587"/>
              </a:lnTo>
              <a:lnTo>
                <a:pt x="12692" y="10335"/>
              </a:lnTo>
              <a:lnTo>
                <a:pt x="12230" y="10839"/>
              </a:lnTo>
              <a:lnTo>
                <a:pt x="10384" y="11343"/>
              </a:lnTo>
              <a:lnTo>
                <a:pt x="10153" y="11595"/>
              </a:lnTo>
              <a:lnTo>
                <a:pt x="9923" y="12855"/>
              </a:lnTo>
              <a:lnTo>
                <a:pt x="9230" y="13359"/>
              </a:lnTo>
              <a:lnTo>
                <a:pt x="8769" y="14115"/>
              </a:lnTo>
              <a:lnTo>
                <a:pt x="8307" y="15124"/>
              </a:lnTo>
              <a:lnTo>
                <a:pt x="8077" y="14368"/>
              </a:lnTo>
              <a:lnTo>
                <a:pt x="6923" y="15628"/>
              </a:lnTo>
              <a:lnTo>
                <a:pt x="5769" y="16384"/>
              </a:lnTo>
              <a:lnTo>
                <a:pt x="4154" y="16132"/>
              </a:lnTo>
              <a:lnTo>
                <a:pt x="2077" y="12351"/>
              </a:lnTo>
              <a:lnTo>
                <a:pt x="1846" y="11847"/>
              </a:lnTo>
              <a:lnTo>
                <a:pt x="1154" y="10587"/>
              </a:lnTo>
              <a:lnTo>
                <a:pt x="231" y="9578"/>
              </a:lnTo>
              <a:lnTo>
                <a:pt x="0" y="8318"/>
              </a:lnTo>
              <a:lnTo>
                <a:pt x="0" y="7058"/>
              </a:lnTo>
              <a:lnTo>
                <a:pt x="1385" y="7562"/>
              </a:lnTo>
              <a:lnTo>
                <a:pt x="2077" y="7310"/>
              </a:lnTo>
              <a:lnTo>
                <a:pt x="2538" y="6302"/>
              </a:lnTo>
              <a:lnTo>
                <a:pt x="3231" y="5797"/>
              </a:lnTo>
              <a:lnTo>
                <a:pt x="4384" y="5293"/>
              </a:lnTo>
              <a:lnTo>
                <a:pt x="5077" y="4537"/>
              </a:lnTo>
              <a:lnTo>
                <a:pt x="6231" y="4789"/>
              </a:lnTo>
              <a:lnTo>
                <a:pt x="6923" y="4033"/>
              </a:lnTo>
              <a:lnTo>
                <a:pt x="7154" y="3025"/>
              </a:lnTo>
              <a:lnTo>
                <a:pt x="7384" y="1764"/>
              </a:lnTo>
              <a:lnTo>
                <a:pt x="7384" y="504"/>
              </a:lnTo>
              <a:lnTo>
                <a:pt x="9000" y="0"/>
              </a:lnTo>
              <a:lnTo>
                <a:pt x="9461" y="1008"/>
              </a:lnTo>
              <a:lnTo>
                <a:pt x="10615" y="3529"/>
              </a:lnTo>
              <a:lnTo>
                <a:pt x="11769" y="4537"/>
              </a:lnTo>
              <a:lnTo>
                <a:pt x="13384" y="3025"/>
              </a:lnTo>
              <a:lnTo>
                <a:pt x="14076" y="2521"/>
              </a:lnTo>
              <a:lnTo>
                <a:pt x="14076" y="3277"/>
              </a:lnTo>
              <a:lnTo>
                <a:pt x="14538" y="4285"/>
              </a:lnTo>
              <a:lnTo>
                <a:pt x="15230" y="5041"/>
              </a:lnTo>
              <a:lnTo>
                <a:pt x="15692" y="6049"/>
              </a:lnTo>
              <a:lnTo>
                <a:pt x="15461" y="7310"/>
              </a:lnTo>
              <a:lnTo>
                <a:pt x="14769" y="8570"/>
              </a:lnTo>
              <a:lnTo>
                <a:pt x="14999" y="8822"/>
              </a:lnTo>
              <a:lnTo>
                <a:pt x="15461" y="8318"/>
              </a:lnTo>
              <a:lnTo>
                <a:pt x="15922" y="9326"/>
              </a:lnTo>
              <a:lnTo>
                <a:pt x="15922" y="10082"/>
              </a:lnTo>
              <a:lnTo>
                <a:pt x="16384" y="10587"/>
              </a:lnTo>
              <a:lnTo>
                <a:pt x="15692" y="11343"/>
              </a:lnTo>
              <a:lnTo>
                <a:pt x="15230" y="12099"/>
              </a:lnTo>
              <a:lnTo>
                <a:pt x="14538" y="12855"/>
              </a:lnTo>
              <a:close/>
            </a:path>
          </a:pathLst>
        </a:custGeom>
        <a:pattFill prst="divot">
          <a:fgClr>
            <a:srgbClr val="000000"/>
          </a:fgClr>
          <a:bgClr>
            <a:srgbClr val="FFFFFF"/>
          </a:bgClr>
        </a:pattFill>
        <a:ln w="38100" cap="flat" cmpd="sng">
          <a:solidFill>
            <a:srgbClr val="000000"/>
          </a:solidFill>
          <a:prstDash val="solid"/>
          <a:round/>
          <a:headEnd/>
          <a:tailEnd/>
        </a:ln>
      </xdr:spPr>
    </xdr:sp>
    <xdr:clientData/>
  </xdr:twoCellAnchor>
  <xdr:twoCellAnchor editAs="oneCell">
    <xdr:from>
      <xdr:col>3</xdr:col>
      <xdr:colOff>314325</xdr:colOff>
      <xdr:row>22</xdr:row>
      <xdr:rowOff>95250</xdr:rowOff>
    </xdr:from>
    <xdr:to>
      <xdr:col>4</xdr:col>
      <xdr:colOff>419100</xdr:colOff>
      <xdr:row>32</xdr:row>
      <xdr:rowOff>66675</xdr:rowOff>
    </xdr:to>
    <xdr:sp macro="" textlink="">
      <xdr:nvSpPr>
        <xdr:cNvPr id="25" name="d14363" descr="切り込み"/>
        <xdr:cNvSpPr>
          <a:spLocks/>
        </xdr:cNvSpPr>
      </xdr:nvSpPr>
      <xdr:spPr bwMode="auto">
        <a:xfrm>
          <a:off x="2143125" y="4695825"/>
          <a:ext cx="714375" cy="1495425"/>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0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2147483646 w 16384"/>
            <a:gd name="T75" fmla="*/ 2147483646 h 16384"/>
            <a:gd name="T76" fmla="*/ 2147483646 w 16384"/>
            <a:gd name="T77" fmla="*/ 2147483646 h 16384"/>
            <a:gd name="T78" fmla="*/ 2147483646 w 16384"/>
            <a:gd name="T79" fmla="*/ 2147483646 h 16384"/>
            <a:gd name="T80" fmla="*/ 2147483646 w 16384"/>
            <a:gd name="T81" fmla="*/ 0 h 16384"/>
            <a:gd name="T82" fmla="*/ 2147483646 w 16384"/>
            <a:gd name="T83" fmla="*/ 2147483646 h 16384"/>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w 16384"/>
            <a:gd name="T127" fmla="*/ 0 h 16384"/>
            <a:gd name="T128" fmla="*/ 16384 w 16384"/>
            <a:gd name="T129" fmla="*/ 16384 h 16384"/>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T126" t="T127" r="T128" b="T129"/>
          <a:pathLst>
            <a:path w="16384" h="16384">
              <a:moveTo>
                <a:pt x="11360" y="626"/>
              </a:moveTo>
              <a:lnTo>
                <a:pt x="11578" y="1044"/>
              </a:lnTo>
              <a:lnTo>
                <a:pt x="11360" y="1461"/>
              </a:lnTo>
              <a:lnTo>
                <a:pt x="11796" y="2087"/>
              </a:lnTo>
              <a:lnTo>
                <a:pt x="12452" y="2505"/>
              </a:lnTo>
              <a:lnTo>
                <a:pt x="12233" y="3026"/>
              </a:lnTo>
              <a:lnTo>
                <a:pt x="12670" y="3339"/>
              </a:lnTo>
              <a:lnTo>
                <a:pt x="12889" y="3757"/>
              </a:lnTo>
              <a:lnTo>
                <a:pt x="12670" y="4174"/>
              </a:lnTo>
              <a:lnTo>
                <a:pt x="12889" y="4800"/>
              </a:lnTo>
              <a:lnTo>
                <a:pt x="12670" y="5218"/>
              </a:lnTo>
              <a:lnTo>
                <a:pt x="12452" y="5427"/>
              </a:lnTo>
              <a:lnTo>
                <a:pt x="12233" y="5740"/>
              </a:lnTo>
              <a:lnTo>
                <a:pt x="13326" y="6366"/>
              </a:lnTo>
              <a:lnTo>
                <a:pt x="13107" y="6888"/>
              </a:lnTo>
              <a:lnTo>
                <a:pt x="13544" y="7305"/>
              </a:lnTo>
              <a:lnTo>
                <a:pt x="13763" y="7827"/>
              </a:lnTo>
              <a:lnTo>
                <a:pt x="13544" y="8140"/>
              </a:lnTo>
              <a:lnTo>
                <a:pt x="12670" y="8349"/>
              </a:lnTo>
              <a:lnTo>
                <a:pt x="12233" y="8766"/>
              </a:lnTo>
              <a:lnTo>
                <a:pt x="12015" y="9601"/>
              </a:lnTo>
              <a:lnTo>
                <a:pt x="12015" y="10018"/>
              </a:lnTo>
              <a:lnTo>
                <a:pt x="15292" y="12418"/>
              </a:lnTo>
              <a:lnTo>
                <a:pt x="16384" y="13462"/>
              </a:lnTo>
              <a:lnTo>
                <a:pt x="16384" y="13984"/>
              </a:lnTo>
              <a:lnTo>
                <a:pt x="16166" y="14506"/>
              </a:lnTo>
              <a:lnTo>
                <a:pt x="15947" y="14923"/>
              </a:lnTo>
              <a:lnTo>
                <a:pt x="15292" y="15236"/>
              </a:lnTo>
              <a:lnTo>
                <a:pt x="14199" y="15132"/>
              </a:lnTo>
              <a:lnTo>
                <a:pt x="13544" y="15445"/>
              </a:lnTo>
              <a:lnTo>
                <a:pt x="12452" y="15654"/>
              </a:lnTo>
              <a:lnTo>
                <a:pt x="11796" y="15862"/>
              </a:lnTo>
              <a:lnTo>
                <a:pt x="11360" y="16280"/>
              </a:lnTo>
              <a:lnTo>
                <a:pt x="10704" y="16384"/>
              </a:lnTo>
              <a:lnTo>
                <a:pt x="9393" y="16175"/>
              </a:lnTo>
              <a:lnTo>
                <a:pt x="8738" y="15549"/>
              </a:lnTo>
              <a:lnTo>
                <a:pt x="7864" y="15236"/>
              </a:lnTo>
              <a:lnTo>
                <a:pt x="6554" y="14923"/>
              </a:lnTo>
              <a:lnTo>
                <a:pt x="5680" y="14714"/>
              </a:lnTo>
              <a:lnTo>
                <a:pt x="4588" y="14297"/>
              </a:lnTo>
              <a:lnTo>
                <a:pt x="3714" y="14193"/>
              </a:lnTo>
              <a:lnTo>
                <a:pt x="2840" y="14088"/>
              </a:lnTo>
              <a:lnTo>
                <a:pt x="3277" y="13671"/>
              </a:lnTo>
              <a:lnTo>
                <a:pt x="3714" y="13462"/>
              </a:lnTo>
              <a:lnTo>
                <a:pt x="5024" y="13149"/>
              </a:lnTo>
              <a:lnTo>
                <a:pt x="6117" y="12627"/>
              </a:lnTo>
              <a:lnTo>
                <a:pt x="6554" y="12105"/>
              </a:lnTo>
              <a:lnTo>
                <a:pt x="6335" y="11584"/>
              </a:lnTo>
              <a:lnTo>
                <a:pt x="6335" y="10957"/>
              </a:lnTo>
              <a:lnTo>
                <a:pt x="6554" y="10644"/>
              </a:lnTo>
              <a:lnTo>
                <a:pt x="7646" y="10853"/>
              </a:lnTo>
              <a:lnTo>
                <a:pt x="7646" y="10644"/>
              </a:lnTo>
              <a:lnTo>
                <a:pt x="6117" y="10227"/>
              </a:lnTo>
              <a:lnTo>
                <a:pt x="5898" y="9810"/>
              </a:lnTo>
              <a:lnTo>
                <a:pt x="4369" y="9496"/>
              </a:lnTo>
              <a:lnTo>
                <a:pt x="2403" y="9079"/>
              </a:lnTo>
              <a:lnTo>
                <a:pt x="1092" y="8662"/>
              </a:lnTo>
              <a:lnTo>
                <a:pt x="0" y="8244"/>
              </a:lnTo>
              <a:lnTo>
                <a:pt x="218" y="7827"/>
              </a:lnTo>
              <a:lnTo>
                <a:pt x="218" y="7409"/>
              </a:lnTo>
              <a:lnTo>
                <a:pt x="437" y="6888"/>
              </a:lnTo>
              <a:lnTo>
                <a:pt x="655" y="6366"/>
              </a:lnTo>
              <a:lnTo>
                <a:pt x="655" y="5948"/>
              </a:lnTo>
              <a:lnTo>
                <a:pt x="1311" y="5844"/>
              </a:lnTo>
              <a:lnTo>
                <a:pt x="1748" y="5531"/>
              </a:lnTo>
              <a:lnTo>
                <a:pt x="1748" y="5218"/>
              </a:lnTo>
              <a:lnTo>
                <a:pt x="1311" y="4905"/>
              </a:lnTo>
              <a:lnTo>
                <a:pt x="655" y="4487"/>
              </a:lnTo>
              <a:lnTo>
                <a:pt x="874" y="4070"/>
              </a:lnTo>
              <a:lnTo>
                <a:pt x="1748" y="3548"/>
              </a:lnTo>
              <a:lnTo>
                <a:pt x="1748" y="3339"/>
              </a:lnTo>
              <a:lnTo>
                <a:pt x="1966" y="2922"/>
              </a:lnTo>
              <a:lnTo>
                <a:pt x="2621" y="2609"/>
              </a:lnTo>
              <a:lnTo>
                <a:pt x="3495" y="2505"/>
              </a:lnTo>
              <a:lnTo>
                <a:pt x="4369" y="2296"/>
              </a:lnTo>
              <a:lnTo>
                <a:pt x="4588" y="1983"/>
              </a:lnTo>
              <a:lnTo>
                <a:pt x="5024" y="1461"/>
              </a:lnTo>
              <a:lnTo>
                <a:pt x="6554" y="1148"/>
              </a:lnTo>
              <a:lnTo>
                <a:pt x="6991" y="939"/>
              </a:lnTo>
              <a:lnTo>
                <a:pt x="7646" y="626"/>
              </a:lnTo>
              <a:lnTo>
                <a:pt x="7646" y="209"/>
              </a:lnTo>
              <a:lnTo>
                <a:pt x="8520" y="0"/>
              </a:lnTo>
              <a:lnTo>
                <a:pt x="9175" y="313"/>
              </a:lnTo>
              <a:lnTo>
                <a:pt x="11360" y="626"/>
              </a:lnTo>
              <a:close/>
            </a:path>
          </a:pathLst>
        </a:custGeom>
        <a:pattFill prst="divot">
          <a:fgClr>
            <a:srgbClr val="000000"/>
          </a:fgClr>
          <a:bgClr>
            <a:srgbClr val="FFFFFF"/>
          </a:bgClr>
        </a:pattFill>
        <a:ln w="38100" cap="flat" cmpd="sng">
          <a:solidFill>
            <a:srgbClr val="000000"/>
          </a:solidFill>
          <a:prstDash val="solid"/>
          <a:round/>
          <a:headEnd/>
          <a:tailEnd/>
        </a:ln>
      </xdr:spPr>
    </xdr:sp>
    <xdr:clientData/>
  </xdr:twoCellAnchor>
  <xdr:twoCellAnchor editAs="oneCell">
    <xdr:from>
      <xdr:col>0</xdr:col>
      <xdr:colOff>38100</xdr:colOff>
      <xdr:row>16</xdr:row>
      <xdr:rowOff>104775</xdr:rowOff>
    </xdr:from>
    <xdr:to>
      <xdr:col>4</xdr:col>
      <xdr:colOff>476250</xdr:colOff>
      <xdr:row>33</xdr:row>
      <xdr:rowOff>0</xdr:rowOff>
    </xdr:to>
    <xdr:sp macro="" textlink="">
      <xdr:nvSpPr>
        <xdr:cNvPr id="26" name="d14364" descr="縦線"/>
        <xdr:cNvSpPr>
          <a:spLocks/>
        </xdr:cNvSpPr>
      </xdr:nvSpPr>
      <xdr:spPr bwMode="auto">
        <a:xfrm>
          <a:off x="38100" y="3790950"/>
          <a:ext cx="2876550" cy="2486025"/>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2147483646 w 16384"/>
            <a:gd name="T75" fmla="*/ 2147483646 h 16384"/>
            <a:gd name="T76" fmla="*/ 2147483646 w 16384"/>
            <a:gd name="T77" fmla="*/ 2147483646 h 16384"/>
            <a:gd name="T78" fmla="*/ 2147483646 w 16384"/>
            <a:gd name="T79" fmla="*/ 2147483646 h 16384"/>
            <a:gd name="T80" fmla="*/ 2147483646 w 16384"/>
            <a:gd name="T81" fmla="*/ 2147483646 h 16384"/>
            <a:gd name="T82" fmla="*/ 2147483646 w 16384"/>
            <a:gd name="T83" fmla="*/ 2147483646 h 16384"/>
            <a:gd name="T84" fmla="*/ 2147483646 w 16384"/>
            <a:gd name="T85" fmla="*/ 2147483646 h 16384"/>
            <a:gd name="T86" fmla="*/ 2147483646 w 16384"/>
            <a:gd name="T87" fmla="*/ 2147483646 h 16384"/>
            <a:gd name="T88" fmla="*/ 2147483646 w 16384"/>
            <a:gd name="T89" fmla="*/ 2147483646 h 16384"/>
            <a:gd name="T90" fmla="*/ 2147483646 w 16384"/>
            <a:gd name="T91" fmla="*/ 2147483646 h 16384"/>
            <a:gd name="T92" fmla="*/ 2147483646 w 16384"/>
            <a:gd name="T93" fmla="*/ 2147483646 h 16384"/>
            <a:gd name="T94" fmla="*/ 2147483646 w 16384"/>
            <a:gd name="T95" fmla="*/ 2147483646 h 16384"/>
            <a:gd name="T96" fmla="*/ 2147483646 w 16384"/>
            <a:gd name="T97" fmla="*/ 2147483646 h 16384"/>
            <a:gd name="T98" fmla="*/ 2147483646 w 16384"/>
            <a:gd name="T99" fmla="*/ 2147483646 h 1638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6384"/>
            <a:gd name="T151" fmla="*/ 0 h 16384"/>
            <a:gd name="T152" fmla="*/ 16384 w 16384"/>
            <a:gd name="T153" fmla="*/ 16384 h 1638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6384" h="16384">
              <a:moveTo>
                <a:pt x="217" y="9918"/>
              </a:moveTo>
              <a:lnTo>
                <a:pt x="0" y="9730"/>
              </a:lnTo>
              <a:cubicBezTo>
                <a:pt x="72" y="9500"/>
                <a:pt x="145" y="9269"/>
                <a:pt x="217" y="9039"/>
              </a:cubicBezTo>
              <a:lnTo>
                <a:pt x="597" y="8788"/>
              </a:lnTo>
              <a:lnTo>
                <a:pt x="814" y="8600"/>
              </a:lnTo>
              <a:cubicBezTo>
                <a:pt x="796" y="8516"/>
                <a:pt x="778" y="8433"/>
                <a:pt x="760" y="8349"/>
              </a:cubicBezTo>
              <a:lnTo>
                <a:pt x="1031" y="8161"/>
              </a:lnTo>
              <a:lnTo>
                <a:pt x="1031" y="7784"/>
              </a:lnTo>
              <a:cubicBezTo>
                <a:pt x="1013" y="7679"/>
                <a:pt x="995" y="7575"/>
                <a:pt x="977" y="7470"/>
              </a:cubicBezTo>
              <a:cubicBezTo>
                <a:pt x="923" y="7407"/>
                <a:pt x="868" y="7345"/>
                <a:pt x="814" y="7282"/>
              </a:cubicBezTo>
              <a:cubicBezTo>
                <a:pt x="832" y="7156"/>
                <a:pt x="850" y="7031"/>
                <a:pt x="868" y="6905"/>
              </a:cubicBezTo>
              <a:cubicBezTo>
                <a:pt x="886" y="6779"/>
                <a:pt x="904" y="6654"/>
                <a:pt x="922" y="6528"/>
              </a:cubicBezTo>
              <a:lnTo>
                <a:pt x="1139" y="6277"/>
              </a:lnTo>
              <a:lnTo>
                <a:pt x="1356" y="5964"/>
              </a:lnTo>
              <a:lnTo>
                <a:pt x="1465" y="5901"/>
              </a:lnTo>
              <a:cubicBezTo>
                <a:pt x="1519" y="5796"/>
                <a:pt x="1574" y="5692"/>
                <a:pt x="1628" y="5587"/>
              </a:cubicBezTo>
              <a:lnTo>
                <a:pt x="1899" y="5399"/>
              </a:lnTo>
              <a:lnTo>
                <a:pt x="2170" y="5085"/>
              </a:lnTo>
              <a:lnTo>
                <a:pt x="2441" y="4896"/>
              </a:lnTo>
              <a:cubicBezTo>
                <a:pt x="2513" y="4791"/>
                <a:pt x="2586" y="4687"/>
                <a:pt x="2658" y="4582"/>
              </a:cubicBezTo>
              <a:lnTo>
                <a:pt x="2984" y="4394"/>
              </a:lnTo>
              <a:lnTo>
                <a:pt x="3201" y="4394"/>
              </a:lnTo>
              <a:cubicBezTo>
                <a:pt x="3255" y="4352"/>
                <a:pt x="3310" y="4311"/>
                <a:pt x="3364" y="4269"/>
              </a:cubicBezTo>
              <a:lnTo>
                <a:pt x="3635" y="4269"/>
              </a:lnTo>
              <a:lnTo>
                <a:pt x="3743" y="4018"/>
              </a:lnTo>
              <a:lnTo>
                <a:pt x="3960" y="3955"/>
              </a:lnTo>
              <a:cubicBezTo>
                <a:pt x="4014" y="4039"/>
                <a:pt x="4069" y="4122"/>
                <a:pt x="4123" y="4206"/>
              </a:cubicBezTo>
              <a:lnTo>
                <a:pt x="4286" y="4206"/>
              </a:lnTo>
              <a:lnTo>
                <a:pt x="4394" y="3955"/>
              </a:lnTo>
              <a:lnTo>
                <a:pt x="4611" y="3829"/>
              </a:lnTo>
              <a:cubicBezTo>
                <a:pt x="4647" y="3745"/>
                <a:pt x="4684" y="3662"/>
                <a:pt x="4720" y="3578"/>
              </a:cubicBezTo>
              <a:lnTo>
                <a:pt x="4991" y="3327"/>
              </a:lnTo>
              <a:lnTo>
                <a:pt x="5154" y="3390"/>
              </a:lnTo>
              <a:lnTo>
                <a:pt x="5479" y="3264"/>
              </a:lnTo>
              <a:lnTo>
                <a:pt x="5913" y="3264"/>
              </a:lnTo>
              <a:lnTo>
                <a:pt x="6293" y="3139"/>
              </a:lnTo>
              <a:lnTo>
                <a:pt x="6510" y="2888"/>
              </a:lnTo>
              <a:lnTo>
                <a:pt x="6890" y="2888"/>
              </a:lnTo>
              <a:lnTo>
                <a:pt x="7107" y="2762"/>
              </a:lnTo>
              <a:lnTo>
                <a:pt x="7324" y="2825"/>
              </a:lnTo>
              <a:cubicBezTo>
                <a:pt x="7378" y="2678"/>
                <a:pt x="7433" y="2532"/>
                <a:pt x="7487" y="2385"/>
              </a:cubicBezTo>
              <a:lnTo>
                <a:pt x="7595" y="2134"/>
              </a:lnTo>
              <a:lnTo>
                <a:pt x="7866" y="1883"/>
              </a:lnTo>
              <a:lnTo>
                <a:pt x="8083" y="1758"/>
              </a:lnTo>
              <a:lnTo>
                <a:pt x="8301" y="1318"/>
              </a:lnTo>
              <a:lnTo>
                <a:pt x="8518" y="1130"/>
              </a:lnTo>
              <a:lnTo>
                <a:pt x="8518" y="753"/>
              </a:lnTo>
              <a:cubicBezTo>
                <a:pt x="8536" y="648"/>
                <a:pt x="8554" y="544"/>
                <a:pt x="8572" y="439"/>
              </a:cubicBezTo>
              <a:lnTo>
                <a:pt x="8789" y="0"/>
              </a:lnTo>
              <a:lnTo>
                <a:pt x="9060" y="188"/>
              </a:lnTo>
              <a:lnTo>
                <a:pt x="9223" y="251"/>
              </a:lnTo>
              <a:lnTo>
                <a:pt x="9440" y="314"/>
              </a:lnTo>
              <a:lnTo>
                <a:pt x="9657" y="251"/>
              </a:lnTo>
              <a:lnTo>
                <a:pt x="9928" y="188"/>
              </a:lnTo>
              <a:lnTo>
                <a:pt x="10145" y="63"/>
              </a:lnTo>
              <a:cubicBezTo>
                <a:pt x="10181" y="147"/>
                <a:pt x="10218" y="230"/>
                <a:pt x="10254" y="314"/>
              </a:cubicBezTo>
              <a:lnTo>
                <a:pt x="10254" y="565"/>
              </a:lnTo>
              <a:cubicBezTo>
                <a:pt x="10236" y="607"/>
                <a:pt x="10217" y="649"/>
                <a:pt x="10199" y="691"/>
              </a:cubicBezTo>
              <a:lnTo>
                <a:pt x="10416" y="942"/>
              </a:lnTo>
              <a:cubicBezTo>
                <a:pt x="10434" y="1067"/>
                <a:pt x="10453" y="1193"/>
                <a:pt x="10471" y="1318"/>
              </a:cubicBezTo>
              <a:lnTo>
                <a:pt x="10579" y="1507"/>
              </a:lnTo>
              <a:lnTo>
                <a:pt x="11339" y="1695"/>
              </a:lnTo>
              <a:lnTo>
                <a:pt x="11501" y="1820"/>
              </a:lnTo>
              <a:cubicBezTo>
                <a:pt x="11555" y="1925"/>
                <a:pt x="11610" y="2029"/>
                <a:pt x="11664" y="2134"/>
              </a:cubicBezTo>
              <a:lnTo>
                <a:pt x="11881" y="2197"/>
              </a:lnTo>
              <a:cubicBezTo>
                <a:pt x="11935" y="2260"/>
                <a:pt x="11990" y="2322"/>
                <a:pt x="12044" y="2385"/>
              </a:cubicBezTo>
              <a:lnTo>
                <a:pt x="12207" y="2574"/>
              </a:lnTo>
              <a:lnTo>
                <a:pt x="12315" y="2950"/>
              </a:lnTo>
              <a:lnTo>
                <a:pt x="12695" y="3013"/>
              </a:lnTo>
              <a:lnTo>
                <a:pt x="13400" y="3264"/>
              </a:lnTo>
              <a:lnTo>
                <a:pt x="13671" y="3201"/>
              </a:lnTo>
              <a:lnTo>
                <a:pt x="13888" y="2950"/>
              </a:lnTo>
              <a:lnTo>
                <a:pt x="14214" y="2637"/>
              </a:lnTo>
              <a:lnTo>
                <a:pt x="14485" y="2323"/>
              </a:lnTo>
              <a:lnTo>
                <a:pt x="14865" y="2385"/>
              </a:lnTo>
              <a:lnTo>
                <a:pt x="15136" y="2574"/>
              </a:lnTo>
              <a:cubicBezTo>
                <a:pt x="15154" y="2720"/>
                <a:pt x="15172" y="2867"/>
                <a:pt x="15190" y="3013"/>
              </a:cubicBezTo>
              <a:lnTo>
                <a:pt x="15353" y="3139"/>
              </a:lnTo>
              <a:lnTo>
                <a:pt x="15570" y="3201"/>
              </a:lnTo>
              <a:lnTo>
                <a:pt x="15787" y="3076"/>
              </a:lnTo>
              <a:lnTo>
                <a:pt x="16058" y="3139"/>
              </a:lnTo>
              <a:cubicBezTo>
                <a:pt x="16112" y="3202"/>
                <a:pt x="16167" y="3264"/>
                <a:pt x="16221" y="3327"/>
              </a:cubicBezTo>
              <a:lnTo>
                <a:pt x="16221" y="3641"/>
              </a:lnTo>
              <a:cubicBezTo>
                <a:pt x="16239" y="3704"/>
                <a:pt x="16257" y="3766"/>
                <a:pt x="16275" y="3829"/>
              </a:cubicBezTo>
              <a:cubicBezTo>
                <a:pt x="16311" y="3871"/>
                <a:pt x="16348" y="3913"/>
                <a:pt x="16384" y="3955"/>
              </a:cubicBezTo>
              <a:lnTo>
                <a:pt x="16384" y="4457"/>
              </a:lnTo>
              <a:cubicBezTo>
                <a:pt x="16348" y="4541"/>
                <a:pt x="16311" y="4624"/>
                <a:pt x="16275" y="4708"/>
              </a:cubicBezTo>
              <a:cubicBezTo>
                <a:pt x="16293" y="4792"/>
                <a:pt x="16312" y="4875"/>
                <a:pt x="16330" y="4959"/>
              </a:cubicBezTo>
              <a:cubicBezTo>
                <a:pt x="16294" y="5043"/>
                <a:pt x="16257" y="5126"/>
                <a:pt x="16221" y="5210"/>
              </a:cubicBezTo>
              <a:cubicBezTo>
                <a:pt x="16167" y="5336"/>
                <a:pt x="16112" y="5461"/>
                <a:pt x="16058" y="5587"/>
              </a:cubicBezTo>
              <a:lnTo>
                <a:pt x="15841" y="5650"/>
              </a:lnTo>
              <a:lnTo>
                <a:pt x="15624" y="6026"/>
              </a:lnTo>
              <a:lnTo>
                <a:pt x="15245" y="6089"/>
              </a:lnTo>
              <a:lnTo>
                <a:pt x="14865" y="6152"/>
              </a:lnTo>
              <a:cubicBezTo>
                <a:pt x="14847" y="6215"/>
                <a:pt x="14829" y="6277"/>
                <a:pt x="14811" y="6340"/>
              </a:cubicBezTo>
              <a:lnTo>
                <a:pt x="14268" y="6152"/>
              </a:lnTo>
              <a:cubicBezTo>
                <a:pt x="14214" y="6089"/>
                <a:pt x="14159" y="6027"/>
                <a:pt x="14105" y="5964"/>
              </a:cubicBezTo>
              <a:lnTo>
                <a:pt x="13888" y="6089"/>
              </a:lnTo>
              <a:lnTo>
                <a:pt x="13888" y="6340"/>
              </a:lnTo>
              <a:lnTo>
                <a:pt x="13726" y="6528"/>
              </a:lnTo>
              <a:cubicBezTo>
                <a:pt x="13690" y="6570"/>
                <a:pt x="13653" y="6612"/>
                <a:pt x="13617" y="6654"/>
              </a:cubicBezTo>
              <a:lnTo>
                <a:pt x="13237" y="6842"/>
              </a:lnTo>
              <a:lnTo>
                <a:pt x="13129" y="7156"/>
              </a:lnTo>
              <a:lnTo>
                <a:pt x="13075" y="7345"/>
              </a:lnTo>
              <a:lnTo>
                <a:pt x="12858" y="7470"/>
              </a:lnTo>
              <a:lnTo>
                <a:pt x="12641" y="7533"/>
              </a:lnTo>
              <a:cubicBezTo>
                <a:pt x="12587" y="7596"/>
                <a:pt x="12532" y="7658"/>
                <a:pt x="12478" y="7721"/>
              </a:cubicBezTo>
              <a:cubicBezTo>
                <a:pt x="12460" y="7805"/>
                <a:pt x="12442" y="7888"/>
                <a:pt x="12424" y="7972"/>
              </a:cubicBezTo>
              <a:lnTo>
                <a:pt x="12424" y="8098"/>
              </a:lnTo>
              <a:cubicBezTo>
                <a:pt x="12352" y="8203"/>
                <a:pt x="12279" y="8307"/>
                <a:pt x="12207" y="8412"/>
              </a:cubicBezTo>
              <a:cubicBezTo>
                <a:pt x="12189" y="8496"/>
                <a:pt x="12170" y="8579"/>
                <a:pt x="12152" y="8663"/>
              </a:cubicBezTo>
              <a:cubicBezTo>
                <a:pt x="12206" y="8747"/>
                <a:pt x="12261" y="8830"/>
                <a:pt x="12315" y="8914"/>
              </a:cubicBezTo>
              <a:cubicBezTo>
                <a:pt x="12351" y="8977"/>
                <a:pt x="12388" y="9039"/>
                <a:pt x="12424" y="9102"/>
              </a:cubicBezTo>
              <a:lnTo>
                <a:pt x="12424" y="9291"/>
              </a:lnTo>
              <a:cubicBezTo>
                <a:pt x="12388" y="9354"/>
                <a:pt x="12351" y="9416"/>
                <a:pt x="12315" y="9479"/>
              </a:cubicBezTo>
              <a:lnTo>
                <a:pt x="12152" y="9542"/>
              </a:lnTo>
              <a:lnTo>
                <a:pt x="12152" y="9793"/>
              </a:lnTo>
              <a:cubicBezTo>
                <a:pt x="12134" y="9898"/>
                <a:pt x="12116" y="10002"/>
                <a:pt x="12098" y="10107"/>
              </a:cubicBezTo>
              <a:cubicBezTo>
                <a:pt x="12080" y="10211"/>
                <a:pt x="12062" y="10316"/>
                <a:pt x="12044" y="10420"/>
              </a:cubicBezTo>
              <a:lnTo>
                <a:pt x="12044" y="10672"/>
              </a:lnTo>
              <a:cubicBezTo>
                <a:pt x="12026" y="10756"/>
                <a:pt x="12008" y="10839"/>
                <a:pt x="11990" y="10923"/>
              </a:cubicBezTo>
              <a:lnTo>
                <a:pt x="12261" y="11174"/>
              </a:lnTo>
              <a:lnTo>
                <a:pt x="12586" y="11425"/>
              </a:lnTo>
              <a:lnTo>
                <a:pt x="13075" y="11676"/>
              </a:lnTo>
              <a:lnTo>
                <a:pt x="13454" y="11864"/>
              </a:lnTo>
              <a:cubicBezTo>
                <a:pt x="13472" y="11948"/>
                <a:pt x="13491" y="12031"/>
                <a:pt x="13509" y="12115"/>
              </a:cubicBezTo>
              <a:lnTo>
                <a:pt x="13888" y="12366"/>
              </a:lnTo>
              <a:lnTo>
                <a:pt x="13888" y="12492"/>
              </a:lnTo>
              <a:lnTo>
                <a:pt x="13617" y="12366"/>
              </a:lnTo>
              <a:lnTo>
                <a:pt x="13563" y="12555"/>
              </a:lnTo>
              <a:lnTo>
                <a:pt x="13563" y="12931"/>
              </a:lnTo>
              <a:cubicBezTo>
                <a:pt x="13581" y="13036"/>
                <a:pt x="13599" y="13140"/>
                <a:pt x="13617" y="13245"/>
              </a:cubicBezTo>
              <a:lnTo>
                <a:pt x="13509" y="13559"/>
              </a:lnTo>
              <a:lnTo>
                <a:pt x="13237" y="13873"/>
              </a:lnTo>
              <a:lnTo>
                <a:pt x="12912" y="14061"/>
              </a:lnTo>
              <a:cubicBezTo>
                <a:pt x="12876" y="14103"/>
                <a:pt x="12839" y="14145"/>
                <a:pt x="12803" y="14187"/>
              </a:cubicBezTo>
              <a:lnTo>
                <a:pt x="12695" y="14438"/>
              </a:lnTo>
              <a:lnTo>
                <a:pt x="12369" y="14501"/>
              </a:lnTo>
              <a:lnTo>
                <a:pt x="12152" y="14626"/>
              </a:lnTo>
              <a:lnTo>
                <a:pt x="11827" y="14877"/>
              </a:lnTo>
              <a:lnTo>
                <a:pt x="11556" y="14689"/>
              </a:lnTo>
              <a:lnTo>
                <a:pt x="11339" y="14626"/>
              </a:lnTo>
              <a:lnTo>
                <a:pt x="11067" y="14689"/>
              </a:lnTo>
              <a:lnTo>
                <a:pt x="10796" y="14564"/>
              </a:lnTo>
              <a:lnTo>
                <a:pt x="10579" y="14815"/>
              </a:lnTo>
              <a:lnTo>
                <a:pt x="10254" y="14940"/>
              </a:lnTo>
              <a:lnTo>
                <a:pt x="9820" y="14815"/>
              </a:lnTo>
              <a:lnTo>
                <a:pt x="9548" y="14626"/>
              </a:lnTo>
              <a:lnTo>
                <a:pt x="9440" y="14501"/>
              </a:lnTo>
              <a:lnTo>
                <a:pt x="9114" y="14501"/>
              </a:lnTo>
              <a:lnTo>
                <a:pt x="8897" y="14564"/>
              </a:lnTo>
              <a:lnTo>
                <a:pt x="8735" y="14877"/>
              </a:lnTo>
              <a:lnTo>
                <a:pt x="8626" y="14940"/>
              </a:lnTo>
              <a:lnTo>
                <a:pt x="8246" y="14940"/>
              </a:lnTo>
              <a:lnTo>
                <a:pt x="8029" y="15129"/>
              </a:lnTo>
              <a:lnTo>
                <a:pt x="7866" y="15442"/>
              </a:lnTo>
              <a:lnTo>
                <a:pt x="7595" y="15631"/>
              </a:lnTo>
              <a:lnTo>
                <a:pt x="7487" y="15819"/>
              </a:lnTo>
              <a:cubicBezTo>
                <a:pt x="7505" y="15945"/>
                <a:pt x="7523" y="16070"/>
                <a:pt x="7541" y="16196"/>
              </a:cubicBezTo>
              <a:lnTo>
                <a:pt x="7324" y="16258"/>
              </a:lnTo>
              <a:lnTo>
                <a:pt x="7107" y="16258"/>
              </a:lnTo>
              <a:lnTo>
                <a:pt x="6836" y="16196"/>
              </a:lnTo>
              <a:cubicBezTo>
                <a:pt x="6782" y="16259"/>
                <a:pt x="6727" y="16321"/>
                <a:pt x="6673" y="16384"/>
              </a:cubicBezTo>
              <a:cubicBezTo>
                <a:pt x="6637" y="16321"/>
                <a:pt x="6600" y="16259"/>
                <a:pt x="6564" y="16196"/>
              </a:cubicBezTo>
              <a:lnTo>
                <a:pt x="6293" y="15945"/>
              </a:lnTo>
              <a:lnTo>
                <a:pt x="6185" y="15442"/>
              </a:lnTo>
              <a:cubicBezTo>
                <a:pt x="6203" y="15338"/>
                <a:pt x="6221" y="15233"/>
                <a:pt x="6239" y="15129"/>
              </a:cubicBezTo>
              <a:cubicBezTo>
                <a:pt x="6203" y="15066"/>
                <a:pt x="6166" y="15003"/>
                <a:pt x="6130" y="14940"/>
              </a:cubicBezTo>
              <a:lnTo>
                <a:pt x="6022" y="14501"/>
              </a:lnTo>
              <a:cubicBezTo>
                <a:pt x="6094" y="14396"/>
                <a:pt x="6167" y="14292"/>
                <a:pt x="6239" y="14187"/>
              </a:cubicBezTo>
              <a:cubicBezTo>
                <a:pt x="6257" y="14082"/>
                <a:pt x="6275" y="13978"/>
                <a:pt x="6293" y="13873"/>
              </a:cubicBezTo>
              <a:lnTo>
                <a:pt x="6076" y="13685"/>
              </a:lnTo>
              <a:cubicBezTo>
                <a:pt x="6058" y="13559"/>
                <a:pt x="6040" y="13434"/>
                <a:pt x="6022" y="13308"/>
              </a:cubicBezTo>
              <a:cubicBezTo>
                <a:pt x="6004" y="13182"/>
                <a:pt x="5986" y="13057"/>
                <a:pt x="5968" y="12931"/>
              </a:cubicBezTo>
              <a:cubicBezTo>
                <a:pt x="5932" y="12847"/>
                <a:pt x="5895" y="12764"/>
                <a:pt x="5859" y="12680"/>
              </a:cubicBezTo>
              <a:lnTo>
                <a:pt x="5859" y="12241"/>
              </a:lnTo>
              <a:cubicBezTo>
                <a:pt x="5805" y="12157"/>
                <a:pt x="5750" y="12074"/>
                <a:pt x="5696" y="11990"/>
              </a:cubicBezTo>
              <a:cubicBezTo>
                <a:pt x="5678" y="11927"/>
                <a:pt x="5660" y="11865"/>
                <a:pt x="5642" y="11802"/>
              </a:cubicBezTo>
              <a:lnTo>
                <a:pt x="5479" y="11676"/>
              </a:lnTo>
              <a:lnTo>
                <a:pt x="5479" y="11299"/>
              </a:lnTo>
              <a:cubicBezTo>
                <a:pt x="5533" y="11153"/>
                <a:pt x="5588" y="11006"/>
                <a:pt x="5642" y="10860"/>
              </a:cubicBezTo>
              <a:cubicBezTo>
                <a:pt x="5660" y="10734"/>
                <a:pt x="5678" y="10609"/>
                <a:pt x="5696" y="10483"/>
              </a:cubicBezTo>
              <a:cubicBezTo>
                <a:pt x="5678" y="10358"/>
                <a:pt x="5660" y="10232"/>
                <a:pt x="5642" y="10107"/>
              </a:cubicBezTo>
              <a:cubicBezTo>
                <a:pt x="5588" y="10023"/>
                <a:pt x="5533" y="9940"/>
                <a:pt x="5479" y="9856"/>
              </a:cubicBezTo>
              <a:lnTo>
                <a:pt x="5317" y="9730"/>
              </a:lnTo>
              <a:lnTo>
                <a:pt x="5100" y="9730"/>
              </a:lnTo>
              <a:lnTo>
                <a:pt x="4828" y="9793"/>
              </a:lnTo>
              <a:lnTo>
                <a:pt x="4611" y="9918"/>
              </a:lnTo>
              <a:lnTo>
                <a:pt x="4503" y="9730"/>
              </a:lnTo>
              <a:lnTo>
                <a:pt x="4069" y="9667"/>
              </a:lnTo>
              <a:lnTo>
                <a:pt x="3906" y="9667"/>
              </a:lnTo>
              <a:lnTo>
                <a:pt x="3689" y="9604"/>
              </a:lnTo>
              <a:lnTo>
                <a:pt x="3364" y="9918"/>
              </a:lnTo>
              <a:lnTo>
                <a:pt x="3201" y="9918"/>
              </a:lnTo>
              <a:lnTo>
                <a:pt x="2767" y="9981"/>
              </a:lnTo>
              <a:lnTo>
                <a:pt x="2441" y="9856"/>
              </a:lnTo>
              <a:lnTo>
                <a:pt x="2170" y="9981"/>
              </a:lnTo>
              <a:lnTo>
                <a:pt x="1953" y="10169"/>
              </a:lnTo>
              <a:lnTo>
                <a:pt x="1628" y="10107"/>
              </a:lnTo>
              <a:lnTo>
                <a:pt x="1356" y="10107"/>
              </a:lnTo>
              <a:lnTo>
                <a:pt x="1085" y="9918"/>
              </a:lnTo>
              <a:lnTo>
                <a:pt x="814" y="9981"/>
              </a:lnTo>
              <a:lnTo>
                <a:pt x="217" y="9918"/>
              </a:lnTo>
            </a:path>
          </a:pathLst>
        </a:custGeom>
        <a:pattFill prst="ltVert">
          <a:fgClr>
            <a:srgbClr val="000000"/>
          </a:fgClr>
          <a:bgClr>
            <a:srgbClr val="FFFFFF"/>
          </a:bgClr>
        </a:pattFill>
        <a:ln w="38100" cap="flat" cmpd="sng">
          <a:solidFill>
            <a:srgbClr val="000000"/>
          </a:solidFill>
          <a:prstDash val="solid"/>
          <a:round/>
          <a:headEnd/>
          <a:tailEnd/>
        </a:ln>
      </xdr:spPr>
    </xdr:sp>
    <xdr:clientData/>
  </xdr:twoCellAnchor>
  <xdr:twoCellAnchor editAs="oneCell">
    <xdr:from>
      <xdr:col>3</xdr:col>
      <xdr:colOff>400050</xdr:colOff>
      <xdr:row>31</xdr:row>
      <xdr:rowOff>9525</xdr:rowOff>
    </xdr:from>
    <xdr:to>
      <xdr:col>4</xdr:col>
      <xdr:colOff>200025</xdr:colOff>
      <xdr:row>34</xdr:row>
      <xdr:rowOff>38100</xdr:rowOff>
    </xdr:to>
    <xdr:sp macro="" textlink="">
      <xdr:nvSpPr>
        <xdr:cNvPr id="27" name="d14366" descr="縦線"/>
        <xdr:cNvSpPr>
          <a:spLocks/>
        </xdr:cNvSpPr>
      </xdr:nvSpPr>
      <xdr:spPr bwMode="auto">
        <a:xfrm>
          <a:off x="2228850" y="5981700"/>
          <a:ext cx="409575" cy="485775"/>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0 w 16384"/>
            <a:gd name="T35" fmla="*/ 2147483646 h 16384"/>
            <a:gd name="T36" fmla="*/ 2147483646 w 16384"/>
            <a:gd name="T37" fmla="*/ 2147483646 h 16384"/>
            <a:gd name="T38" fmla="*/ 2147483646 w 16384"/>
            <a:gd name="T39" fmla="*/ 2147483646 h 16384"/>
            <a:gd name="T40" fmla="*/ 2147483646 w 16384"/>
            <a:gd name="T41" fmla="*/ 0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6384"/>
            <a:gd name="T100" fmla="*/ 0 h 16384"/>
            <a:gd name="T101" fmla="*/ 16384 w 16384"/>
            <a:gd name="T102" fmla="*/ 16384 h 16384"/>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6384" h="16384">
              <a:moveTo>
                <a:pt x="16384" y="12674"/>
              </a:moveTo>
              <a:lnTo>
                <a:pt x="14860" y="12674"/>
              </a:lnTo>
              <a:lnTo>
                <a:pt x="14098" y="14220"/>
              </a:lnTo>
              <a:lnTo>
                <a:pt x="12574" y="14838"/>
              </a:lnTo>
              <a:lnTo>
                <a:pt x="11431" y="15457"/>
              </a:lnTo>
              <a:lnTo>
                <a:pt x="11050" y="16384"/>
              </a:lnTo>
              <a:lnTo>
                <a:pt x="9907" y="16384"/>
              </a:lnTo>
              <a:lnTo>
                <a:pt x="9526" y="15147"/>
              </a:lnTo>
              <a:lnTo>
                <a:pt x="8383" y="14838"/>
              </a:lnTo>
              <a:lnTo>
                <a:pt x="6858" y="14529"/>
              </a:lnTo>
              <a:lnTo>
                <a:pt x="6477" y="13911"/>
              </a:lnTo>
              <a:lnTo>
                <a:pt x="5715" y="11747"/>
              </a:lnTo>
              <a:lnTo>
                <a:pt x="4572" y="9583"/>
              </a:lnTo>
              <a:lnTo>
                <a:pt x="4191" y="7419"/>
              </a:lnTo>
              <a:lnTo>
                <a:pt x="3810" y="6183"/>
              </a:lnTo>
              <a:lnTo>
                <a:pt x="2286" y="5255"/>
              </a:lnTo>
              <a:lnTo>
                <a:pt x="1143" y="4637"/>
              </a:lnTo>
              <a:lnTo>
                <a:pt x="0" y="3091"/>
              </a:lnTo>
              <a:lnTo>
                <a:pt x="1143" y="1855"/>
              </a:lnTo>
              <a:lnTo>
                <a:pt x="1524" y="927"/>
              </a:lnTo>
              <a:lnTo>
                <a:pt x="1524" y="0"/>
              </a:lnTo>
              <a:lnTo>
                <a:pt x="3048" y="309"/>
              </a:lnTo>
              <a:lnTo>
                <a:pt x="4572" y="618"/>
              </a:lnTo>
              <a:lnTo>
                <a:pt x="6477" y="1855"/>
              </a:lnTo>
              <a:lnTo>
                <a:pt x="8001" y="2473"/>
              </a:lnTo>
              <a:lnTo>
                <a:pt x="10288" y="3400"/>
              </a:lnTo>
              <a:lnTo>
                <a:pt x="11812" y="4328"/>
              </a:lnTo>
              <a:lnTo>
                <a:pt x="12955" y="6183"/>
              </a:lnTo>
              <a:lnTo>
                <a:pt x="12955" y="7728"/>
              </a:lnTo>
              <a:lnTo>
                <a:pt x="13336" y="9274"/>
              </a:lnTo>
              <a:lnTo>
                <a:pt x="14860" y="10510"/>
              </a:lnTo>
              <a:lnTo>
                <a:pt x="16003" y="12056"/>
              </a:lnTo>
              <a:lnTo>
                <a:pt x="16384" y="12674"/>
              </a:lnTo>
              <a:close/>
            </a:path>
          </a:pathLst>
        </a:custGeom>
        <a:pattFill prst="ltVert">
          <a:fgClr>
            <a:srgbClr val="000000"/>
          </a:fgClr>
          <a:bgClr>
            <a:srgbClr val="FFFFFF"/>
          </a:bgClr>
        </a:pattFill>
        <a:ln w="38100" cap="flat" cmpd="sng">
          <a:solidFill>
            <a:srgbClr val="000000"/>
          </a:solidFill>
          <a:prstDash val="solid"/>
          <a:round/>
          <a:headEnd/>
          <a:tailEnd/>
        </a:ln>
      </xdr:spPr>
    </xdr:sp>
    <xdr:clientData/>
  </xdr:twoCellAnchor>
  <xdr:twoCellAnchor editAs="oneCell">
    <xdr:from>
      <xdr:col>1</xdr:col>
      <xdr:colOff>114300</xdr:colOff>
      <xdr:row>36</xdr:row>
      <xdr:rowOff>63500</xdr:rowOff>
    </xdr:from>
    <xdr:to>
      <xdr:col>3</xdr:col>
      <xdr:colOff>533400</xdr:colOff>
      <xdr:row>46</xdr:row>
      <xdr:rowOff>82550</xdr:rowOff>
    </xdr:to>
    <xdr:sp macro="" textlink="">
      <xdr:nvSpPr>
        <xdr:cNvPr id="28" name="d14382"/>
        <xdr:cNvSpPr>
          <a:spLocks/>
        </xdr:cNvSpPr>
      </xdr:nvSpPr>
      <xdr:spPr bwMode="auto">
        <a:xfrm>
          <a:off x="723900" y="6797675"/>
          <a:ext cx="1638300" cy="1543050"/>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0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2147483646 w 16384"/>
            <a:gd name="T75" fmla="*/ 2147483646 h 16384"/>
            <a:gd name="T76" fmla="*/ 2147483646 w 16384"/>
            <a:gd name="T77" fmla="*/ 2147483646 h 16384"/>
            <a:gd name="T78" fmla="*/ 2147483646 w 16384"/>
            <a:gd name="T79" fmla="*/ 2147483646 h 16384"/>
            <a:gd name="T80" fmla="*/ 2147483646 w 16384"/>
            <a:gd name="T81" fmla="*/ 2147483646 h 16384"/>
            <a:gd name="T82" fmla="*/ 2147483646 w 16384"/>
            <a:gd name="T83" fmla="*/ 2147483646 h 16384"/>
            <a:gd name="T84" fmla="*/ 2147483646 w 16384"/>
            <a:gd name="T85" fmla="*/ 2147483646 h 16384"/>
            <a:gd name="T86" fmla="*/ 2147483646 w 16384"/>
            <a:gd name="T87" fmla="*/ 2147483646 h 16384"/>
            <a:gd name="T88" fmla="*/ 2147483646 w 16384"/>
            <a:gd name="T89" fmla="*/ 2147483646 h 16384"/>
            <a:gd name="T90" fmla="*/ 2147483646 w 16384"/>
            <a:gd name="T91" fmla="*/ 2147483646 h 16384"/>
            <a:gd name="T92" fmla="*/ 2147483646 w 16384"/>
            <a:gd name="T93" fmla="*/ 2147483646 h 16384"/>
            <a:gd name="T94" fmla="*/ 2147483646 w 16384"/>
            <a:gd name="T95" fmla="*/ 2147483646 h 16384"/>
            <a:gd name="T96" fmla="*/ 2147483646 w 16384"/>
            <a:gd name="T97" fmla="*/ 2147483646 h 16384"/>
            <a:gd name="T98" fmla="*/ 2147483646 w 16384"/>
            <a:gd name="T99" fmla="*/ 2147483646 h 16384"/>
            <a:gd name="T100" fmla="*/ 2147483646 w 16384"/>
            <a:gd name="T101" fmla="*/ 2147483646 h 16384"/>
            <a:gd name="T102" fmla="*/ 2147483646 w 16384"/>
            <a:gd name="T103" fmla="*/ 2147483646 h 16384"/>
            <a:gd name="T104" fmla="*/ 2147483646 w 16384"/>
            <a:gd name="T105" fmla="*/ 2147483646 h 16384"/>
            <a:gd name="T106" fmla="*/ 2147483646 w 16384"/>
            <a:gd name="T107" fmla="*/ 2147483646 h 16384"/>
            <a:gd name="T108" fmla="*/ 2147483646 w 16384"/>
            <a:gd name="T109" fmla="*/ 2147483646 h 16384"/>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w 16384"/>
            <a:gd name="T166" fmla="*/ 0 h 16384"/>
            <a:gd name="T167" fmla="*/ 16384 w 16384"/>
            <a:gd name="T168" fmla="*/ 16384 h 16384"/>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T165" t="T166" r="T167" b="T168"/>
          <a:pathLst>
            <a:path w="16384" h="16384">
              <a:moveTo>
                <a:pt x="5799" y="16384"/>
              </a:moveTo>
              <a:lnTo>
                <a:pt x="5247" y="14509"/>
              </a:lnTo>
              <a:lnTo>
                <a:pt x="5799" y="14015"/>
              </a:lnTo>
              <a:lnTo>
                <a:pt x="5707" y="13522"/>
              </a:lnTo>
              <a:lnTo>
                <a:pt x="5523" y="13324"/>
              </a:lnTo>
              <a:lnTo>
                <a:pt x="5891" y="13226"/>
              </a:lnTo>
              <a:lnTo>
                <a:pt x="6075" y="13324"/>
              </a:lnTo>
              <a:lnTo>
                <a:pt x="6259" y="12436"/>
              </a:lnTo>
              <a:lnTo>
                <a:pt x="5523" y="12436"/>
              </a:lnTo>
              <a:lnTo>
                <a:pt x="4326" y="11646"/>
              </a:lnTo>
              <a:lnTo>
                <a:pt x="3314" y="10561"/>
              </a:lnTo>
              <a:lnTo>
                <a:pt x="2853" y="9771"/>
              </a:lnTo>
              <a:lnTo>
                <a:pt x="2577" y="8192"/>
              </a:lnTo>
              <a:lnTo>
                <a:pt x="2669" y="8093"/>
              </a:lnTo>
              <a:lnTo>
                <a:pt x="2577" y="7896"/>
              </a:lnTo>
              <a:lnTo>
                <a:pt x="2577" y="7600"/>
              </a:lnTo>
              <a:lnTo>
                <a:pt x="1381" y="7304"/>
              </a:lnTo>
              <a:lnTo>
                <a:pt x="1289" y="7600"/>
              </a:lnTo>
              <a:lnTo>
                <a:pt x="1105" y="8093"/>
              </a:lnTo>
              <a:lnTo>
                <a:pt x="1197" y="8488"/>
              </a:lnTo>
              <a:lnTo>
                <a:pt x="1657" y="8784"/>
              </a:lnTo>
              <a:lnTo>
                <a:pt x="1749" y="9080"/>
              </a:lnTo>
              <a:lnTo>
                <a:pt x="1841" y="9672"/>
              </a:lnTo>
              <a:lnTo>
                <a:pt x="2209" y="9870"/>
              </a:lnTo>
              <a:lnTo>
                <a:pt x="2669" y="10659"/>
              </a:lnTo>
              <a:lnTo>
                <a:pt x="2485" y="11153"/>
              </a:lnTo>
              <a:lnTo>
                <a:pt x="2485" y="11449"/>
              </a:lnTo>
              <a:lnTo>
                <a:pt x="2485" y="11943"/>
              </a:lnTo>
              <a:lnTo>
                <a:pt x="2577" y="12239"/>
              </a:lnTo>
              <a:lnTo>
                <a:pt x="2945" y="12535"/>
              </a:lnTo>
              <a:lnTo>
                <a:pt x="3130" y="12535"/>
              </a:lnTo>
              <a:lnTo>
                <a:pt x="3130" y="13028"/>
              </a:lnTo>
              <a:lnTo>
                <a:pt x="3406" y="13324"/>
              </a:lnTo>
              <a:lnTo>
                <a:pt x="3682" y="13226"/>
              </a:lnTo>
              <a:lnTo>
                <a:pt x="3682" y="13719"/>
              </a:lnTo>
              <a:lnTo>
                <a:pt x="3958" y="14410"/>
              </a:lnTo>
              <a:lnTo>
                <a:pt x="4326" y="14213"/>
              </a:lnTo>
              <a:lnTo>
                <a:pt x="4326" y="13917"/>
              </a:lnTo>
              <a:lnTo>
                <a:pt x="5062" y="13917"/>
              </a:lnTo>
              <a:lnTo>
                <a:pt x="5247" y="14509"/>
              </a:lnTo>
              <a:lnTo>
                <a:pt x="5799" y="16384"/>
              </a:lnTo>
              <a:lnTo>
                <a:pt x="4694" y="15397"/>
              </a:lnTo>
              <a:lnTo>
                <a:pt x="4418" y="15298"/>
              </a:lnTo>
              <a:lnTo>
                <a:pt x="4326" y="15397"/>
              </a:lnTo>
              <a:lnTo>
                <a:pt x="3866" y="15101"/>
              </a:lnTo>
              <a:lnTo>
                <a:pt x="3314" y="14410"/>
              </a:lnTo>
              <a:lnTo>
                <a:pt x="3222" y="14410"/>
              </a:lnTo>
              <a:lnTo>
                <a:pt x="2853" y="13620"/>
              </a:lnTo>
              <a:lnTo>
                <a:pt x="2577" y="13522"/>
              </a:lnTo>
              <a:lnTo>
                <a:pt x="2117" y="12930"/>
              </a:lnTo>
              <a:lnTo>
                <a:pt x="1749" y="12633"/>
              </a:lnTo>
              <a:lnTo>
                <a:pt x="1657" y="12239"/>
              </a:lnTo>
              <a:lnTo>
                <a:pt x="1657" y="11646"/>
              </a:lnTo>
              <a:lnTo>
                <a:pt x="1565" y="11153"/>
              </a:lnTo>
              <a:lnTo>
                <a:pt x="1197" y="10561"/>
              </a:lnTo>
              <a:lnTo>
                <a:pt x="1105" y="10265"/>
              </a:lnTo>
              <a:lnTo>
                <a:pt x="1105" y="9771"/>
              </a:lnTo>
              <a:lnTo>
                <a:pt x="736" y="8685"/>
              </a:lnTo>
              <a:lnTo>
                <a:pt x="828" y="8291"/>
              </a:lnTo>
              <a:lnTo>
                <a:pt x="552" y="7797"/>
              </a:lnTo>
              <a:lnTo>
                <a:pt x="552" y="7106"/>
              </a:lnTo>
              <a:lnTo>
                <a:pt x="276" y="7008"/>
              </a:lnTo>
              <a:lnTo>
                <a:pt x="184" y="6514"/>
              </a:lnTo>
              <a:lnTo>
                <a:pt x="92" y="5725"/>
              </a:lnTo>
              <a:lnTo>
                <a:pt x="276" y="5231"/>
              </a:lnTo>
              <a:lnTo>
                <a:pt x="0" y="4639"/>
              </a:lnTo>
              <a:lnTo>
                <a:pt x="92" y="4047"/>
              </a:lnTo>
              <a:lnTo>
                <a:pt x="460" y="3356"/>
              </a:lnTo>
              <a:lnTo>
                <a:pt x="920" y="2862"/>
              </a:lnTo>
              <a:lnTo>
                <a:pt x="1105" y="2369"/>
              </a:lnTo>
              <a:lnTo>
                <a:pt x="1473" y="1678"/>
              </a:lnTo>
              <a:lnTo>
                <a:pt x="2025" y="1184"/>
              </a:lnTo>
              <a:lnTo>
                <a:pt x="2301" y="790"/>
              </a:lnTo>
              <a:lnTo>
                <a:pt x="2393" y="493"/>
              </a:lnTo>
              <a:lnTo>
                <a:pt x="2853" y="296"/>
              </a:lnTo>
              <a:lnTo>
                <a:pt x="3498" y="0"/>
              </a:lnTo>
              <a:lnTo>
                <a:pt x="3958" y="395"/>
              </a:lnTo>
              <a:lnTo>
                <a:pt x="4234" y="790"/>
              </a:lnTo>
              <a:lnTo>
                <a:pt x="4234" y="987"/>
              </a:lnTo>
              <a:lnTo>
                <a:pt x="4418" y="1184"/>
              </a:lnTo>
              <a:lnTo>
                <a:pt x="4786" y="1184"/>
              </a:lnTo>
              <a:lnTo>
                <a:pt x="4878" y="1382"/>
              </a:lnTo>
              <a:lnTo>
                <a:pt x="4878" y="1579"/>
              </a:lnTo>
              <a:lnTo>
                <a:pt x="5155" y="1480"/>
              </a:lnTo>
              <a:lnTo>
                <a:pt x="5523" y="1480"/>
              </a:lnTo>
              <a:lnTo>
                <a:pt x="5983" y="1777"/>
              </a:lnTo>
              <a:lnTo>
                <a:pt x="6167" y="1974"/>
              </a:lnTo>
              <a:lnTo>
                <a:pt x="6443" y="2171"/>
              </a:lnTo>
              <a:lnTo>
                <a:pt x="6719" y="2073"/>
              </a:lnTo>
              <a:lnTo>
                <a:pt x="7087" y="1875"/>
              </a:lnTo>
              <a:lnTo>
                <a:pt x="7272" y="1678"/>
              </a:lnTo>
              <a:lnTo>
                <a:pt x="7640" y="1579"/>
              </a:lnTo>
              <a:lnTo>
                <a:pt x="7824" y="1382"/>
              </a:lnTo>
              <a:lnTo>
                <a:pt x="8284" y="1184"/>
              </a:lnTo>
              <a:lnTo>
                <a:pt x="8652" y="1283"/>
              </a:lnTo>
              <a:lnTo>
                <a:pt x="8652" y="1678"/>
              </a:lnTo>
              <a:lnTo>
                <a:pt x="9757" y="2665"/>
              </a:lnTo>
              <a:lnTo>
                <a:pt x="9757" y="2961"/>
              </a:lnTo>
              <a:lnTo>
                <a:pt x="9849" y="3257"/>
              </a:lnTo>
              <a:lnTo>
                <a:pt x="10125" y="3652"/>
              </a:lnTo>
              <a:lnTo>
                <a:pt x="10217" y="4145"/>
              </a:lnTo>
              <a:lnTo>
                <a:pt x="10217" y="4639"/>
              </a:lnTo>
              <a:lnTo>
                <a:pt x="10309" y="4836"/>
              </a:lnTo>
              <a:lnTo>
                <a:pt x="10585" y="4935"/>
              </a:lnTo>
              <a:lnTo>
                <a:pt x="10493" y="5330"/>
              </a:lnTo>
              <a:lnTo>
                <a:pt x="10125" y="5428"/>
              </a:lnTo>
              <a:lnTo>
                <a:pt x="9757" y="5823"/>
              </a:lnTo>
              <a:lnTo>
                <a:pt x="9757" y="6119"/>
              </a:lnTo>
              <a:lnTo>
                <a:pt x="9849" y="6317"/>
              </a:lnTo>
              <a:lnTo>
                <a:pt x="10125" y="6317"/>
              </a:lnTo>
              <a:lnTo>
                <a:pt x="10493" y="7008"/>
              </a:lnTo>
              <a:lnTo>
                <a:pt x="10677" y="7008"/>
              </a:lnTo>
              <a:lnTo>
                <a:pt x="10953" y="6712"/>
              </a:lnTo>
              <a:lnTo>
                <a:pt x="11137" y="6810"/>
              </a:lnTo>
              <a:lnTo>
                <a:pt x="11414" y="7106"/>
              </a:lnTo>
              <a:lnTo>
                <a:pt x="11690" y="7501"/>
              </a:lnTo>
              <a:lnTo>
                <a:pt x="12150" y="7797"/>
              </a:lnTo>
              <a:lnTo>
                <a:pt x="12426" y="7699"/>
              </a:lnTo>
              <a:lnTo>
                <a:pt x="13070" y="7402"/>
              </a:lnTo>
              <a:lnTo>
                <a:pt x="13070" y="7205"/>
              </a:lnTo>
              <a:lnTo>
                <a:pt x="13162" y="6810"/>
              </a:lnTo>
              <a:lnTo>
                <a:pt x="13439" y="6613"/>
              </a:lnTo>
              <a:lnTo>
                <a:pt x="13715" y="6712"/>
              </a:lnTo>
              <a:lnTo>
                <a:pt x="13899" y="6909"/>
              </a:lnTo>
              <a:lnTo>
                <a:pt x="14175" y="7205"/>
              </a:lnTo>
              <a:lnTo>
                <a:pt x="14359" y="7205"/>
              </a:lnTo>
              <a:lnTo>
                <a:pt x="14727" y="7205"/>
              </a:lnTo>
              <a:lnTo>
                <a:pt x="15095" y="7304"/>
              </a:lnTo>
              <a:lnTo>
                <a:pt x="15464" y="7402"/>
              </a:lnTo>
              <a:lnTo>
                <a:pt x="16292" y="7106"/>
              </a:lnTo>
              <a:lnTo>
                <a:pt x="16384" y="7304"/>
              </a:lnTo>
              <a:lnTo>
                <a:pt x="16292" y="7797"/>
              </a:lnTo>
              <a:lnTo>
                <a:pt x="15924" y="7995"/>
              </a:lnTo>
              <a:lnTo>
                <a:pt x="15832" y="8291"/>
              </a:lnTo>
              <a:lnTo>
                <a:pt x="15832" y="8587"/>
              </a:lnTo>
              <a:lnTo>
                <a:pt x="15832" y="8883"/>
              </a:lnTo>
              <a:lnTo>
                <a:pt x="15464" y="9179"/>
              </a:lnTo>
              <a:lnTo>
                <a:pt x="15003" y="9080"/>
              </a:lnTo>
              <a:lnTo>
                <a:pt x="14543" y="9179"/>
              </a:lnTo>
              <a:lnTo>
                <a:pt x="14359" y="9376"/>
              </a:lnTo>
              <a:lnTo>
                <a:pt x="13991" y="9376"/>
              </a:lnTo>
              <a:lnTo>
                <a:pt x="13531" y="9771"/>
              </a:lnTo>
              <a:lnTo>
                <a:pt x="13162" y="9969"/>
              </a:lnTo>
              <a:lnTo>
                <a:pt x="12886" y="10363"/>
              </a:lnTo>
              <a:lnTo>
                <a:pt x="12610" y="10561"/>
              </a:lnTo>
              <a:lnTo>
                <a:pt x="12334" y="10857"/>
              </a:lnTo>
              <a:lnTo>
                <a:pt x="12426" y="11153"/>
              </a:lnTo>
              <a:lnTo>
                <a:pt x="12334" y="11646"/>
              </a:lnTo>
              <a:lnTo>
                <a:pt x="12058" y="12041"/>
              </a:lnTo>
              <a:lnTo>
                <a:pt x="11966" y="12633"/>
              </a:lnTo>
              <a:lnTo>
                <a:pt x="11598" y="12831"/>
              </a:lnTo>
              <a:lnTo>
                <a:pt x="11229" y="12732"/>
              </a:lnTo>
              <a:lnTo>
                <a:pt x="10861" y="13127"/>
              </a:lnTo>
              <a:lnTo>
                <a:pt x="10585" y="13423"/>
              </a:lnTo>
              <a:lnTo>
                <a:pt x="10217" y="13522"/>
              </a:lnTo>
              <a:lnTo>
                <a:pt x="9849" y="14114"/>
              </a:lnTo>
              <a:lnTo>
                <a:pt x="9204" y="14311"/>
              </a:lnTo>
              <a:lnTo>
                <a:pt x="8468" y="14607"/>
              </a:lnTo>
              <a:lnTo>
                <a:pt x="8100" y="15101"/>
              </a:lnTo>
              <a:lnTo>
                <a:pt x="8008" y="15496"/>
              </a:lnTo>
              <a:lnTo>
                <a:pt x="7824" y="15792"/>
              </a:lnTo>
              <a:lnTo>
                <a:pt x="7640" y="15792"/>
              </a:lnTo>
              <a:lnTo>
                <a:pt x="7364" y="16187"/>
              </a:lnTo>
              <a:lnTo>
                <a:pt x="6903" y="16285"/>
              </a:lnTo>
              <a:lnTo>
                <a:pt x="6351" y="16187"/>
              </a:lnTo>
              <a:lnTo>
                <a:pt x="5799" y="1638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336550</xdr:colOff>
      <xdr:row>45</xdr:row>
      <xdr:rowOff>85725</xdr:rowOff>
    </xdr:from>
    <xdr:to>
      <xdr:col>4</xdr:col>
      <xdr:colOff>355600</xdr:colOff>
      <xdr:row>49</xdr:row>
      <xdr:rowOff>133350</xdr:rowOff>
    </xdr:to>
    <xdr:sp macro="" textlink="">
      <xdr:nvSpPr>
        <xdr:cNvPr id="29" name="d14383" descr="右上がり対角線"/>
        <xdr:cNvSpPr>
          <a:spLocks/>
        </xdr:cNvSpPr>
      </xdr:nvSpPr>
      <xdr:spPr bwMode="auto">
        <a:xfrm>
          <a:off x="2165350" y="8191500"/>
          <a:ext cx="628650" cy="657225"/>
        </a:xfrm>
        <a:custGeom>
          <a:avLst/>
          <a:gdLst>
            <a:gd name="T0" fmla="*/ 0 w 16384"/>
            <a:gd name="T1" fmla="*/ 0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2147483646 w 16384"/>
            <a:gd name="T75" fmla="*/ 2147483646 h 16384"/>
            <a:gd name="T76" fmla="*/ 2147483646 w 16384"/>
            <a:gd name="T77" fmla="*/ 2147483646 h 16384"/>
            <a:gd name="T78" fmla="*/ 2147483646 w 16384"/>
            <a:gd name="T79" fmla="*/ 2147483646 h 16384"/>
            <a:gd name="T80" fmla="*/ 2147483646 w 16384"/>
            <a:gd name="T81" fmla="*/ 2147483646 h 16384"/>
            <a:gd name="T82" fmla="*/ 2147483646 w 16384"/>
            <a:gd name="T83" fmla="*/ 2147483646 h 16384"/>
            <a:gd name="T84" fmla="*/ 2147483646 w 16384"/>
            <a:gd name="T85" fmla="*/ 2147483646 h 16384"/>
            <a:gd name="T86" fmla="*/ 2147483646 w 16384"/>
            <a:gd name="T87" fmla="*/ 2147483646 h 16384"/>
            <a:gd name="T88" fmla="*/ 2147483646 w 16384"/>
            <a:gd name="T89" fmla="*/ 2147483646 h 16384"/>
            <a:gd name="T90" fmla="*/ 2147483646 w 16384"/>
            <a:gd name="T91" fmla="*/ 2147483646 h 16384"/>
            <a:gd name="T92" fmla="*/ 2147483646 w 16384"/>
            <a:gd name="T93" fmla="*/ 2147483646 h 16384"/>
            <a:gd name="T94" fmla="*/ 2147483646 w 16384"/>
            <a:gd name="T95" fmla="*/ 2147483646 h 16384"/>
            <a:gd name="T96" fmla="*/ 2147483646 w 16384"/>
            <a:gd name="T97" fmla="*/ 2147483646 h 16384"/>
            <a:gd name="T98" fmla="*/ 2147483646 w 16384"/>
            <a:gd name="T99" fmla="*/ 2147483646 h 16384"/>
            <a:gd name="T100" fmla="*/ 2147483646 w 16384"/>
            <a:gd name="T101" fmla="*/ 2147483646 h 16384"/>
            <a:gd name="T102" fmla="*/ 0 w 16384"/>
            <a:gd name="T103" fmla="*/ 2147483646 h 16384"/>
            <a:gd name="T104" fmla="*/ 0 w 16384"/>
            <a:gd name="T105" fmla="*/ 0 h 16384"/>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16384"/>
            <a:gd name="T160" fmla="*/ 0 h 16384"/>
            <a:gd name="T161" fmla="*/ 16384 w 16384"/>
            <a:gd name="T162" fmla="*/ 16384 h 16384"/>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16384" h="16384">
              <a:moveTo>
                <a:pt x="0" y="0"/>
              </a:moveTo>
              <a:lnTo>
                <a:pt x="1241" y="237"/>
              </a:lnTo>
              <a:lnTo>
                <a:pt x="2482" y="475"/>
              </a:lnTo>
              <a:lnTo>
                <a:pt x="5213" y="1662"/>
              </a:lnTo>
              <a:lnTo>
                <a:pt x="9185" y="3799"/>
              </a:lnTo>
              <a:lnTo>
                <a:pt x="9930" y="3324"/>
              </a:lnTo>
              <a:lnTo>
                <a:pt x="10178" y="3799"/>
              </a:lnTo>
              <a:lnTo>
                <a:pt x="10674" y="4512"/>
              </a:lnTo>
              <a:lnTo>
                <a:pt x="11667" y="5224"/>
              </a:lnTo>
              <a:lnTo>
                <a:pt x="12164" y="5936"/>
              </a:lnTo>
              <a:lnTo>
                <a:pt x="11419" y="6886"/>
              </a:lnTo>
              <a:lnTo>
                <a:pt x="11171" y="8073"/>
              </a:lnTo>
              <a:lnTo>
                <a:pt x="10923" y="9261"/>
              </a:lnTo>
              <a:lnTo>
                <a:pt x="11171" y="9498"/>
              </a:lnTo>
              <a:lnTo>
                <a:pt x="11419" y="9973"/>
              </a:lnTo>
              <a:lnTo>
                <a:pt x="11916" y="10685"/>
              </a:lnTo>
              <a:lnTo>
                <a:pt x="11916" y="11872"/>
              </a:lnTo>
              <a:lnTo>
                <a:pt x="11171" y="11872"/>
              </a:lnTo>
              <a:lnTo>
                <a:pt x="11916" y="12347"/>
              </a:lnTo>
              <a:lnTo>
                <a:pt x="12909" y="13297"/>
              </a:lnTo>
              <a:lnTo>
                <a:pt x="13902" y="13772"/>
              </a:lnTo>
              <a:lnTo>
                <a:pt x="15143" y="14010"/>
              </a:lnTo>
              <a:lnTo>
                <a:pt x="15888" y="14247"/>
              </a:lnTo>
              <a:lnTo>
                <a:pt x="15888" y="15197"/>
              </a:lnTo>
              <a:lnTo>
                <a:pt x="16384" y="15909"/>
              </a:lnTo>
              <a:lnTo>
                <a:pt x="15888" y="16147"/>
              </a:lnTo>
              <a:lnTo>
                <a:pt x="15391" y="15909"/>
              </a:lnTo>
              <a:lnTo>
                <a:pt x="14895" y="16147"/>
              </a:lnTo>
              <a:lnTo>
                <a:pt x="14646" y="16384"/>
              </a:lnTo>
              <a:lnTo>
                <a:pt x="14150" y="16147"/>
              </a:lnTo>
              <a:lnTo>
                <a:pt x="13653" y="16147"/>
              </a:lnTo>
              <a:lnTo>
                <a:pt x="13405" y="15672"/>
              </a:lnTo>
              <a:lnTo>
                <a:pt x="12660" y="15434"/>
              </a:lnTo>
              <a:lnTo>
                <a:pt x="12660" y="14722"/>
              </a:lnTo>
              <a:lnTo>
                <a:pt x="11916" y="14722"/>
              </a:lnTo>
              <a:lnTo>
                <a:pt x="10923" y="14484"/>
              </a:lnTo>
              <a:lnTo>
                <a:pt x="10178" y="14010"/>
              </a:lnTo>
              <a:lnTo>
                <a:pt x="9930" y="13535"/>
              </a:lnTo>
              <a:lnTo>
                <a:pt x="9681" y="13535"/>
              </a:lnTo>
              <a:lnTo>
                <a:pt x="9930" y="13060"/>
              </a:lnTo>
              <a:lnTo>
                <a:pt x="8937" y="11872"/>
              </a:lnTo>
              <a:lnTo>
                <a:pt x="7696" y="10448"/>
              </a:lnTo>
              <a:lnTo>
                <a:pt x="6454" y="9973"/>
              </a:lnTo>
              <a:lnTo>
                <a:pt x="6206" y="9023"/>
              </a:lnTo>
              <a:lnTo>
                <a:pt x="6454" y="8548"/>
              </a:lnTo>
              <a:lnTo>
                <a:pt x="6703" y="7598"/>
              </a:lnTo>
              <a:lnTo>
                <a:pt x="5958" y="6411"/>
              </a:lnTo>
              <a:lnTo>
                <a:pt x="3475" y="4749"/>
              </a:lnTo>
              <a:lnTo>
                <a:pt x="2979" y="2612"/>
              </a:lnTo>
              <a:lnTo>
                <a:pt x="1738" y="2374"/>
              </a:lnTo>
              <a:lnTo>
                <a:pt x="1241" y="1900"/>
              </a:lnTo>
              <a:lnTo>
                <a:pt x="0" y="1187"/>
              </a:lnTo>
              <a:lnTo>
                <a:pt x="0" y="0"/>
              </a:lnTo>
              <a:close/>
            </a:path>
          </a:pathLst>
        </a:custGeom>
        <a:pattFill prst="ltUpDiag">
          <a:fgClr>
            <a:srgbClr val="000000"/>
          </a:fgClr>
          <a:bgClr>
            <a:srgbClr val="FFFFFF"/>
          </a:bgClr>
        </a:pattFill>
        <a:ln w="12700" cap="flat" cmpd="sng">
          <a:solidFill>
            <a:srgbClr val="000000"/>
          </a:solidFill>
          <a:prstDash val="solid"/>
          <a:round/>
          <a:headEnd/>
          <a:tailEnd/>
        </a:ln>
      </xdr:spPr>
    </xdr:sp>
    <xdr:clientData/>
  </xdr:twoCellAnchor>
  <xdr:twoCellAnchor editAs="oneCell">
    <xdr:from>
      <xdr:col>2</xdr:col>
      <xdr:colOff>79375</xdr:colOff>
      <xdr:row>44</xdr:row>
      <xdr:rowOff>34925</xdr:rowOff>
    </xdr:from>
    <xdr:to>
      <xdr:col>4</xdr:col>
      <xdr:colOff>146050</xdr:colOff>
      <xdr:row>49</xdr:row>
      <xdr:rowOff>120650</xdr:rowOff>
    </xdr:to>
    <xdr:sp macro="" textlink="">
      <xdr:nvSpPr>
        <xdr:cNvPr id="30" name="d14384" descr="右上がり対角線"/>
        <xdr:cNvSpPr>
          <a:spLocks/>
        </xdr:cNvSpPr>
      </xdr:nvSpPr>
      <xdr:spPr bwMode="auto">
        <a:xfrm>
          <a:off x="1298575" y="7988300"/>
          <a:ext cx="1285875" cy="847725"/>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0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0 h 16384"/>
            <a:gd name="T68" fmla="*/ 2147483646 w 16384"/>
            <a:gd name="T69" fmla="*/ 2147483646 h 16384"/>
            <a:gd name="T70" fmla="*/ 2147483646 w 16384"/>
            <a:gd name="T71" fmla="*/ 2147483646 h 16384"/>
            <a:gd name="T72" fmla="*/ 2147483646 w 16384"/>
            <a:gd name="T73" fmla="*/ 2147483646 h 16384"/>
            <a:gd name="T74" fmla="*/ 2147483646 w 16384"/>
            <a:gd name="T75" fmla="*/ 2147483646 h 16384"/>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w 16384"/>
            <a:gd name="T115" fmla="*/ 0 h 16384"/>
            <a:gd name="T116" fmla="*/ 16384 w 16384"/>
            <a:gd name="T117" fmla="*/ 16384 h 16384"/>
          </a:gdLst>
          <a:ahLst/>
          <a:cxnLst>
            <a:cxn ang="T76">
              <a:pos x="T0" y="T1"/>
            </a:cxn>
            <a:cxn ang="T77">
              <a:pos x="T2" y="T3"/>
            </a:cxn>
            <a:cxn ang="T78">
              <a:pos x="T4" y="T5"/>
            </a:cxn>
            <a:cxn ang="T79">
              <a:pos x="T6" y="T7"/>
            </a:cxn>
            <a:cxn ang="T80">
              <a:pos x="T8" y="T9"/>
            </a:cxn>
            <a:cxn ang="T81">
              <a:pos x="T10" y="T11"/>
            </a:cxn>
            <a:cxn ang="T82">
              <a:pos x="T12" y="T13"/>
            </a:cxn>
            <a:cxn ang="T83">
              <a:pos x="T14" y="T15"/>
            </a:cxn>
            <a:cxn ang="T84">
              <a:pos x="T16" y="T17"/>
            </a:cxn>
            <a:cxn ang="T85">
              <a:pos x="T18" y="T19"/>
            </a:cxn>
            <a:cxn ang="T86">
              <a:pos x="T20" y="T21"/>
            </a:cxn>
            <a:cxn ang="T87">
              <a:pos x="T22" y="T23"/>
            </a:cxn>
            <a:cxn ang="T88">
              <a:pos x="T24" y="T25"/>
            </a:cxn>
            <a:cxn ang="T89">
              <a:pos x="T26" y="T27"/>
            </a:cxn>
            <a:cxn ang="T90">
              <a:pos x="T28" y="T29"/>
            </a:cxn>
            <a:cxn ang="T91">
              <a:pos x="T30" y="T31"/>
            </a:cxn>
            <a:cxn ang="T92">
              <a:pos x="T32" y="T33"/>
            </a:cxn>
            <a:cxn ang="T93">
              <a:pos x="T34" y="T35"/>
            </a:cxn>
            <a:cxn ang="T94">
              <a:pos x="T36" y="T37"/>
            </a:cxn>
            <a:cxn ang="T95">
              <a:pos x="T38" y="T39"/>
            </a:cxn>
            <a:cxn ang="T96">
              <a:pos x="T40" y="T41"/>
            </a:cxn>
            <a:cxn ang="T97">
              <a:pos x="T42" y="T43"/>
            </a:cxn>
            <a:cxn ang="T98">
              <a:pos x="T44" y="T45"/>
            </a:cxn>
            <a:cxn ang="T99">
              <a:pos x="T46" y="T47"/>
            </a:cxn>
            <a:cxn ang="T100">
              <a:pos x="T48" y="T49"/>
            </a:cxn>
            <a:cxn ang="T101">
              <a:pos x="T50" y="T51"/>
            </a:cxn>
            <a:cxn ang="T102">
              <a:pos x="T52" y="T53"/>
            </a:cxn>
            <a:cxn ang="T103">
              <a:pos x="T54" y="T55"/>
            </a:cxn>
            <a:cxn ang="T104">
              <a:pos x="T56" y="T57"/>
            </a:cxn>
            <a:cxn ang="T105">
              <a:pos x="T58" y="T59"/>
            </a:cxn>
            <a:cxn ang="T106">
              <a:pos x="T60" y="T61"/>
            </a:cxn>
            <a:cxn ang="T107">
              <a:pos x="T62" y="T63"/>
            </a:cxn>
            <a:cxn ang="T108">
              <a:pos x="T64" y="T65"/>
            </a:cxn>
            <a:cxn ang="T109">
              <a:pos x="T66" y="T67"/>
            </a:cxn>
            <a:cxn ang="T110">
              <a:pos x="T68" y="T69"/>
            </a:cxn>
            <a:cxn ang="T111">
              <a:pos x="T70" y="T71"/>
            </a:cxn>
            <a:cxn ang="T112">
              <a:pos x="T72" y="T73"/>
            </a:cxn>
            <a:cxn ang="T113">
              <a:pos x="T74" y="T75"/>
            </a:cxn>
          </a:cxnLst>
          <a:rect l="T114" t="T115" r="T116" b="T117"/>
          <a:pathLst>
            <a:path w="16384" h="16384">
              <a:moveTo>
                <a:pt x="11529" y="3682"/>
              </a:moveTo>
              <a:lnTo>
                <a:pt x="11529" y="4602"/>
              </a:lnTo>
              <a:lnTo>
                <a:pt x="12136" y="5155"/>
              </a:lnTo>
              <a:lnTo>
                <a:pt x="12379" y="5523"/>
              </a:lnTo>
              <a:lnTo>
                <a:pt x="12986" y="5707"/>
              </a:lnTo>
              <a:lnTo>
                <a:pt x="13229" y="7364"/>
              </a:lnTo>
              <a:lnTo>
                <a:pt x="14442" y="8652"/>
              </a:lnTo>
              <a:lnTo>
                <a:pt x="14806" y="9573"/>
              </a:lnTo>
              <a:lnTo>
                <a:pt x="14685" y="10309"/>
              </a:lnTo>
              <a:lnTo>
                <a:pt x="14564" y="10677"/>
              </a:lnTo>
              <a:lnTo>
                <a:pt x="14685" y="11414"/>
              </a:lnTo>
              <a:lnTo>
                <a:pt x="15292" y="11782"/>
              </a:lnTo>
              <a:lnTo>
                <a:pt x="15899" y="12886"/>
              </a:lnTo>
              <a:lnTo>
                <a:pt x="16384" y="13807"/>
              </a:lnTo>
              <a:lnTo>
                <a:pt x="16263" y="14175"/>
              </a:lnTo>
              <a:lnTo>
                <a:pt x="16020" y="13991"/>
              </a:lnTo>
              <a:lnTo>
                <a:pt x="15899" y="13623"/>
              </a:lnTo>
              <a:lnTo>
                <a:pt x="15049" y="13807"/>
              </a:lnTo>
              <a:lnTo>
                <a:pt x="14078" y="13623"/>
              </a:lnTo>
              <a:lnTo>
                <a:pt x="13471" y="14359"/>
              </a:lnTo>
              <a:lnTo>
                <a:pt x="12986" y="15279"/>
              </a:lnTo>
              <a:lnTo>
                <a:pt x="12500" y="16016"/>
              </a:lnTo>
              <a:lnTo>
                <a:pt x="12136" y="15648"/>
              </a:lnTo>
              <a:lnTo>
                <a:pt x="11651" y="16016"/>
              </a:lnTo>
              <a:lnTo>
                <a:pt x="11165" y="16200"/>
              </a:lnTo>
              <a:lnTo>
                <a:pt x="10680" y="16384"/>
              </a:lnTo>
              <a:lnTo>
                <a:pt x="10316" y="16384"/>
              </a:lnTo>
              <a:lnTo>
                <a:pt x="10073" y="16200"/>
              </a:lnTo>
              <a:lnTo>
                <a:pt x="9588" y="16200"/>
              </a:lnTo>
              <a:lnTo>
                <a:pt x="9345" y="16200"/>
              </a:lnTo>
              <a:lnTo>
                <a:pt x="8859" y="16200"/>
              </a:lnTo>
              <a:lnTo>
                <a:pt x="8253" y="16016"/>
              </a:lnTo>
              <a:lnTo>
                <a:pt x="8010" y="16016"/>
              </a:lnTo>
              <a:lnTo>
                <a:pt x="7646" y="15648"/>
              </a:lnTo>
              <a:lnTo>
                <a:pt x="7403" y="15279"/>
              </a:lnTo>
              <a:lnTo>
                <a:pt x="7039" y="14911"/>
              </a:lnTo>
              <a:lnTo>
                <a:pt x="6190" y="15095"/>
              </a:lnTo>
              <a:lnTo>
                <a:pt x="5219" y="15095"/>
              </a:lnTo>
              <a:lnTo>
                <a:pt x="4490" y="14359"/>
              </a:lnTo>
              <a:lnTo>
                <a:pt x="3884" y="14543"/>
              </a:lnTo>
              <a:lnTo>
                <a:pt x="3155" y="13623"/>
              </a:lnTo>
              <a:lnTo>
                <a:pt x="2306" y="13991"/>
              </a:lnTo>
              <a:lnTo>
                <a:pt x="1578" y="13070"/>
              </a:lnTo>
              <a:lnTo>
                <a:pt x="1214" y="12886"/>
              </a:lnTo>
              <a:lnTo>
                <a:pt x="485" y="13623"/>
              </a:lnTo>
              <a:lnTo>
                <a:pt x="364" y="12886"/>
              </a:lnTo>
              <a:lnTo>
                <a:pt x="485" y="11966"/>
              </a:lnTo>
              <a:lnTo>
                <a:pt x="728" y="11229"/>
              </a:lnTo>
              <a:lnTo>
                <a:pt x="121" y="10677"/>
              </a:lnTo>
              <a:lnTo>
                <a:pt x="485" y="9757"/>
              </a:lnTo>
              <a:lnTo>
                <a:pt x="364" y="8836"/>
              </a:lnTo>
              <a:lnTo>
                <a:pt x="485" y="8284"/>
              </a:lnTo>
              <a:lnTo>
                <a:pt x="243" y="7916"/>
              </a:lnTo>
              <a:lnTo>
                <a:pt x="0" y="6811"/>
              </a:lnTo>
              <a:lnTo>
                <a:pt x="728" y="6443"/>
              </a:lnTo>
              <a:lnTo>
                <a:pt x="1456" y="6627"/>
              </a:lnTo>
              <a:lnTo>
                <a:pt x="2063" y="6443"/>
              </a:lnTo>
              <a:lnTo>
                <a:pt x="2427" y="5707"/>
              </a:lnTo>
              <a:lnTo>
                <a:pt x="2670" y="5707"/>
              </a:lnTo>
              <a:lnTo>
                <a:pt x="2913" y="5155"/>
              </a:lnTo>
              <a:lnTo>
                <a:pt x="3034" y="4418"/>
              </a:lnTo>
              <a:lnTo>
                <a:pt x="3520" y="3498"/>
              </a:lnTo>
              <a:lnTo>
                <a:pt x="4490" y="2945"/>
              </a:lnTo>
              <a:lnTo>
                <a:pt x="5340" y="2577"/>
              </a:lnTo>
              <a:lnTo>
                <a:pt x="5825" y="1473"/>
              </a:lnTo>
              <a:lnTo>
                <a:pt x="6311" y="1289"/>
              </a:lnTo>
              <a:lnTo>
                <a:pt x="6675" y="736"/>
              </a:lnTo>
              <a:lnTo>
                <a:pt x="7160" y="0"/>
              </a:lnTo>
              <a:lnTo>
                <a:pt x="7646" y="184"/>
              </a:lnTo>
              <a:lnTo>
                <a:pt x="7646" y="1105"/>
              </a:lnTo>
              <a:lnTo>
                <a:pt x="8010" y="1289"/>
              </a:lnTo>
              <a:lnTo>
                <a:pt x="8738" y="1841"/>
              </a:lnTo>
              <a:lnTo>
                <a:pt x="9102" y="1657"/>
              </a:lnTo>
              <a:lnTo>
                <a:pt x="9588" y="2025"/>
              </a:lnTo>
              <a:lnTo>
                <a:pt x="10073" y="3130"/>
              </a:lnTo>
              <a:lnTo>
                <a:pt x="10801" y="3314"/>
              </a:lnTo>
              <a:lnTo>
                <a:pt x="11529" y="3682"/>
              </a:lnTo>
              <a:close/>
            </a:path>
          </a:pathLst>
        </a:custGeom>
        <a:pattFill prst="ltUpDiag">
          <a:fgClr>
            <a:srgbClr val="000000"/>
          </a:fgClr>
          <a:bgClr>
            <a:srgbClr val="FFFFFF"/>
          </a:bgClr>
        </a:pattFill>
        <a:ln w="12700" cap="flat" cmpd="sng">
          <a:solidFill>
            <a:srgbClr val="000000"/>
          </a:solidFill>
          <a:prstDash val="solid"/>
          <a:round/>
          <a:headEnd/>
          <a:tailEnd/>
        </a:ln>
      </xdr:spPr>
    </xdr:sp>
    <xdr:clientData/>
  </xdr:twoCellAnchor>
  <xdr:twoCellAnchor editAs="oneCell">
    <xdr:from>
      <xdr:col>6</xdr:col>
      <xdr:colOff>133350</xdr:colOff>
      <xdr:row>12</xdr:row>
      <xdr:rowOff>95250</xdr:rowOff>
    </xdr:from>
    <xdr:to>
      <xdr:col>8</xdr:col>
      <xdr:colOff>190500</xdr:colOff>
      <xdr:row>18</xdr:row>
      <xdr:rowOff>0</xdr:rowOff>
    </xdr:to>
    <xdr:sp macro="" textlink="">
      <xdr:nvSpPr>
        <xdr:cNvPr id="31" name="d14401" descr="縦線 (破線)"/>
        <xdr:cNvSpPr>
          <a:spLocks/>
        </xdr:cNvSpPr>
      </xdr:nvSpPr>
      <xdr:spPr bwMode="auto">
        <a:xfrm>
          <a:off x="3790950" y="3171825"/>
          <a:ext cx="1276350" cy="819150"/>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0 h 16384"/>
            <a:gd name="T70" fmla="*/ 2147483646 w 16384"/>
            <a:gd name="T71" fmla="*/ 2147483646 h 16384"/>
            <a:gd name="T72" fmla="*/ 2147483646 w 16384"/>
            <a:gd name="T73" fmla="*/ 2147483646 h 16384"/>
            <a:gd name="T74" fmla="*/ 2147483646 w 16384"/>
            <a:gd name="T75" fmla="*/ 2147483646 h 16384"/>
            <a:gd name="T76" fmla="*/ 2147483646 w 16384"/>
            <a:gd name="T77" fmla="*/ 2147483646 h 16384"/>
            <a:gd name="T78" fmla="*/ 2147483646 w 16384"/>
            <a:gd name="T79" fmla="*/ 2147483646 h 16384"/>
            <a:gd name="T80" fmla="*/ 2147483646 w 16384"/>
            <a:gd name="T81" fmla="*/ 2147483646 h 16384"/>
            <a:gd name="T82" fmla="*/ 2147483646 w 16384"/>
            <a:gd name="T83" fmla="*/ 2147483646 h 16384"/>
            <a:gd name="T84" fmla="*/ 2147483646 w 16384"/>
            <a:gd name="T85" fmla="*/ 2147483646 h 16384"/>
            <a:gd name="T86" fmla="*/ 2147483646 w 16384"/>
            <a:gd name="T87" fmla="*/ 2147483646 h 16384"/>
            <a:gd name="T88" fmla="*/ 2147483646 w 16384"/>
            <a:gd name="T89" fmla="*/ 2147483646 h 16384"/>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16384"/>
            <a:gd name="T136" fmla="*/ 0 h 16384"/>
            <a:gd name="T137" fmla="*/ 16384 w 16384"/>
            <a:gd name="T138" fmla="*/ 16384 h 16384"/>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16384" h="16384">
              <a:moveTo>
                <a:pt x="16262" y="8573"/>
              </a:moveTo>
              <a:lnTo>
                <a:pt x="15773" y="9145"/>
              </a:lnTo>
              <a:lnTo>
                <a:pt x="15895" y="9335"/>
              </a:lnTo>
              <a:lnTo>
                <a:pt x="16384" y="9526"/>
              </a:lnTo>
              <a:lnTo>
                <a:pt x="16384" y="10478"/>
              </a:lnTo>
              <a:lnTo>
                <a:pt x="15161" y="11050"/>
              </a:lnTo>
              <a:lnTo>
                <a:pt x="15284" y="12002"/>
              </a:lnTo>
              <a:lnTo>
                <a:pt x="15406" y="12955"/>
              </a:lnTo>
              <a:lnTo>
                <a:pt x="15406" y="13336"/>
              </a:lnTo>
              <a:lnTo>
                <a:pt x="15161" y="13336"/>
              </a:lnTo>
              <a:lnTo>
                <a:pt x="15284" y="13717"/>
              </a:lnTo>
              <a:lnTo>
                <a:pt x="15039" y="13907"/>
              </a:lnTo>
              <a:lnTo>
                <a:pt x="15161" y="14288"/>
              </a:lnTo>
              <a:lnTo>
                <a:pt x="14917" y="14669"/>
              </a:lnTo>
              <a:lnTo>
                <a:pt x="15039" y="15812"/>
              </a:lnTo>
              <a:lnTo>
                <a:pt x="14795" y="16193"/>
              </a:lnTo>
              <a:lnTo>
                <a:pt x="14550" y="16384"/>
              </a:lnTo>
              <a:lnTo>
                <a:pt x="14061" y="16003"/>
              </a:lnTo>
              <a:lnTo>
                <a:pt x="13450" y="14669"/>
              </a:lnTo>
              <a:lnTo>
                <a:pt x="12349" y="14098"/>
              </a:lnTo>
              <a:lnTo>
                <a:pt x="11493" y="14098"/>
              </a:lnTo>
              <a:lnTo>
                <a:pt x="11126" y="13526"/>
              </a:lnTo>
              <a:lnTo>
                <a:pt x="10393" y="13717"/>
              </a:lnTo>
              <a:lnTo>
                <a:pt x="10393" y="12383"/>
              </a:lnTo>
              <a:lnTo>
                <a:pt x="9904" y="11240"/>
              </a:lnTo>
              <a:lnTo>
                <a:pt x="10026" y="10288"/>
              </a:lnTo>
              <a:lnTo>
                <a:pt x="9170" y="9716"/>
              </a:lnTo>
              <a:lnTo>
                <a:pt x="8681" y="10288"/>
              </a:lnTo>
              <a:lnTo>
                <a:pt x="8192" y="9907"/>
              </a:lnTo>
              <a:lnTo>
                <a:pt x="7947" y="10288"/>
              </a:lnTo>
              <a:lnTo>
                <a:pt x="7336" y="10288"/>
              </a:lnTo>
              <a:lnTo>
                <a:pt x="6603" y="11812"/>
              </a:lnTo>
              <a:lnTo>
                <a:pt x="5502" y="12574"/>
              </a:lnTo>
              <a:lnTo>
                <a:pt x="5013" y="12193"/>
              </a:lnTo>
              <a:lnTo>
                <a:pt x="4646" y="12574"/>
              </a:lnTo>
              <a:lnTo>
                <a:pt x="4524" y="13717"/>
              </a:lnTo>
              <a:lnTo>
                <a:pt x="4524" y="14098"/>
              </a:lnTo>
              <a:lnTo>
                <a:pt x="3913" y="14098"/>
              </a:lnTo>
              <a:lnTo>
                <a:pt x="3546" y="13526"/>
              </a:lnTo>
              <a:lnTo>
                <a:pt x="3057" y="13145"/>
              </a:lnTo>
              <a:lnTo>
                <a:pt x="2812" y="12002"/>
              </a:lnTo>
              <a:lnTo>
                <a:pt x="2445" y="10669"/>
              </a:lnTo>
              <a:lnTo>
                <a:pt x="1712" y="10288"/>
              </a:lnTo>
              <a:lnTo>
                <a:pt x="1467" y="9526"/>
              </a:lnTo>
              <a:lnTo>
                <a:pt x="1100" y="9335"/>
              </a:lnTo>
              <a:lnTo>
                <a:pt x="978" y="8764"/>
              </a:lnTo>
              <a:lnTo>
                <a:pt x="489" y="8383"/>
              </a:lnTo>
              <a:lnTo>
                <a:pt x="245" y="7811"/>
              </a:lnTo>
              <a:lnTo>
                <a:pt x="0" y="6477"/>
              </a:lnTo>
              <a:lnTo>
                <a:pt x="367" y="5334"/>
              </a:lnTo>
              <a:lnTo>
                <a:pt x="611" y="4763"/>
              </a:lnTo>
              <a:lnTo>
                <a:pt x="489" y="3810"/>
              </a:lnTo>
              <a:lnTo>
                <a:pt x="611" y="3429"/>
              </a:lnTo>
              <a:lnTo>
                <a:pt x="978" y="2858"/>
              </a:lnTo>
              <a:lnTo>
                <a:pt x="1467" y="2286"/>
              </a:lnTo>
              <a:lnTo>
                <a:pt x="1956" y="2286"/>
              </a:lnTo>
              <a:lnTo>
                <a:pt x="2568" y="2096"/>
              </a:lnTo>
              <a:lnTo>
                <a:pt x="3057" y="1715"/>
              </a:lnTo>
              <a:lnTo>
                <a:pt x="3301" y="2096"/>
              </a:lnTo>
              <a:lnTo>
                <a:pt x="3668" y="2096"/>
              </a:lnTo>
              <a:lnTo>
                <a:pt x="3790" y="2477"/>
              </a:lnTo>
              <a:lnTo>
                <a:pt x="4524" y="2667"/>
              </a:lnTo>
              <a:lnTo>
                <a:pt x="4768" y="3239"/>
              </a:lnTo>
              <a:lnTo>
                <a:pt x="5013" y="3239"/>
              </a:lnTo>
              <a:lnTo>
                <a:pt x="5135" y="2667"/>
              </a:lnTo>
              <a:lnTo>
                <a:pt x="5135" y="1905"/>
              </a:lnTo>
              <a:lnTo>
                <a:pt x="5380" y="1334"/>
              </a:lnTo>
              <a:lnTo>
                <a:pt x="5991" y="1143"/>
              </a:lnTo>
              <a:lnTo>
                <a:pt x="5991" y="572"/>
              </a:lnTo>
              <a:lnTo>
                <a:pt x="6725" y="0"/>
              </a:lnTo>
              <a:lnTo>
                <a:pt x="7092" y="381"/>
              </a:lnTo>
              <a:lnTo>
                <a:pt x="7458" y="381"/>
              </a:lnTo>
              <a:lnTo>
                <a:pt x="7703" y="572"/>
              </a:lnTo>
              <a:lnTo>
                <a:pt x="8192" y="1143"/>
              </a:lnTo>
              <a:lnTo>
                <a:pt x="8559" y="1524"/>
              </a:lnTo>
              <a:lnTo>
                <a:pt x="8803" y="2477"/>
              </a:lnTo>
              <a:lnTo>
                <a:pt x="9048" y="2667"/>
              </a:lnTo>
              <a:lnTo>
                <a:pt x="9415" y="3620"/>
              </a:lnTo>
              <a:lnTo>
                <a:pt x="9659" y="3810"/>
              </a:lnTo>
              <a:lnTo>
                <a:pt x="10026" y="4191"/>
              </a:lnTo>
              <a:lnTo>
                <a:pt x="10271" y="4763"/>
              </a:lnTo>
              <a:lnTo>
                <a:pt x="10637" y="5334"/>
              </a:lnTo>
              <a:lnTo>
                <a:pt x="11004" y="5144"/>
              </a:lnTo>
              <a:lnTo>
                <a:pt x="11493" y="4572"/>
              </a:lnTo>
              <a:lnTo>
                <a:pt x="11860" y="4763"/>
              </a:lnTo>
              <a:lnTo>
                <a:pt x="12105" y="4382"/>
              </a:lnTo>
              <a:lnTo>
                <a:pt x="13083" y="4953"/>
              </a:lnTo>
              <a:lnTo>
                <a:pt x="14305" y="6096"/>
              </a:lnTo>
              <a:lnTo>
                <a:pt x="15406" y="7430"/>
              </a:lnTo>
              <a:lnTo>
                <a:pt x="16262" y="8573"/>
              </a:lnTo>
              <a:close/>
            </a:path>
          </a:pathLst>
        </a:custGeom>
        <a:pattFill prst="dashVert">
          <a:fgClr>
            <a:srgbClr val="000000"/>
          </a:fgClr>
          <a:bgClr>
            <a:srgbClr val="FFFFFF"/>
          </a:bgClr>
        </a:pattFill>
        <a:ln w="9525" cap="flat" cmpd="sng">
          <a:solidFill>
            <a:srgbClr val="000000"/>
          </a:solidFill>
          <a:prstDash val="solid"/>
          <a:round/>
          <a:headEnd/>
          <a:tailEnd/>
        </a:ln>
      </xdr:spPr>
    </xdr:sp>
    <xdr:clientData/>
  </xdr:twoCellAnchor>
  <xdr:twoCellAnchor editAs="oneCell">
    <xdr:from>
      <xdr:col>14</xdr:col>
      <xdr:colOff>180975</xdr:colOff>
      <xdr:row>20</xdr:row>
      <xdr:rowOff>104775</xdr:rowOff>
    </xdr:from>
    <xdr:to>
      <xdr:col>14</xdr:col>
      <xdr:colOff>381000</xdr:colOff>
      <xdr:row>21</xdr:row>
      <xdr:rowOff>95250</xdr:rowOff>
    </xdr:to>
    <xdr:sp macro="" textlink="">
      <xdr:nvSpPr>
        <xdr:cNvPr id="32" name="d14100_1"/>
        <xdr:cNvSpPr>
          <a:spLocks/>
        </xdr:cNvSpPr>
      </xdr:nvSpPr>
      <xdr:spPr bwMode="auto">
        <a:xfrm>
          <a:off x="8715375" y="4400550"/>
          <a:ext cx="200025" cy="142875"/>
        </a:xfrm>
        <a:custGeom>
          <a:avLst/>
          <a:gdLst>
            <a:gd name="T0" fmla="*/ 0 w 16384"/>
            <a:gd name="T1" fmla="*/ 2147483646 h 16384"/>
            <a:gd name="T2" fmla="*/ 2147483646 w 16384"/>
            <a:gd name="T3" fmla="*/ 0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0 w 16384"/>
            <a:gd name="T13" fmla="*/ 2147483646 h 16384"/>
            <a:gd name="T14" fmla="*/ 0 60000 65536"/>
            <a:gd name="T15" fmla="*/ 0 60000 65536"/>
            <a:gd name="T16" fmla="*/ 0 60000 65536"/>
            <a:gd name="T17" fmla="*/ 0 60000 65536"/>
            <a:gd name="T18" fmla="*/ 0 60000 65536"/>
            <a:gd name="T19" fmla="*/ 0 60000 65536"/>
            <a:gd name="T20" fmla="*/ 0 60000 65536"/>
            <a:gd name="T21" fmla="*/ 0 w 16384"/>
            <a:gd name="T22" fmla="*/ 0 h 16384"/>
            <a:gd name="T23" fmla="*/ 16384 w 16384"/>
            <a:gd name="T24" fmla="*/ 16384 h 16384"/>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6384" h="16384">
              <a:moveTo>
                <a:pt x="0" y="6554"/>
              </a:moveTo>
              <a:lnTo>
                <a:pt x="13263" y="0"/>
              </a:lnTo>
              <a:lnTo>
                <a:pt x="16384" y="6554"/>
              </a:lnTo>
              <a:lnTo>
                <a:pt x="7802" y="10923"/>
              </a:lnTo>
              <a:lnTo>
                <a:pt x="7802" y="14199"/>
              </a:lnTo>
              <a:lnTo>
                <a:pt x="1560" y="16384"/>
              </a:lnTo>
              <a:lnTo>
                <a:pt x="0" y="655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47625</xdr:colOff>
      <xdr:row>18</xdr:row>
      <xdr:rowOff>66675</xdr:rowOff>
    </xdr:from>
    <xdr:to>
      <xdr:col>15</xdr:col>
      <xdr:colOff>333375</xdr:colOff>
      <xdr:row>20</xdr:row>
      <xdr:rowOff>0</xdr:rowOff>
    </xdr:to>
    <xdr:sp macro="" textlink="">
      <xdr:nvSpPr>
        <xdr:cNvPr id="33" name="d14130_1"/>
        <xdr:cNvSpPr>
          <a:spLocks/>
        </xdr:cNvSpPr>
      </xdr:nvSpPr>
      <xdr:spPr bwMode="auto">
        <a:xfrm>
          <a:off x="9191625" y="4057650"/>
          <a:ext cx="285750" cy="238125"/>
        </a:xfrm>
        <a:custGeom>
          <a:avLst/>
          <a:gdLst>
            <a:gd name="T0" fmla="*/ 0 w 16384"/>
            <a:gd name="T1" fmla="*/ 2147483646 h 16384"/>
            <a:gd name="T2" fmla="*/ 2147483646 w 16384"/>
            <a:gd name="T3" fmla="*/ 0 h 16384"/>
            <a:gd name="T4" fmla="*/ 2147483646 w 16384"/>
            <a:gd name="T5" fmla="*/ 2147483646 h 16384"/>
            <a:gd name="T6" fmla="*/ 2147483646 w 16384"/>
            <a:gd name="T7" fmla="*/ 2147483646 h 16384"/>
            <a:gd name="T8" fmla="*/ 0 w 16384"/>
            <a:gd name="T9" fmla="*/ 2147483646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7864"/>
              </a:moveTo>
              <a:lnTo>
                <a:pt x="12561" y="0"/>
              </a:lnTo>
              <a:lnTo>
                <a:pt x="16384" y="8520"/>
              </a:lnTo>
              <a:lnTo>
                <a:pt x="4369" y="16384"/>
              </a:lnTo>
              <a:lnTo>
                <a:pt x="0" y="786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333375</xdr:colOff>
      <xdr:row>35</xdr:row>
      <xdr:rowOff>47625</xdr:rowOff>
    </xdr:from>
    <xdr:to>
      <xdr:col>10</xdr:col>
      <xdr:colOff>476250</xdr:colOff>
      <xdr:row>35</xdr:row>
      <xdr:rowOff>133350</xdr:rowOff>
    </xdr:to>
    <xdr:sp macro="" textlink="">
      <xdr:nvSpPr>
        <xdr:cNvPr id="34" name="d14205_1"/>
        <xdr:cNvSpPr>
          <a:spLocks/>
        </xdr:cNvSpPr>
      </xdr:nvSpPr>
      <xdr:spPr bwMode="auto">
        <a:xfrm>
          <a:off x="6429375" y="6629400"/>
          <a:ext cx="142875" cy="85725"/>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0 w 16384"/>
            <a:gd name="T9" fmla="*/ 2147483646 h 16384"/>
            <a:gd name="T10" fmla="*/ 2147483646 w 16384"/>
            <a:gd name="T11" fmla="*/ 0 h 16384"/>
            <a:gd name="T12" fmla="*/ 2147483646 w 16384"/>
            <a:gd name="T13" fmla="*/ 2147483646 h 16384"/>
            <a:gd name="T14" fmla="*/ 2147483646 w 16384"/>
            <a:gd name="T15" fmla="*/ 2147483646 h 16384"/>
            <a:gd name="T16" fmla="*/ 2147483646 w 16384"/>
            <a:gd name="T17" fmla="*/ 2147483646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6384"/>
            <a:gd name="T28" fmla="*/ 0 h 16384"/>
            <a:gd name="T29" fmla="*/ 16384 w 16384"/>
            <a:gd name="T30" fmla="*/ 16384 h 16384"/>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6384" h="16384">
              <a:moveTo>
                <a:pt x="16384" y="10923"/>
              </a:moveTo>
              <a:lnTo>
                <a:pt x="7646" y="16384"/>
              </a:lnTo>
              <a:lnTo>
                <a:pt x="4369" y="12743"/>
              </a:lnTo>
              <a:lnTo>
                <a:pt x="1092" y="14564"/>
              </a:lnTo>
              <a:lnTo>
                <a:pt x="0" y="10923"/>
              </a:lnTo>
              <a:lnTo>
                <a:pt x="8738" y="0"/>
              </a:lnTo>
              <a:lnTo>
                <a:pt x="12015" y="3641"/>
              </a:lnTo>
              <a:lnTo>
                <a:pt x="13107" y="9102"/>
              </a:lnTo>
              <a:lnTo>
                <a:pt x="16384" y="10923"/>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19050</xdr:colOff>
      <xdr:row>50</xdr:row>
      <xdr:rowOff>57150</xdr:rowOff>
    </xdr:from>
    <xdr:to>
      <xdr:col>13</xdr:col>
      <xdr:colOff>276225</xdr:colOff>
      <xdr:row>51</xdr:row>
      <xdr:rowOff>38100</xdr:rowOff>
    </xdr:to>
    <xdr:sp macro="" textlink="">
      <xdr:nvSpPr>
        <xdr:cNvPr id="35" name="d14210_1"/>
        <xdr:cNvSpPr>
          <a:spLocks/>
        </xdr:cNvSpPr>
      </xdr:nvSpPr>
      <xdr:spPr bwMode="auto">
        <a:xfrm>
          <a:off x="7943850" y="8924925"/>
          <a:ext cx="257175" cy="133350"/>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0 w 16384"/>
            <a:gd name="T21" fmla="*/ 2147483646 h 16384"/>
            <a:gd name="T22" fmla="*/ 2147483646 w 16384"/>
            <a:gd name="T23" fmla="*/ 2147483646 h 16384"/>
            <a:gd name="T24" fmla="*/ 2147483646 w 16384"/>
            <a:gd name="T25" fmla="*/ 0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6384"/>
            <a:gd name="T52" fmla="*/ 0 h 16384"/>
            <a:gd name="T53" fmla="*/ 16384 w 16384"/>
            <a:gd name="T54" fmla="*/ 16384 h 16384"/>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6384" h="16384">
              <a:moveTo>
                <a:pt x="13957" y="5851"/>
              </a:moveTo>
              <a:lnTo>
                <a:pt x="13957" y="9362"/>
              </a:lnTo>
              <a:lnTo>
                <a:pt x="16384" y="14043"/>
              </a:lnTo>
              <a:lnTo>
                <a:pt x="15777" y="16384"/>
              </a:lnTo>
              <a:lnTo>
                <a:pt x="12743" y="15214"/>
              </a:lnTo>
              <a:lnTo>
                <a:pt x="9709" y="9362"/>
              </a:lnTo>
              <a:lnTo>
                <a:pt x="6675" y="11703"/>
              </a:lnTo>
              <a:lnTo>
                <a:pt x="5461" y="9362"/>
              </a:lnTo>
              <a:lnTo>
                <a:pt x="2427" y="9362"/>
              </a:lnTo>
              <a:lnTo>
                <a:pt x="1214" y="8192"/>
              </a:lnTo>
              <a:lnTo>
                <a:pt x="0" y="4681"/>
              </a:lnTo>
              <a:lnTo>
                <a:pt x="1820" y="3511"/>
              </a:lnTo>
              <a:lnTo>
                <a:pt x="1214" y="0"/>
              </a:lnTo>
              <a:lnTo>
                <a:pt x="4248" y="2341"/>
              </a:lnTo>
              <a:lnTo>
                <a:pt x="5461" y="2341"/>
              </a:lnTo>
              <a:lnTo>
                <a:pt x="9709" y="2341"/>
              </a:lnTo>
              <a:lnTo>
                <a:pt x="13957" y="5851"/>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504825</xdr:colOff>
      <xdr:row>19</xdr:row>
      <xdr:rowOff>28575</xdr:rowOff>
    </xdr:from>
    <xdr:to>
      <xdr:col>15</xdr:col>
      <xdr:colOff>123825</xdr:colOff>
      <xdr:row>20</xdr:row>
      <xdr:rowOff>85725</xdr:rowOff>
    </xdr:to>
    <xdr:sp macro="" textlink="">
      <xdr:nvSpPr>
        <xdr:cNvPr id="36" name="d14100_2"/>
        <xdr:cNvSpPr>
          <a:spLocks/>
        </xdr:cNvSpPr>
      </xdr:nvSpPr>
      <xdr:spPr bwMode="auto">
        <a:xfrm>
          <a:off x="9039225" y="4171950"/>
          <a:ext cx="228600" cy="209550"/>
        </a:xfrm>
        <a:custGeom>
          <a:avLst/>
          <a:gdLst>
            <a:gd name="T0" fmla="*/ 2147483646 w 16384"/>
            <a:gd name="T1" fmla="*/ 0 h 16384"/>
            <a:gd name="T2" fmla="*/ 2147483646 w 16384"/>
            <a:gd name="T3" fmla="*/ 2147483646 h 16384"/>
            <a:gd name="T4" fmla="*/ 2147483646 w 16384"/>
            <a:gd name="T5" fmla="*/ 2147483646 h 16384"/>
            <a:gd name="T6" fmla="*/ 0 w 16384"/>
            <a:gd name="T7" fmla="*/ 2147483646 h 16384"/>
            <a:gd name="T8" fmla="*/ 2147483646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10923" y="0"/>
              </a:moveTo>
              <a:lnTo>
                <a:pt x="16384" y="9681"/>
              </a:lnTo>
              <a:lnTo>
                <a:pt x="4779" y="16384"/>
              </a:lnTo>
              <a:lnTo>
                <a:pt x="0" y="6703"/>
              </a:lnTo>
              <a:lnTo>
                <a:pt x="10923" y="0"/>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314325</xdr:colOff>
      <xdr:row>17</xdr:row>
      <xdr:rowOff>76200</xdr:rowOff>
    </xdr:from>
    <xdr:to>
      <xdr:col>16</xdr:col>
      <xdr:colOff>0</xdr:colOff>
      <xdr:row>18</xdr:row>
      <xdr:rowOff>142875</xdr:rowOff>
    </xdr:to>
    <xdr:sp macro="" textlink="">
      <xdr:nvSpPr>
        <xdr:cNvPr id="37" name="d14130_2"/>
        <xdr:cNvSpPr>
          <a:spLocks/>
        </xdr:cNvSpPr>
      </xdr:nvSpPr>
      <xdr:spPr bwMode="auto">
        <a:xfrm>
          <a:off x="9458325" y="3914775"/>
          <a:ext cx="295275" cy="219075"/>
        </a:xfrm>
        <a:custGeom>
          <a:avLst/>
          <a:gdLst>
            <a:gd name="T0" fmla="*/ 0 w 16384"/>
            <a:gd name="T1" fmla="*/ 2147483646 h 16384"/>
            <a:gd name="T2" fmla="*/ 2147483646 w 16384"/>
            <a:gd name="T3" fmla="*/ 0 h 16384"/>
            <a:gd name="T4" fmla="*/ 2147483646 w 16384"/>
            <a:gd name="T5" fmla="*/ 0 h 16384"/>
            <a:gd name="T6" fmla="*/ 2147483646 w 16384"/>
            <a:gd name="T7" fmla="*/ 2147483646 h 16384"/>
            <a:gd name="T8" fmla="*/ 2147483646 w 16384"/>
            <a:gd name="T9" fmla="*/ 2147483646 h 16384"/>
            <a:gd name="T10" fmla="*/ 0 w 16384"/>
            <a:gd name="T11" fmla="*/ 2147483646 h 16384"/>
            <a:gd name="T12" fmla="*/ 0 60000 65536"/>
            <a:gd name="T13" fmla="*/ 0 60000 65536"/>
            <a:gd name="T14" fmla="*/ 0 60000 65536"/>
            <a:gd name="T15" fmla="*/ 0 60000 65536"/>
            <a:gd name="T16" fmla="*/ 0 60000 65536"/>
            <a:gd name="T17" fmla="*/ 0 60000 65536"/>
            <a:gd name="T18" fmla="*/ 0 w 16384"/>
            <a:gd name="T19" fmla="*/ 0 h 16384"/>
            <a:gd name="T20" fmla="*/ 16384 w 16384"/>
            <a:gd name="T21" fmla="*/ 16384 h 16384"/>
          </a:gdLst>
          <a:ahLst/>
          <a:cxnLst>
            <a:cxn ang="T12">
              <a:pos x="T0" y="T1"/>
            </a:cxn>
            <a:cxn ang="T13">
              <a:pos x="T2" y="T3"/>
            </a:cxn>
            <a:cxn ang="T14">
              <a:pos x="T4" y="T5"/>
            </a:cxn>
            <a:cxn ang="T15">
              <a:pos x="T6" y="T7"/>
            </a:cxn>
            <a:cxn ang="T16">
              <a:pos x="T8" y="T9"/>
            </a:cxn>
            <a:cxn ang="T17">
              <a:pos x="T10" y="T11"/>
            </a:cxn>
          </a:cxnLst>
          <a:rect l="T18" t="T19" r="T20" b="T21"/>
          <a:pathLst>
            <a:path w="16384" h="16384">
              <a:moveTo>
                <a:pt x="0" y="9973"/>
              </a:moveTo>
              <a:lnTo>
                <a:pt x="13011" y="0"/>
              </a:lnTo>
              <a:lnTo>
                <a:pt x="15902" y="0"/>
              </a:lnTo>
              <a:lnTo>
                <a:pt x="16384" y="4274"/>
              </a:lnTo>
              <a:lnTo>
                <a:pt x="2409" y="16384"/>
              </a:lnTo>
              <a:lnTo>
                <a:pt x="0" y="9973"/>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323850</xdr:colOff>
      <xdr:row>46</xdr:row>
      <xdr:rowOff>123825</xdr:rowOff>
    </xdr:from>
    <xdr:to>
      <xdr:col>3</xdr:col>
      <xdr:colOff>381000</xdr:colOff>
      <xdr:row>48</xdr:row>
      <xdr:rowOff>28575</xdr:rowOff>
    </xdr:to>
    <xdr:sp macro="" textlink="">
      <xdr:nvSpPr>
        <xdr:cNvPr id="38" name="AutoShape 44"/>
        <xdr:cNvSpPr>
          <a:spLocks noChangeArrowheads="1"/>
        </xdr:cNvSpPr>
      </xdr:nvSpPr>
      <xdr:spPr bwMode="auto">
        <a:xfrm>
          <a:off x="1543050" y="8382000"/>
          <a:ext cx="666750" cy="209550"/>
        </a:xfrm>
        <a:prstGeom prst="flowChartProcess">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湯河原町</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190500</xdr:colOff>
      <xdr:row>34</xdr:row>
      <xdr:rowOff>9525</xdr:rowOff>
    </xdr:from>
    <xdr:to>
      <xdr:col>3</xdr:col>
      <xdr:colOff>209550</xdr:colOff>
      <xdr:row>35</xdr:row>
      <xdr:rowOff>28575</xdr:rowOff>
    </xdr:to>
    <xdr:sp macro="" textlink="">
      <xdr:nvSpPr>
        <xdr:cNvPr id="39" name="Rectangle 45"/>
        <xdr:cNvSpPr>
          <a:spLocks noChangeArrowheads="1"/>
        </xdr:cNvSpPr>
      </xdr:nvSpPr>
      <xdr:spPr bwMode="auto">
        <a:xfrm>
          <a:off x="1409700" y="6438900"/>
          <a:ext cx="628650" cy="1714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南足柄市</a:t>
          </a:r>
        </a:p>
      </xdr:txBody>
    </xdr:sp>
    <xdr:clientData/>
  </xdr:twoCellAnchor>
  <xdr:twoCellAnchor>
    <xdr:from>
      <xdr:col>2</xdr:col>
      <xdr:colOff>47625</xdr:colOff>
      <xdr:row>21</xdr:row>
      <xdr:rowOff>142875</xdr:rowOff>
    </xdr:from>
    <xdr:to>
      <xdr:col>2</xdr:col>
      <xdr:colOff>581025</xdr:colOff>
      <xdr:row>23</xdr:row>
      <xdr:rowOff>28575</xdr:rowOff>
    </xdr:to>
    <xdr:sp macro="" textlink="">
      <xdr:nvSpPr>
        <xdr:cNvPr id="40" name="Rectangle 46"/>
        <xdr:cNvSpPr>
          <a:spLocks noChangeArrowheads="1"/>
        </xdr:cNvSpPr>
      </xdr:nvSpPr>
      <xdr:spPr bwMode="auto">
        <a:xfrm>
          <a:off x="1266825" y="4591050"/>
          <a:ext cx="533400" cy="1905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山北町</a:t>
          </a:r>
        </a:p>
      </xdr:txBody>
    </xdr:sp>
    <xdr:clientData/>
  </xdr:twoCellAnchor>
  <xdr:twoCellAnchor>
    <xdr:from>
      <xdr:col>4</xdr:col>
      <xdr:colOff>95250</xdr:colOff>
      <xdr:row>33</xdr:row>
      <xdr:rowOff>161925</xdr:rowOff>
    </xdr:from>
    <xdr:to>
      <xdr:col>4</xdr:col>
      <xdr:colOff>247650</xdr:colOff>
      <xdr:row>35</xdr:row>
      <xdr:rowOff>9525</xdr:rowOff>
    </xdr:to>
    <xdr:sp macro="" textlink="">
      <xdr:nvSpPr>
        <xdr:cNvPr id="41" name="Line 47"/>
        <xdr:cNvSpPr>
          <a:spLocks noChangeShapeType="1"/>
        </xdr:cNvSpPr>
      </xdr:nvSpPr>
      <xdr:spPr bwMode="auto">
        <a:xfrm flipH="1" flipV="1">
          <a:off x="2533650" y="6429375"/>
          <a:ext cx="152400" cy="161925"/>
        </a:xfrm>
        <a:prstGeom prst="line">
          <a:avLst/>
        </a:prstGeom>
        <a:noFill/>
        <a:ln w="952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4</xdr:col>
      <xdr:colOff>219075</xdr:colOff>
      <xdr:row>47</xdr:row>
      <xdr:rowOff>28575</xdr:rowOff>
    </xdr:from>
    <xdr:to>
      <xdr:col>4</xdr:col>
      <xdr:colOff>561975</xdr:colOff>
      <xdr:row>47</xdr:row>
      <xdr:rowOff>28575</xdr:rowOff>
    </xdr:to>
    <xdr:sp macro="" textlink="">
      <xdr:nvSpPr>
        <xdr:cNvPr id="42" name="Line 48"/>
        <xdr:cNvSpPr>
          <a:spLocks noChangeShapeType="1"/>
        </xdr:cNvSpPr>
      </xdr:nvSpPr>
      <xdr:spPr bwMode="auto">
        <a:xfrm flipH="1">
          <a:off x="2657475" y="8439150"/>
          <a:ext cx="342900" cy="0"/>
        </a:xfrm>
        <a:prstGeom prst="line">
          <a:avLst/>
        </a:prstGeom>
        <a:noFill/>
        <a:ln w="952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3</xdr:col>
      <xdr:colOff>390525</xdr:colOff>
      <xdr:row>26</xdr:row>
      <xdr:rowOff>66675</xdr:rowOff>
    </xdr:from>
    <xdr:to>
      <xdr:col>4</xdr:col>
      <xdr:colOff>257175</xdr:colOff>
      <xdr:row>27</xdr:row>
      <xdr:rowOff>66675</xdr:rowOff>
    </xdr:to>
    <xdr:sp macro="" textlink="">
      <xdr:nvSpPr>
        <xdr:cNvPr id="43" name="Rectangle 49"/>
        <xdr:cNvSpPr>
          <a:spLocks noChangeArrowheads="1"/>
        </xdr:cNvSpPr>
      </xdr:nvSpPr>
      <xdr:spPr bwMode="auto">
        <a:xfrm>
          <a:off x="2219325" y="5276850"/>
          <a:ext cx="476250" cy="15240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松田町</a:t>
          </a:r>
        </a:p>
      </xdr:txBody>
    </xdr:sp>
    <xdr:clientData/>
  </xdr:twoCellAnchor>
  <xdr:twoCellAnchor>
    <xdr:from>
      <xdr:col>4</xdr:col>
      <xdr:colOff>266700</xdr:colOff>
      <xdr:row>32</xdr:row>
      <xdr:rowOff>0</xdr:rowOff>
    </xdr:from>
    <xdr:to>
      <xdr:col>5</xdr:col>
      <xdr:colOff>142875</xdr:colOff>
      <xdr:row>33</xdr:row>
      <xdr:rowOff>9525</xdr:rowOff>
    </xdr:to>
    <xdr:sp macro="" textlink="">
      <xdr:nvSpPr>
        <xdr:cNvPr id="44" name="Rectangle 50"/>
        <xdr:cNvSpPr>
          <a:spLocks noChangeArrowheads="1"/>
        </xdr:cNvSpPr>
      </xdr:nvSpPr>
      <xdr:spPr bwMode="auto">
        <a:xfrm>
          <a:off x="2705100" y="6124575"/>
          <a:ext cx="485775" cy="16192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大井町</a:t>
          </a:r>
        </a:p>
      </xdr:txBody>
    </xdr:sp>
    <xdr:clientData/>
  </xdr:twoCellAnchor>
  <xdr:twoCellAnchor>
    <xdr:from>
      <xdr:col>5</xdr:col>
      <xdr:colOff>219075</xdr:colOff>
      <xdr:row>32</xdr:row>
      <xdr:rowOff>9525</xdr:rowOff>
    </xdr:from>
    <xdr:to>
      <xdr:col>6</xdr:col>
      <xdr:colOff>104775</xdr:colOff>
      <xdr:row>33</xdr:row>
      <xdr:rowOff>9525</xdr:rowOff>
    </xdr:to>
    <xdr:sp macro="" textlink="">
      <xdr:nvSpPr>
        <xdr:cNvPr id="45" name="Rectangle 51"/>
        <xdr:cNvSpPr>
          <a:spLocks noChangeArrowheads="1"/>
        </xdr:cNvSpPr>
      </xdr:nvSpPr>
      <xdr:spPr bwMode="auto">
        <a:xfrm>
          <a:off x="3267075" y="6134100"/>
          <a:ext cx="495300" cy="1524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中井町</a:t>
          </a:r>
        </a:p>
      </xdr:txBody>
    </xdr:sp>
    <xdr:clientData/>
  </xdr:twoCellAnchor>
  <xdr:twoCellAnchor>
    <xdr:from>
      <xdr:col>6</xdr:col>
      <xdr:colOff>314325</xdr:colOff>
      <xdr:row>36</xdr:row>
      <xdr:rowOff>66675</xdr:rowOff>
    </xdr:from>
    <xdr:to>
      <xdr:col>6</xdr:col>
      <xdr:colOff>561975</xdr:colOff>
      <xdr:row>36</xdr:row>
      <xdr:rowOff>85725</xdr:rowOff>
    </xdr:to>
    <xdr:sp macro="" textlink="">
      <xdr:nvSpPr>
        <xdr:cNvPr id="46" name="Line 52"/>
        <xdr:cNvSpPr>
          <a:spLocks noChangeShapeType="1"/>
        </xdr:cNvSpPr>
      </xdr:nvSpPr>
      <xdr:spPr bwMode="auto">
        <a:xfrm flipH="1" flipV="1">
          <a:off x="3971925" y="6800850"/>
          <a:ext cx="247650" cy="19050"/>
        </a:xfrm>
        <a:prstGeom prst="line">
          <a:avLst/>
        </a:prstGeom>
        <a:noFill/>
        <a:ln w="9525">
          <a:solidFill>
            <a:srgbClr val="000000"/>
          </a:solidFill>
          <a:round/>
          <a:headEnd/>
          <a:tailEnd type="stealth" w="sm" len="med"/>
        </a:ln>
        <a:extLst>
          <a:ext uri="{909E8E84-426E-40DD-AFC4-6F175D3DCCD1}">
            <a14:hiddenFill xmlns:a14="http://schemas.microsoft.com/office/drawing/2010/main">
              <a:noFill/>
            </a14:hiddenFill>
          </a:ext>
        </a:extLst>
      </xdr:spPr>
    </xdr:sp>
    <xdr:clientData/>
  </xdr:twoCellAnchor>
  <xdr:twoCellAnchor>
    <xdr:from>
      <xdr:col>5</xdr:col>
      <xdr:colOff>9525</xdr:colOff>
      <xdr:row>26</xdr:row>
      <xdr:rowOff>9525</xdr:rowOff>
    </xdr:from>
    <xdr:to>
      <xdr:col>5</xdr:col>
      <xdr:colOff>504825</xdr:colOff>
      <xdr:row>27</xdr:row>
      <xdr:rowOff>28575</xdr:rowOff>
    </xdr:to>
    <xdr:sp macro="" textlink="">
      <xdr:nvSpPr>
        <xdr:cNvPr id="47" name="Rectangle 53"/>
        <xdr:cNvSpPr>
          <a:spLocks noChangeArrowheads="1"/>
        </xdr:cNvSpPr>
      </xdr:nvSpPr>
      <xdr:spPr bwMode="auto">
        <a:xfrm>
          <a:off x="3057525" y="5219700"/>
          <a:ext cx="495300" cy="1714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秦野市</a:t>
          </a:r>
        </a:p>
      </xdr:txBody>
    </xdr:sp>
    <xdr:clientData/>
  </xdr:twoCellAnchor>
  <xdr:twoCellAnchor>
    <xdr:from>
      <xdr:col>6</xdr:col>
      <xdr:colOff>390525</xdr:colOff>
      <xdr:row>25</xdr:row>
      <xdr:rowOff>66675</xdr:rowOff>
    </xdr:from>
    <xdr:to>
      <xdr:col>7</xdr:col>
      <xdr:colOff>428625</xdr:colOff>
      <xdr:row>26</xdr:row>
      <xdr:rowOff>85725</xdr:rowOff>
    </xdr:to>
    <xdr:sp macro="" textlink="">
      <xdr:nvSpPr>
        <xdr:cNvPr id="48" name="Rectangle 54"/>
        <xdr:cNvSpPr>
          <a:spLocks noChangeArrowheads="1"/>
        </xdr:cNvSpPr>
      </xdr:nvSpPr>
      <xdr:spPr bwMode="auto">
        <a:xfrm>
          <a:off x="4048125" y="5124450"/>
          <a:ext cx="647700" cy="1714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伊勢原市</a:t>
          </a:r>
        </a:p>
      </xdr:txBody>
    </xdr:sp>
    <xdr:clientData/>
  </xdr:twoCellAnchor>
  <xdr:twoCellAnchor>
    <xdr:from>
      <xdr:col>8</xdr:col>
      <xdr:colOff>561975</xdr:colOff>
      <xdr:row>18</xdr:row>
      <xdr:rowOff>114300</xdr:rowOff>
    </xdr:from>
    <xdr:to>
      <xdr:col>9</xdr:col>
      <xdr:colOff>457200</xdr:colOff>
      <xdr:row>19</xdr:row>
      <xdr:rowOff>142875</xdr:rowOff>
    </xdr:to>
    <xdr:sp macro="" textlink="">
      <xdr:nvSpPr>
        <xdr:cNvPr id="49" name="Rectangle 59"/>
        <xdr:cNvSpPr>
          <a:spLocks noChangeArrowheads="1"/>
        </xdr:cNvSpPr>
      </xdr:nvSpPr>
      <xdr:spPr bwMode="auto">
        <a:xfrm>
          <a:off x="5438775" y="4105275"/>
          <a:ext cx="504825" cy="1809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座間市</a:t>
          </a:r>
        </a:p>
      </xdr:txBody>
    </xdr:sp>
    <xdr:clientData/>
  </xdr:twoCellAnchor>
  <xdr:twoCellAnchor>
    <xdr:from>
      <xdr:col>8</xdr:col>
      <xdr:colOff>523875</xdr:colOff>
      <xdr:row>20</xdr:row>
      <xdr:rowOff>133349</xdr:rowOff>
    </xdr:from>
    <xdr:to>
      <xdr:col>9</xdr:col>
      <xdr:colOff>123825</xdr:colOff>
      <xdr:row>26</xdr:row>
      <xdr:rowOff>76200</xdr:rowOff>
    </xdr:to>
    <xdr:sp macro="" textlink="">
      <xdr:nvSpPr>
        <xdr:cNvPr id="50" name="Rectangle 60"/>
        <xdr:cNvSpPr>
          <a:spLocks noChangeArrowheads="1"/>
        </xdr:cNvSpPr>
      </xdr:nvSpPr>
      <xdr:spPr bwMode="auto">
        <a:xfrm>
          <a:off x="5400675" y="4429124"/>
          <a:ext cx="209550" cy="857251"/>
        </a:xfrm>
        <a:prstGeom prst="rect">
          <a:avLst/>
        </a:prstGeom>
        <a:solidFill>
          <a:srgbClr val="FFFFFF"/>
        </a:solidFill>
        <a:ln w="9525">
          <a:noFill/>
          <a:miter lim="800000"/>
          <a:headEnd/>
          <a:tailEnd/>
        </a:ln>
      </xdr:spPr>
      <xdr:txBody>
        <a:bodyPr vertOverflow="clip" wrap="square" lIns="27432" tIns="18288" rIns="0" bIns="0"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海老名市</a:t>
          </a:r>
        </a:p>
      </xdr:txBody>
    </xdr:sp>
    <xdr:clientData/>
  </xdr:twoCellAnchor>
  <xdr:twoCellAnchor>
    <xdr:from>
      <xdr:col>9</xdr:col>
      <xdr:colOff>342901</xdr:colOff>
      <xdr:row>20</xdr:row>
      <xdr:rowOff>142875</xdr:rowOff>
    </xdr:from>
    <xdr:to>
      <xdr:col>9</xdr:col>
      <xdr:colOff>514351</xdr:colOff>
      <xdr:row>24</xdr:row>
      <xdr:rowOff>123825</xdr:rowOff>
    </xdr:to>
    <xdr:sp macro="" textlink="">
      <xdr:nvSpPr>
        <xdr:cNvPr id="51" name="Rectangle 61"/>
        <xdr:cNvSpPr>
          <a:spLocks noChangeArrowheads="1"/>
        </xdr:cNvSpPr>
      </xdr:nvSpPr>
      <xdr:spPr bwMode="auto">
        <a:xfrm>
          <a:off x="5829301" y="4438650"/>
          <a:ext cx="171450" cy="59055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綾瀬市</a:t>
          </a:r>
        </a:p>
      </xdr:txBody>
    </xdr:sp>
    <xdr:clientData/>
  </xdr:twoCellAnchor>
  <xdr:twoCellAnchor>
    <xdr:from>
      <xdr:col>6</xdr:col>
      <xdr:colOff>0</xdr:colOff>
      <xdr:row>38</xdr:row>
      <xdr:rowOff>0</xdr:rowOff>
    </xdr:from>
    <xdr:to>
      <xdr:col>12</xdr:col>
      <xdr:colOff>0</xdr:colOff>
      <xdr:row>38</xdr:row>
      <xdr:rowOff>0</xdr:rowOff>
    </xdr:to>
    <xdr:sp macro="" textlink="">
      <xdr:nvSpPr>
        <xdr:cNvPr id="52" name="Line 62"/>
        <xdr:cNvSpPr>
          <a:spLocks noChangeShapeType="1"/>
        </xdr:cNvSpPr>
      </xdr:nvSpPr>
      <xdr:spPr bwMode="auto">
        <a:xfrm>
          <a:off x="3657600" y="7038975"/>
          <a:ext cx="3657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38</xdr:row>
      <xdr:rowOff>0</xdr:rowOff>
    </xdr:from>
    <xdr:to>
      <xdr:col>6</xdr:col>
      <xdr:colOff>0</xdr:colOff>
      <xdr:row>52</xdr:row>
      <xdr:rowOff>142875</xdr:rowOff>
    </xdr:to>
    <xdr:sp macro="" textlink="">
      <xdr:nvSpPr>
        <xdr:cNvPr id="53" name="Line 63"/>
        <xdr:cNvSpPr>
          <a:spLocks noChangeShapeType="1"/>
        </xdr:cNvSpPr>
      </xdr:nvSpPr>
      <xdr:spPr bwMode="auto">
        <a:xfrm>
          <a:off x="3657600" y="7038975"/>
          <a:ext cx="0" cy="2276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38</xdr:row>
      <xdr:rowOff>0</xdr:rowOff>
    </xdr:from>
    <xdr:to>
      <xdr:col>12</xdr:col>
      <xdr:colOff>0</xdr:colOff>
      <xdr:row>52</xdr:row>
      <xdr:rowOff>142875</xdr:rowOff>
    </xdr:to>
    <xdr:sp macro="" textlink="">
      <xdr:nvSpPr>
        <xdr:cNvPr id="54" name="Line 64"/>
        <xdr:cNvSpPr>
          <a:spLocks noChangeShapeType="1"/>
        </xdr:cNvSpPr>
      </xdr:nvSpPr>
      <xdr:spPr bwMode="auto">
        <a:xfrm flipH="1">
          <a:off x="7315200" y="7038975"/>
          <a:ext cx="0" cy="2276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53</xdr:row>
      <xdr:rowOff>0</xdr:rowOff>
    </xdr:from>
    <xdr:to>
      <xdr:col>12</xdr:col>
      <xdr:colOff>9525</xdr:colOff>
      <xdr:row>53</xdr:row>
      <xdr:rowOff>0</xdr:rowOff>
    </xdr:to>
    <xdr:sp macro="" textlink="">
      <xdr:nvSpPr>
        <xdr:cNvPr id="55" name="Line 65"/>
        <xdr:cNvSpPr>
          <a:spLocks noChangeShapeType="1"/>
        </xdr:cNvSpPr>
      </xdr:nvSpPr>
      <xdr:spPr bwMode="auto">
        <a:xfrm>
          <a:off x="3657600" y="9324975"/>
          <a:ext cx="3667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161925</xdr:colOff>
      <xdr:row>39</xdr:row>
      <xdr:rowOff>0</xdr:rowOff>
    </xdr:from>
    <xdr:to>
      <xdr:col>7</xdr:col>
      <xdr:colOff>142875</xdr:colOff>
      <xdr:row>40</xdr:row>
      <xdr:rowOff>0</xdr:rowOff>
    </xdr:to>
    <xdr:sp macro="" textlink="">
      <xdr:nvSpPr>
        <xdr:cNvPr id="56" name="Rectangle 72" descr="紙ふぶき (小)"/>
        <xdr:cNvSpPr>
          <a:spLocks noChangeArrowheads="1"/>
        </xdr:cNvSpPr>
      </xdr:nvSpPr>
      <xdr:spPr bwMode="auto">
        <a:xfrm>
          <a:off x="3819525" y="7191375"/>
          <a:ext cx="590550" cy="152400"/>
        </a:xfrm>
        <a:prstGeom prst="rect">
          <a:avLst/>
        </a:prstGeom>
        <a:pattFill prst="smConfetti">
          <a:fgClr>
            <a:srgbClr val="000000"/>
          </a:fgClr>
          <a:bgClr>
            <a:srgbClr val="FFFFFF"/>
          </a:bgClr>
        </a:pattFill>
        <a:ln w="9525">
          <a:solidFill>
            <a:srgbClr val="000000"/>
          </a:solidFill>
          <a:miter lim="800000"/>
          <a:headEnd/>
          <a:tailEnd/>
        </a:ln>
      </xdr:spPr>
    </xdr:sp>
    <xdr:clientData/>
  </xdr:twoCellAnchor>
  <xdr:twoCellAnchor>
    <xdr:from>
      <xdr:col>6</xdr:col>
      <xdr:colOff>161925</xdr:colOff>
      <xdr:row>40</xdr:row>
      <xdr:rowOff>142875</xdr:rowOff>
    </xdr:from>
    <xdr:to>
      <xdr:col>7</xdr:col>
      <xdr:colOff>142875</xdr:colOff>
      <xdr:row>42</xdr:row>
      <xdr:rowOff>9525</xdr:rowOff>
    </xdr:to>
    <xdr:sp macro="" textlink="">
      <xdr:nvSpPr>
        <xdr:cNvPr id="57" name="Rectangle 73" descr="格子 (小)"/>
        <xdr:cNvSpPr>
          <a:spLocks noChangeArrowheads="1"/>
        </xdr:cNvSpPr>
      </xdr:nvSpPr>
      <xdr:spPr bwMode="auto">
        <a:xfrm>
          <a:off x="3819525" y="7486650"/>
          <a:ext cx="590550" cy="171450"/>
        </a:xfrm>
        <a:prstGeom prst="rect">
          <a:avLst/>
        </a:prstGeom>
        <a:pattFill prst="smGrid">
          <a:fgClr>
            <a:srgbClr val="000000"/>
          </a:fgClr>
          <a:bgClr>
            <a:srgbClr val="FFFFFF"/>
          </a:bgClr>
        </a:pattFill>
        <a:ln w="9525">
          <a:solidFill>
            <a:srgbClr val="000000"/>
          </a:solidFill>
          <a:miter lim="800000"/>
          <a:headEnd/>
          <a:tailEnd/>
        </a:ln>
      </xdr:spPr>
    </xdr:sp>
    <xdr:clientData/>
  </xdr:twoCellAnchor>
  <xdr:twoCellAnchor>
    <xdr:from>
      <xdr:col>6</xdr:col>
      <xdr:colOff>161925</xdr:colOff>
      <xdr:row>44</xdr:row>
      <xdr:rowOff>142875</xdr:rowOff>
    </xdr:from>
    <xdr:to>
      <xdr:col>7</xdr:col>
      <xdr:colOff>142875</xdr:colOff>
      <xdr:row>45</xdr:row>
      <xdr:rowOff>142875</xdr:rowOff>
    </xdr:to>
    <xdr:sp macro="" textlink="">
      <xdr:nvSpPr>
        <xdr:cNvPr id="58" name="Rectangle 76" descr="右上がり対角線"/>
        <xdr:cNvSpPr>
          <a:spLocks noChangeArrowheads="1"/>
        </xdr:cNvSpPr>
      </xdr:nvSpPr>
      <xdr:spPr bwMode="auto">
        <a:xfrm>
          <a:off x="3819525" y="8096250"/>
          <a:ext cx="590550" cy="152400"/>
        </a:xfrm>
        <a:prstGeom prst="rect">
          <a:avLst/>
        </a:prstGeom>
        <a:pattFill prst="ltUpDiag">
          <a:fgClr>
            <a:srgbClr val="000000"/>
          </a:fgClr>
          <a:bgClr>
            <a:srgbClr val="FFFFFF"/>
          </a:bgClr>
        </a:pattFill>
        <a:ln w="9525">
          <a:solidFill>
            <a:srgbClr val="000000"/>
          </a:solidFill>
          <a:miter lim="800000"/>
          <a:headEnd/>
          <a:tailEnd/>
        </a:ln>
      </xdr:spPr>
    </xdr:sp>
    <xdr:clientData/>
  </xdr:twoCellAnchor>
  <xdr:twoCellAnchor>
    <xdr:from>
      <xdr:col>6</xdr:col>
      <xdr:colOff>161925</xdr:colOff>
      <xdr:row>48</xdr:row>
      <xdr:rowOff>142875</xdr:rowOff>
    </xdr:from>
    <xdr:to>
      <xdr:col>7</xdr:col>
      <xdr:colOff>142875</xdr:colOff>
      <xdr:row>49</xdr:row>
      <xdr:rowOff>142875</xdr:rowOff>
    </xdr:to>
    <xdr:sp macro="" textlink="">
      <xdr:nvSpPr>
        <xdr:cNvPr id="59" name="Rectangle 77" descr="縦線"/>
        <xdr:cNvSpPr>
          <a:spLocks noChangeArrowheads="1"/>
        </xdr:cNvSpPr>
      </xdr:nvSpPr>
      <xdr:spPr bwMode="auto">
        <a:xfrm>
          <a:off x="3819525" y="8705850"/>
          <a:ext cx="590550" cy="152400"/>
        </a:xfrm>
        <a:prstGeom prst="rect">
          <a:avLst/>
        </a:prstGeom>
        <a:pattFill prst="ltVert">
          <a:fgClr>
            <a:srgbClr val="000000"/>
          </a:fgClr>
          <a:bgClr>
            <a:srgbClr val="FFFFFF"/>
          </a:bgClr>
        </a:pattFill>
        <a:ln w="9525">
          <a:solidFill>
            <a:srgbClr val="000000"/>
          </a:solidFill>
          <a:miter lim="800000"/>
          <a:headEnd/>
          <a:tailEnd/>
        </a:ln>
      </xdr:spPr>
    </xdr:sp>
    <xdr:clientData/>
  </xdr:twoCellAnchor>
  <xdr:twoCellAnchor>
    <xdr:from>
      <xdr:col>6</xdr:col>
      <xdr:colOff>161925</xdr:colOff>
      <xdr:row>46</xdr:row>
      <xdr:rowOff>142875</xdr:rowOff>
    </xdr:from>
    <xdr:to>
      <xdr:col>7</xdr:col>
      <xdr:colOff>142875</xdr:colOff>
      <xdr:row>48</xdr:row>
      <xdr:rowOff>9525</xdr:rowOff>
    </xdr:to>
    <xdr:sp macro="" textlink="">
      <xdr:nvSpPr>
        <xdr:cNvPr id="60" name="Rectangle 79" descr="切り込み"/>
        <xdr:cNvSpPr>
          <a:spLocks noChangeArrowheads="1"/>
        </xdr:cNvSpPr>
      </xdr:nvSpPr>
      <xdr:spPr bwMode="auto">
        <a:xfrm>
          <a:off x="3819525" y="8401050"/>
          <a:ext cx="590550" cy="171450"/>
        </a:xfrm>
        <a:prstGeom prst="rect">
          <a:avLst/>
        </a:prstGeom>
        <a:pattFill prst="divot">
          <a:fgClr>
            <a:srgbClr val="000000"/>
          </a:fgClr>
          <a:bgClr>
            <a:srgbClr val="FFFFFF"/>
          </a:bgClr>
        </a:pattFill>
        <a:ln w="9525">
          <a:solidFill>
            <a:srgbClr val="000000"/>
          </a:solidFill>
          <a:miter lim="800000"/>
          <a:headEnd/>
          <a:tailEnd/>
        </a:ln>
      </xdr:spPr>
    </xdr:sp>
    <xdr:clientData/>
  </xdr:twoCellAnchor>
  <xdr:twoCellAnchor>
    <xdr:from>
      <xdr:col>6</xdr:col>
      <xdr:colOff>161925</xdr:colOff>
      <xdr:row>43</xdr:row>
      <xdr:rowOff>76200</xdr:rowOff>
    </xdr:from>
    <xdr:to>
      <xdr:col>7</xdr:col>
      <xdr:colOff>142875</xdr:colOff>
      <xdr:row>43</xdr:row>
      <xdr:rowOff>76200</xdr:rowOff>
    </xdr:to>
    <xdr:sp macro="" textlink="">
      <xdr:nvSpPr>
        <xdr:cNvPr id="61" name="Line 80"/>
        <xdr:cNvSpPr>
          <a:spLocks noChangeShapeType="1"/>
        </xdr:cNvSpPr>
      </xdr:nvSpPr>
      <xdr:spPr bwMode="auto">
        <a:xfrm>
          <a:off x="3819525" y="7877175"/>
          <a:ext cx="59055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371475</xdr:colOff>
      <xdr:row>18</xdr:row>
      <xdr:rowOff>0</xdr:rowOff>
    </xdr:from>
    <xdr:to>
      <xdr:col>6</xdr:col>
      <xdr:colOff>266700</xdr:colOff>
      <xdr:row>19</xdr:row>
      <xdr:rowOff>47625</xdr:rowOff>
    </xdr:to>
    <xdr:sp macro="" textlink="">
      <xdr:nvSpPr>
        <xdr:cNvPr id="62" name="Rectangle 81"/>
        <xdr:cNvSpPr>
          <a:spLocks noChangeArrowheads="1"/>
        </xdr:cNvSpPr>
      </xdr:nvSpPr>
      <xdr:spPr bwMode="auto">
        <a:xfrm>
          <a:off x="3419475" y="3990975"/>
          <a:ext cx="504825" cy="20002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清川村</a:t>
          </a:r>
        </a:p>
      </xdr:txBody>
    </xdr:sp>
    <xdr:clientData/>
  </xdr:twoCellAnchor>
  <xdr:twoCellAnchor>
    <xdr:from>
      <xdr:col>7</xdr:col>
      <xdr:colOff>371475</xdr:colOff>
      <xdr:row>20</xdr:row>
      <xdr:rowOff>123825</xdr:rowOff>
    </xdr:from>
    <xdr:to>
      <xdr:col>8</xdr:col>
      <xdr:colOff>266700</xdr:colOff>
      <xdr:row>22</xdr:row>
      <xdr:rowOff>19050</xdr:rowOff>
    </xdr:to>
    <xdr:sp macro="" textlink="">
      <xdr:nvSpPr>
        <xdr:cNvPr id="63" name="Rectangle 82"/>
        <xdr:cNvSpPr>
          <a:spLocks noChangeArrowheads="1"/>
        </xdr:cNvSpPr>
      </xdr:nvSpPr>
      <xdr:spPr bwMode="auto">
        <a:xfrm>
          <a:off x="4638675" y="4419600"/>
          <a:ext cx="504825" cy="20002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厚木市</a:t>
          </a:r>
        </a:p>
      </xdr:txBody>
    </xdr:sp>
    <xdr:clientData/>
  </xdr:twoCellAnchor>
  <xdr:twoCellAnchor>
    <xdr:from>
      <xdr:col>6</xdr:col>
      <xdr:colOff>419100</xdr:colOff>
      <xdr:row>14</xdr:row>
      <xdr:rowOff>28575</xdr:rowOff>
    </xdr:from>
    <xdr:to>
      <xdr:col>7</xdr:col>
      <xdr:colOff>295275</xdr:colOff>
      <xdr:row>15</xdr:row>
      <xdr:rowOff>76200</xdr:rowOff>
    </xdr:to>
    <xdr:sp macro="" textlink="">
      <xdr:nvSpPr>
        <xdr:cNvPr id="64" name="Rectangle 83"/>
        <xdr:cNvSpPr>
          <a:spLocks noChangeArrowheads="1"/>
        </xdr:cNvSpPr>
      </xdr:nvSpPr>
      <xdr:spPr bwMode="auto">
        <a:xfrm>
          <a:off x="4076700" y="3409950"/>
          <a:ext cx="485775" cy="20002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愛川町</a:t>
          </a:r>
        </a:p>
      </xdr:txBody>
    </xdr:sp>
    <xdr:clientData/>
  </xdr:twoCellAnchor>
  <xdr:twoCellAnchor>
    <xdr:from>
      <xdr:col>6</xdr:col>
      <xdr:colOff>161925</xdr:colOff>
      <xdr:row>51</xdr:row>
      <xdr:rowOff>0</xdr:rowOff>
    </xdr:from>
    <xdr:to>
      <xdr:col>7</xdr:col>
      <xdr:colOff>142875</xdr:colOff>
      <xdr:row>52</xdr:row>
      <xdr:rowOff>0</xdr:rowOff>
    </xdr:to>
    <xdr:sp macro="" textlink="">
      <xdr:nvSpPr>
        <xdr:cNvPr id="65" name="Rectangle 84" descr="縦線 (破線)"/>
        <xdr:cNvSpPr>
          <a:spLocks noChangeArrowheads="1"/>
        </xdr:cNvSpPr>
      </xdr:nvSpPr>
      <xdr:spPr bwMode="auto">
        <a:xfrm>
          <a:off x="3819525" y="9020175"/>
          <a:ext cx="590550" cy="152400"/>
        </a:xfrm>
        <a:prstGeom prst="rect">
          <a:avLst/>
        </a:prstGeom>
        <a:pattFill prst="dashVert">
          <a:fgClr>
            <a:srgbClr val="000000"/>
          </a:fgClr>
          <a:bgClr>
            <a:srgbClr val="FFFFFF"/>
          </a:bgClr>
        </a:pattFill>
        <a:ln w="9525">
          <a:solidFill>
            <a:srgbClr val="000000"/>
          </a:solidFill>
          <a:miter lim="800000"/>
          <a:headEnd/>
          <a:tailEnd/>
        </a:ln>
      </xdr:spPr>
    </xdr:sp>
    <xdr:clientData/>
  </xdr:twoCellAnchor>
  <xdr:twoCellAnchor>
    <xdr:from>
      <xdr:col>8</xdr:col>
      <xdr:colOff>419100</xdr:colOff>
      <xdr:row>27</xdr:row>
      <xdr:rowOff>19049</xdr:rowOff>
    </xdr:from>
    <xdr:to>
      <xdr:col>9</xdr:col>
      <xdr:colOff>47625</xdr:colOff>
      <xdr:row>32</xdr:row>
      <xdr:rowOff>95250</xdr:rowOff>
    </xdr:to>
    <xdr:sp macro="" textlink="">
      <xdr:nvSpPr>
        <xdr:cNvPr id="66" name="Rectangle 85"/>
        <xdr:cNvSpPr>
          <a:spLocks noChangeArrowheads="1"/>
        </xdr:cNvSpPr>
      </xdr:nvSpPr>
      <xdr:spPr bwMode="auto">
        <a:xfrm>
          <a:off x="5295900" y="5381624"/>
          <a:ext cx="238125" cy="838201"/>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寒川町</a:t>
          </a:r>
        </a:p>
      </xdr:txBody>
    </xdr:sp>
    <xdr:clientData/>
  </xdr:twoCellAnchor>
  <xdr:twoCellAnchor>
    <xdr:from>
      <xdr:col>5</xdr:col>
      <xdr:colOff>400050</xdr:colOff>
      <xdr:row>10</xdr:row>
      <xdr:rowOff>133350</xdr:rowOff>
    </xdr:from>
    <xdr:to>
      <xdr:col>7</xdr:col>
      <xdr:colOff>95250</xdr:colOff>
      <xdr:row>12</xdr:row>
      <xdr:rowOff>57150</xdr:rowOff>
    </xdr:to>
    <xdr:sp macro="" textlink="">
      <xdr:nvSpPr>
        <xdr:cNvPr id="67" name="Rectangle 55"/>
        <xdr:cNvSpPr>
          <a:spLocks noChangeArrowheads="1"/>
        </xdr:cNvSpPr>
      </xdr:nvSpPr>
      <xdr:spPr bwMode="auto">
        <a:xfrm>
          <a:off x="3448050" y="2905125"/>
          <a:ext cx="914400" cy="2286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相模原市</a:t>
          </a:r>
        </a:p>
      </xdr:txBody>
    </xdr:sp>
    <xdr:clientData/>
  </xdr:twoCellAnchor>
  <xdr:twoCellAnchor>
    <xdr:from>
      <xdr:col>4</xdr:col>
      <xdr:colOff>581025</xdr:colOff>
      <xdr:row>6</xdr:row>
      <xdr:rowOff>142875</xdr:rowOff>
    </xdr:from>
    <xdr:to>
      <xdr:col>5</xdr:col>
      <xdr:colOff>76200</xdr:colOff>
      <xdr:row>7</xdr:row>
      <xdr:rowOff>66675</xdr:rowOff>
    </xdr:to>
    <xdr:sp macro="" textlink="">
      <xdr:nvSpPr>
        <xdr:cNvPr id="68" name="Oval 106"/>
        <xdr:cNvSpPr>
          <a:spLocks noChangeArrowheads="1"/>
        </xdr:cNvSpPr>
      </xdr:nvSpPr>
      <xdr:spPr bwMode="auto">
        <a:xfrm>
          <a:off x="3019425" y="2305050"/>
          <a:ext cx="104775" cy="76200"/>
        </a:xfrm>
        <a:prstGeom prst="ellipse">
          <a:avLst/>
        </a:prstGeom>
        <a:solidFill>
          <a:srgbClr val="F7F4EE"/>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565151</xdr:colOff>
      <xdr:row>25</xdr:row>
      <xdr:rowOff>42862</xdr:rowOff>
    </xdr:from>
    <xdr:to>
      <xdr:col>2</xdr:col>
      <xdr:colOff>338475</xdr:colOff>
      <xdr:row>26</xdr:row>
      <xdr:rowOff>30497</xdr:rowOff>
    </xdr:to>
    <xdr:sp macro="" textlink="">
      <xdr:nvSpPr>
        <xdr:cNvPr id="69" name="フリーフォーム 68"/>
        <xdr:cNvSpPr/>
      </xdr:nvSpPr>
      <xdr:spPr>
        <a:xfrm>
          <a:off x="1174751" y="5100637"/>
          <a:ext cx="382924" cy="140035"/>
        </a:xfrm>
        <a:custGeom>
          <a:avLst/>
          <a:gdLst>
            <a:gd name="connsiteX0" fmla="*/ 11112 w 382924"/>
            <a:gd name="connsiteY0" fmla="*/ 47625 h 163848"/>
            <a:gd name="connsiteX1" fmla="*/ 96837 w 382924"/>
            <a:gd name="connsiteY1" fmla="*/ 0 h 163848"/>
            <a:gd name="connsiteX2" fmla="*/ 182562 w 382924"/>
            <a:gd name="connsiteY2" fmla="*/ 19050 h 163848"/>
            <a:gd name="connsiteX3" fmla="*/ 211137 w 382924"/>
            <a:gd name="connsiteY3" fmla="*/ 28575 h 163848"/>
            <a:gd name="connsiteX4" fmla="*/ 258762 w 382924"/>
            <a:gd name="connsiteY4" fmla="*/ 85725 h 163848"/>
            <a:gd name="connsiteX5" fmla="*/ 296862 w 382924"/>
            <a:gd name="connsiteY5" fmla="*/ 95250 h 163848"/>
            <a:gd name="connsiteX6" fmla="*/ 277812 w 382924"/>
            <a:gd name="connsiteY6" fmla="*/ 38100 h 163848"/>
            <a:gd name="connsiteX7" fmla="*/ 296862 w 382924"/>
            <a:gd name="connsiteY7" fmla="*/ 19050 h 163848"/>
            <a:gd name="connsiteX8" fmla="*/ 325437 w 382924"/>
            <a:gd name="connsiteY8" fmla="*/ 38100 h 163848"/>
            <a:gd name="connsiteX9" fmla="*/ 344487 w 382924"/>
            <a:gd name="connsiteY9" fmla="*/ 66675 h 163848"/>
            <a:gd name="connsiteX10" fmla="*/ 373062 w 382924"/>
            <a:gd name="connsiteY10" fmla="*/ 76200 h 163848"/>
            <a:gd name="connsiteX11" fmla="*/ 315912 w 382924"/>
            <a:gd name="connsiteY11" fmla="*/ 123825 h 163848"/>
            <a:gd name="connsiteX12" fmla="*/ 296862 w 382924"/>
            <a:gd name="connsiteY12" fmla="*/ 152400 h 163848"/>
            <a:gd name="connsiteX13" fmla="*/ 258762 w 382924"/>
            <a:gd name="connsiteY13" fmla="*/ 161925 h 163848"/>
            <a:gd name="connsiteX14" fmla="*/ 211137 w 382924"/>
            <a:gd name="connsiteY14" fmla="*/ 152400 h 163848"/>
            <a:gd name="connsiteX15" fmla="*/ 163512 w 382924"/>
            <a:gd name="connsiteY15" fmla="*/ 76200 h 163848"/>
            <a:gd name="connsiteX16" fmla="*/ 11112 w 382924"/>
            <a:gd name="connsiteY16" fmla="*/ 47625 h 1638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82924" h="163848">
              <a:moveTo>
                <a:pt x="11112" y="47625"/>
              </a:moveTo>
              <a:cubicBezTo>
                <a:pt x="0" y="34925"/>
                <a:pt x="46542" y="16765"/>
                <a:pt x="96837" y="0"/>
              </a:cubicBezTo>
              <a:cubicBezTo>
                <a:pt x="129573" y="6547"/>
                <a:pt x="151175" y="10082"/>
                <a:pt x="182562" y="19050"/>
              </a:cubicBezTo>
              <a:cubicBezTo>
                <a:pt x="192216" y="21808"/>
                <a:pt x="201612" y="25400"/>
                <a:pt x="211137" y="28575"/>
              </a:cubicBezTo>
              <a:cubicBezTo>
                <a:pt x="223276" y="46783"/>
                <a:pt x="239017" y="74442"/>
                <a:pt x="258762" y="85725"/>
              </a:cubicBezTo>
              <a:cubicBezTo>
                <a:pt x="270128" y="92220"/>
                <a:pt x="284162" y="92075"/>
                <a:pt x="296862" y="95250"/>
              </a:cubicBezTo>
              <a:lnTo>
                <a:pt x="277812" y="38100"/>
              </a:lnTo>
              <a:cubicBezTo>
                <a:pt x="265112" y="0"/>
                <a:pt x="258762" y="6350"/>
                <a:pt x="296862" y="19050"/>
              </a:cubicBezTo>
              <a:cubicBezTo>
                <a:pt x="306387" y="25400"/>
                <a:pt x="317342" y="30005"/>
                <a:pt x="325437" y="38100"/>
              </a:cubicBezTo>
              <a:cubicBezTo>
                <a:pt x="333532" y="46195"/>
                <a:pt x="335548" y="59524"/>
                <a:pt x="344487" y="66675"/>
              </a:cubicBezTo>
              <a:cubicBezTo>
                <a:pt x="352327" y="72947"/>
                <a:pt x="363537" y="73025"/>
                <a:pt x="373062" y="76200"/>
              </a:cubicBezTo>
              <a:cubicBezTo>
                <a:pt x="354314" y="151192"/>
                <a:pt x="382924" y="85533"/>
                <a:pt x="315912" y="123825"/>
              </a:cubicBezTo>
              <a:cubicBezTo>
                <a:pt x="305973" y="129505"/>
                <a:pt x="306387" y="146050"/>
                <a:pt x="296862" y="152400"/>
              </a:cubicBezTo>
              <a:cubicBezTo>
                <a:pt x="285970" y="159662"/>
                <a:pt x="271462" y="158750"/>
                <a:pt x="258762" y="161925"/>
              </a:cubicBezTo>
              <a:cubicBezTo>
                <a:pt x="242887" y="158750"/>
                <a:pt x="222585" y="163848"/>
                <a:pt x="211137" y="152400"/>
              </a:cubicBezTo>
              <a:cubicBezTo>
                <a:pt x="138627" y="79890"/>
                <a:pt x="237208" y="108954"/>
                <a:pt x="163512" y="76200"/>
              </a:cubicBezTo>
              <a:cubicBezTo>
                <a:pt x="93541" y="45102"/>
                <a:pt x="22224" y="60325"/>
                <a:pt x="11112" y="47625"/>
              </a:cubicBezTo>
              <a:close/>
            </a:path>
          </a:pathLst>
        </a:custGeom>
        <a:solidFill>
          <a:srgbClr val="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604838</xdr:colOff>
      <xdr:row>7</xdr:row>
      <xdr:rowOff>38100</xdr:rowOff>
    </xdr:from>
    <xdr:to>
      <xdr:col>4</xdr:col>
      <xdr:colOff>133350</xdr:colOff>
      <xdr:row>16</xdr:row>
      <xdr:rowOff>123825</xdr:rowOff>
    </xdr:to>
    <xdr:sp macro="" textlink="">
      <xdr:nvSpPr>
        <xdr:cNvPr id="70" name="フリーフォーム 69"/>
        <xdr:cNvSpPr/>
      </xdr:nvSpPr>
      <xdr:spPr>
        <a:xfrm>
          <a:off x="1824038" y="2352675"/>
          <a:ext cx="747712" cy="1457325"/>
        </a:xfrm>
        <a:custGeom>
          <a:avLst/>
          <a:gdLst>
            <a:gd name="connsiteX0" fmla="*/ 0 w 747712"/>
            <a:gd name="connsiteY0" fmla="*/ 1457325 h 1457325"/>
            <a:gd name="connsiteX1" fmla="*/ 57150 w 747712"/>
            <a:gd name="connsiteY1" fmla="*/ 1452563 h 1457325"/>
            <a:gd name="connsiteX2" fmla="*/ 114300 w 747712"/>
            <a:gd name="connsiteY2" fmla="*/ 1433513 h 1457325"/>
            <a:gd name="connsiteX3" fmla="*/ 157162 w 747712"/>
            <a:gd name="connsiteY3" fmla="*/ 1423988 h 1457325"/>
            <a:gd name="connsiteX4" fmla="*/ 304800 w 747712"/>
            <a:gd name="connsiteY4" fmla="*/ 1266825 h 1457325"/>
            <a:gd name="connsiteX5" fmla="*/ 390525 w 747712"/>
            <a:gd name="connsiteY5" fmla="*/ 1219200 h 1457325"/>
            <a:gd name="connsiteX6" fmla="*/ 419100 w 747712"/>
            <a:gd name="connsiteY6" fmla="*/ 1147763 h 1457325"/>
            <a:gd name="connsiteX7" fmla="*/ 452437 w 747712"/>
            <a:gd name="connsiteY7" fmla="*/ 1143000 h 1457325"/>
            <a:gd name="connsiteX8" fmla="*/ 452437 w 747712"/>
            <a:gd name="connsiteY8" fmla="*/ 1133475 h 1457325"/>
            <a:gd name="connsiteX9" fmla="*/ 490537 w 747712"/>
            <a:gd name="connsiteY9" fmla="*/ 1114425 h 1457325"/>
            <a:gd name="connsiteX10" fmla="*/ 490537 w 747712"/>
            <a:gd name="connsiteY10" fmla="*/ 942975 h 1457325"/>
            <a:gd name="connsiteX11" fmla="*/ 533400 w 747712"/>
            <a:gd name="connsiteY11" fmla="*/ 857250 h 1457325"/>
            <a:gd name="connsiteX12" fmla="*/ 595312 w 747712"/>
            <a:gd name="connsiteY12" fmla="*/ 823913 h 1457325"/>
            <a:gd name="connsiteX13" fmla="*/ 633412 w 747712"/>
            <a:gd name="connsiteY13" fmla="*/ 771525 h 1457325"/>
            <a:gd name="connsiteX14" fmla="*/ 690562 w 747712"/>
            <a:gd name="connsiteY14" fmla="*/ 700088 h 1457325"/>
            <a:gd name="connsiteX15" fmla="*/ 685800 w 747712"/>
            <a:gd name="connsiteY15" fmla="*/ 676275 h 1457325"/>
            <a:gd name="connsiteX16" fmla="*/ 671512 w 747712"/>
            <a:gd name="connsiteY16" fmla="*/ 642938 h 1457325"/>
            <a:gd name="connsiteX17" fmla="*/ 666750 w 747712"/>
            <a:gd name="connsiteY17" fmla="*/ 528638 h 1457325"/>
            <a:gd name="connsiteX18" fmla="*/ 657225 w 747712"/>
            <a:gd name="connsiteY18" fmla="*/ 476250 h 1457325"/>
            <a:gd name="connsiteX19" fmla="*/ 642937 w 747712"/>
            <a:gd name="connsiteY19" fmla="*/ 442913 h 1457325"/>
            <a:gd name="connsiteX20" fmla="*/ 609600 w 747712"/>
            <a:gd name="connsiteY20" fmla="*/ 447675 h 1457325"/>
            <a:gd name="connsiteX21" fmla="*/ 590550 w 747712"/>
            <a:gd name="connsiteY21" fmla="*/ 442913 h 1457325"/>
            <a:gd name="connsiteX22" fmla="*/ 590550 w 747712"/>
            <a:gd name="connsiteY22" fmla="*/ 423863 h 1457325"/>
            <a:gd name="connsiteX23" fmla="*/ 628650 w 747712"/>
            <a:gd name="connsiteY23" fmla="*/ 347663 h 1457325"/>
            <a:gd name="connsiteX24" fmla="*/ 642937 w 747712"/>
            <a:gd name="connsiteY24" fmla="*/ 304800 h 1457325"/>
            <a:gd name="connsiteX25" fmla="*/ 676275 w 747712"/>
            <a:gd name="connsiteY25" fmla="*/ 300038 h 1457325"/>
            <a:gd name="connsiteX26" fmla="*/ 723900 w 747712"/>
            <a:gd name="connsiteY26" fmla="*/ 142875 h 1457325"/>
            <a:gd name="connsiteX27" fmla="*/ 723900 w 747712"/>
            <a:gd name="connsiteY27" fmla="*/ 90488 h 1457325"/>
            <a:gd name="connsiteX28" fmla="*/ 681037 w 747712"/>
            <a:gd name="connsiteY28" fmla="*/ 33338 h 1457325"/>
            <a:gd name="connsiteX29" fmla="*/ 685800 w 747712"/>
            <a:gd name="connsiteY29" fmla="*/ 23813 h 1457325"/>
            <a:gd name="connsiteX30" fmla="*/ 747712 w 747712"/>
            <a:gd name="connsiteY30" fmla="*/ 0 h 14573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Lst>
          <a:rect l="l" t="t" r="r" b="b"/>
          <a:pathLst>
            <a:path w="747712" h="1457325">
              <a:moveTo>
                <a:pt x="0" y="1457325"/>
              </a:moveTo>
              <a:lnTo>
                <a:pt x="57150" y="1452563"/>
              </a:lnTo>
              <a:lnTo>
                <a:pt x="114300" y="1433513"/>
              </a:lnTo>
              <a:lnTo>
                <a:pt x="157162" y="1423988"/>
              </a:lnTo>
              <a:lnTo>
                <a:pt x="304800" y="1266825"/>
              </a:lnTo>
              <a:lnTo>
                <a:pt x="390525" y="1219200"/>
              </a:lnTo>
              <a:lnTo>
                <a:pt x="419100" y="1147763"/>
              </a:lnTo>
              <a:lnTo>
                <a:pt x="452437" y="1143000"/>
              </a:lnTo>
              <a:lnTo>
                <a:pt x="452437" y="1133475"/>
              </a:lnTo>
              <a:lnTo>
                <a:pt x="490537" y="1114425"/>
              </a:lnTo>
              <a:lnTo>
                <a:pt x="490537" y="942975"/>
              </a:lnTo>
              <a:lnTo>
                <a:pt x="533400" y="857250"/>
              </a:lnTo>
              <a:lnTo>
                <a:pt x="595312" y="823913"/>
              </a:lnTo>
              <a:lnTo>
                <a:pt x="633412" y="771525"/>
              </a:lnTo>
              <a:lnTo>
                <a:pt x="690562" y="700088"/>
              </a:lnTo>
              <a:lnTo>
                <a:pt x="685800" y="676275"/>
              </a:lnTo>
              <a:lnTo>
                <a:pt x="671512" y="642938"/>
              </a:lnTo>
              <a:lnTo>
                <a:pt x="666750" y="528638"/>
              </a:lnTo>
              <a:lnTo>
                <a:pt x="657225" y="476250"/>
              </a:lnTo>
              <a:lnTo>
                <a:pt x="642937" y="442913"/>
              </a:lnTo>
              <a:lnTo>
                <a:pt x="609600" y="447675"/>
              </a:lnTo>
              <a:lnTo>
                <a:pt x="590550" y="442913"/>
              </a:lnTo>
              <a:lnTo>
                <a:pt x="590550" y="423863"/>
              </a:lnTo>
              <a:lnTo>
                <a:pt x="628650" y="347663"/>
              </a:lnTo>
              <a:lnTo>
                <a:pt x="642937" y="304800"/>
              </a:lnTo>
              <a:lnTo>
                <a:pt x="676275" y="300038"/>
              </a:lnTo>
              <a:lnTo>
                <a:pt x="723900" y="142875"/>
              </a:lnTo>
              <a:lnTo>
                <a:pt x="723900" y="90488"/>
              </a:lnTo>
              <a:lnTo>
                <a:pt x="681037" y="33338"/>
              </a:lnTo>
              <a:lnTo>
                <a:pt x="685800" y="23813"/>
              </a:lnTo>
              <a:lnTo>
                <a:pt x="747712" y="0"/>
              </a:lnTo>
            </a:path>
          </a:pathLst>
        </a:cu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547688</xdr:colOff>
      <xdr:row>3</xdr:row>
      <xdr:rowOff>28575</xdr:rowOff>
    </xdr:from>
    <xdr:to>
      <xdr:col>4</xdr:col>
      <xdr:colOff>138113</xdr:colOff>
      <xdr:row>7</xdr:row>
      <xdr:rowOff>47625</xdr:rowOff>
    </xdr:to>
    <xdr:sp macro="" textlink="">
      <xdr:nvSpPr>
        <xdr:cNvPr id="71" name="フリーフォーム 70"/>
        <xdr:cNvSpPr/>
      </xdr:nvSpPr>
      <xdr:spPr>
        <a:xfrm>
          <a:off x="2376488" y="1733550"/>
          <a:ext cx="200025" cy="628650"/>
        </a:xfrm>
        <a:custGeom>
          <a:avLst/>
          <a:gdLst>
            <a:gd name="connsiteX0" fmla="*/ 200025 w 200025"/>
            <a:gd name="connsiteY0" fmla="*/ 628650 h 628650"/>
            <a:gd name="connsiteX1" fmla="*/ 100012 w 200025"/>
            <a:gd name="connsiteY1" fmla="*/ 566738 h 628650"/>
            <a:gd name="connsiteX2" fmla="*/ 109537 w 200025"/>
            <a:gd name="connsiteY2" fmla="*/ 514350 h 628650"/>
            <a:gd name="connsiteX3" fmla="*/ 71437 w 200025"/>
            <a:gd name="connsiteY3" fmla="*/ 428625 h 628650"/>
            <a:gd name="connsiteX4" fmla="*/ 66675 w 200025"/>
            <a:gd name="connsiteY4" fmla="*/ 376238 h 628650"/>
            <a:gd name="connsiteX5" fmla="*/ 90487 w 200025"/>
            <a:gd name="connsiteY5" fmla="*/ 290513 h 628650"/>
            <a:gd name="connsiteX6" fmla="*/ 90487 w 200025"/>
            <a:gd name="connsiteY6" fmla="*/ 228600 h 628650"/>
            <a:gd name="connsiteX7" fmla="*/ 52387 w 200025"/>
            <a:gd name="connsiteY7" fmla="*/ 185738 h 628650"/>
            <a:gd name="connsiteX8" fmla="*/ 23812 w 200025"/>
            <a:gd name="connsiteY8" fmla="*/ 114300 h 628650"/>
            <a:gd name="connsiteX9" fmla="*/ 0 w 200025"/>
            <a:gd name="connsiteY9" fmla="*/ 76200 h 628650"/>
            <a:gd name="connsiteX10" fmla="*/ 23812 w 200025"/>
            <a:gd name="connsiteY10" fmla="*/ 33338 h 628650"/>
            <a:gd name="connsiteX11" fmla="*/ 38100 w 200025"/>
            <a:gd name="connsiteY11" fmla="*/ 0 h 6286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200025" h="628650">
              <a:moveTo>
                <a:pt x="200025" y="628650"/>
              </a:moveTo>
              <a:lnTo>
                <a:pt x="100012" y="566738"/>
              </a:lnTo>
              <a:lnTo>
                <a:pt x="109537" y="514350"/>
              </a:lnTo>
              <a:lnTo>
                <a:pt x="71437" y="428625"/>
              </a:lnTo>
              <a:lnTo>
                <a:pt x="66675" y="376238"/>
              </a:lnTo>
              <a:lnTo>
                <a:pt x="90487" y="290513"/>
              </a:lnTo>
              <a:lnTo>
                <a:pt x="90487" y="228600"/>
              </a:lnTo>
              <a:lnTo>
                <a:pt x="52387" y="185738"/>
              </a:lnTo>
              <a:lnTo>
                <a:pt x="23812" y="114300"/>
              </a:lnTo>
              <a:lnTo>
                <a:pt x="0" y="76200"/>
              </a:lnTo>
              <a:lnTo>
                <a:pt x="23812" y="33338"/>
              </a:lnTo>
              <a:lnTo>
                <a:pt x="38100" y="0"/>
              </a:lnTo>
            </a:path>
          </a:pathLst>
        </a:cu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571500</xdr:colOff>
      <xdr:row>2</xdr:row>
      <xdr:rowOff>19050</xdr:rowOff>
    </xdr:from>
    <xdr:to>
      <xdr:col>5</xdr:col>
      <xdr:colOff>504825</xdr:colOff>
      <xdr:row>6</xdr:row>
      <xdr:rowOff>76200</xdr:rowOff>
    </xdr:to>
    <xdr:sp macro="" textlink="">
      <xdr:nvSpPr>
        <xdr:cNvPr id="72" name="フリーフォーム 71"/>
        <xdr:cNvSpPr/>
      </xdr:nvSpPr>
      <xdr:spPr>
        <a:xfrm>
          <a:off x="2400300" y="1571625"/>
          <a:ext cx="1152525" cy="666750"/>
        </a:xfrm>
        <a:custGeom>
          <a:avLst/>
          <a:gdLst>
            <a:gd name="connsiteX0" fmla="*/ 0 w 1152525"/>
            <a:gd name="connsiteY0" fmla="*/ 152400 h 666750"/>
            <a:gd name="connsiteX1" fmla="*/ 52388 w 1152525"/>
            <a:gd name="connsiteY1" fmla="*/ 142875 h 666750"/>
            <a:gd name="connsiteX2" fmla="*/ 80963 w 1152525"/>
            <a:gd name="connsiteY2" fmla="*/ 85725 h 666750"/>
            <a:gd name="connsiteX3" fmla="*/ 119063 w 1152525"/>
            <a:gd name="connsiteY3" fmla="*/ 57150 h 666750"/>
            <a:gd name="connsiteX4" fmla="*/ 133350 w 1152525"/>
            <a:gd name="connsiteY4" fmla="*/ 19050 h 666750"/>
            <a:gd name="connsiteX5" fmla="*/ 138113 w 1152525"/>
            <a:gd name="connsiteY5" fmla="*/ 4763 h 666750"/>
            <a:gd name="connsiteX6" fmla="*/ 157163 w 1152525"/>
            <a:gd name="connsiteY6" fmla="*/ 0 h 666750"/>
            <a:gd name="connsiteX7" fmla="*/ 219075 w 1152525"/>
            <a:gd name="connsiteY7" fmla="*/ 23813 h 666750"/>
            <a:gd name="connsiteX8" fmla="*/ 271463 w 1152525"/>
            <a:gd name="connsiteY8" fmla="*/ 33338 h 666750"/>
            <a:gd name="connsiteX9" fmla="*/ 300038 w 1152525"/>
            <a:gd name="connsiteY9" fmla="*/ 71438 h 666750"/>
            <a:gd name="connsiteX10" fmla="*/ 342900 w 1152525"/>
            <a:gd name="connsiteY10" fmla="*/ 90488 h 666750"/>
            <a:gd name="connsiteX11" fmla="*/ 390525 w 1152525"/>
            <a:gd name="connsiteY11" fmla="*/ 85725 h 666750"/>
            <a:gd name="connsiteX12" fmla="*/ 442913 w 1152525"/>
            <a:gd name="connsiteY12" fmla="*/ 85725 h 666750"/>
            <a:gd name="connsiteX13" fmla="*/ 457200 w 1152525"/>
            <a:gd name="connsiteY13" fmla="*/ 66675 h 666750"/>
            <a:gd name="connsiteX14" fmla="*/ 509588 w 1152525"/>
            <a:gd name="connsiteY14" fmla="*/ 100013 h 666750"/>
            <a:gd name="connsiteX15" fmla="*/ 523875 w 1152525"/>
            <a:gd name="connsiteY15" fmla="*/ 147638 h 666750"/>
            <a:gd name="connsiteX16" fmla="*/ 547688 w 1152525"/>
            <a:gd name="connsiteY16" fmla="*/ 180975 h 666750"/>
            <a:gd name="connsiteX17" fmla="*/ 552450 w 1152525"/>
            <a:gd name="connsiteY17" fmla="*/ 228600 h 666750"/>
            <a:gd name="connsiteX18" fmla="*/ 552450 w 1152525"/>
            <a:gd name="connsiteY18" fmla="*/ 271463 h 666750"/>
            <a:gd name="connsiteX19" fmla="*/ 552450 w 1152525"/>
            <a:gd name="connsiteY19" fmla="*/ 290513 h 666750"/>
            <a:gd name="connsiteX20" fmla="*/ 538163 w 1152525"/>
            <a:gd name="connsiteY20" fmla="*/ 309563 h 666750"/>
            <a:gd name="connsiteX21" fmla="*/ 590550 w 1152525"/>
            <a:gd name="connsiteY21" fmla="*/ 304800 h 666750"/>
            <a:gd name="connsiteX22" fmla="*/ 604838 w 1152525"/>
            <a:gd name="connsiteY22" fmla="*/ 295275 h 666750"/>
            <a:gd name="connsiteX23" fmla="*/ 666750 w 1152525"/>
            <a:gd name="connsiteY23" fmla="*/ 366713 h 666750"/>
            <a:gd name="connsiteX24" fmla="*/ 814388 w 1152525"/>
            <a:gd name="connsiteY24" fmla="*/ 366713 h 666750"/>
            <a:gd name="connsiteX25" fmla="*/ 842963 w 1152525"/>
            <a:gd name="connsiteY25" fmla="*/ 309563 h 666750"/>
            <a:gd name="connsiteX26" fmla="*/ 895350 w 1152525"/>
            <a:gd name="connsiteY26" fmla="*/ 285750 h 666750"/>
            <a:gd name="connsiteX27" fmla="*/ 919163 w 1152525"/>
            <a:gd name="connsiteY27" fmla="*/ 285750 h 666750"/>
            <a:gd name="connsiteX28" fmla="*/ 947738 w 1152525"/>
            <a:gd name="connsiteY28" fmla="*/ 290513 h 666750"/>
            <a:gd name="connsiteX29" fmla="*/ 1019175 w 1152525"/>
            <a:gd name="connsiteY29" fmla="*/ 314325 h 666750"/>
            <a:gd name="connsiteX30" fmla="*/ 1085850 w 1152525"/>
            <a:gd name="connsiteY30" fmla="*/ 371475 h 666750"/>
            <a:gd name="connsiteX31" fmla="*/ 1090613 w 1152525"/>
            <a:gd name="connsiteY31" fmla="*/ 423863 h 666750"/>
            <a:gd name="connsiteX32" fmla="*/ 1090613 w 1152525"/>
            <a:gd name="connsiteY32" fmla="*/ 452438 h 666750"/>
            <a:gd name="connsiteX33" fmla="*/ 1090613 w 1152525"/>
            <a:gd name="connsiteY33" fmla="*/ 476250 h 666750"/>
            <a:gd name="connsiteX34" fmla="*/ 1147763 w 1152525"/>
            <a:gd name="connsiteY34" fmla="*/ 595313 h 666750"/>
            <a:gd name="connsiteX35" fmla="*/ 1152525 w 1152525"/>
            <a:gd name="connsiteY35" fmla="*/ 647700 h 666750"/>
            <a:gd name="connsiteX36" fmla="*/ 1152525 w 1152525"/>
            <a:gd name="connsiteY36" fmla="*/ 666750 h 666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1152525" h="666750">
              <a:moveTo>
                <a:pt x="0" y="152400"/>
              </a:moveTo>
              <a:lnTo>
                <a:pt x="52388" y="142875"/>
              </a:lnTo>
              <a:lnTo>
                <a:pt x="80963" y="85725"/>
              </a:lnTo>
              <a:lnTo>
                <a:pt x="119063" y="57150"/>
              </a:lnTo>
              <a:lnTo>
                <a:pt x="133350" y="19050"/>
              </a:lnTo>
              <a:lnTo>
                <a:pt x="138113" y="4763"/>
              </a:lnTo>
              <a:lnTo>
                <a:pt x="157163" y="0"/>
              </a:lnTo>
              <a:lnTo>
                <a:pt x="219075" y="23813"/>
              </a:lnTo>
              <a:lnTo>
                <a:pt x="271463" y="33338"/>
              </a:lnTo>
              <a:lnTo>
                <a:pt x="300038" y="71438"/>
              </a:lnTo>
              <a:lnTo>
                <a:pt x="342900" y="90488"/>
              </a:lnTo>
              <a:lnTo>
                <a:pt x="390525" y="85725"/>
              </a:lnTo>
              <a:lnTo>
                <a:pt x="442913" y="85725"/>
              </a:lnTo>
              <a:lnTo>
                <a:pt x="457200" y="66675"/>
              </a:lnTo>
              <a:lnTo>
                <a:pt x="509588" y="100013"/>
              </a:lnTo>
              <a:lnTo>
                <a:pt x="523875" y="147638"/>
              </a:lnTo>
              <a:lnTo>
                <a:pt x="547688" y="180975"/>
              </a:lnTo>
              <a:lnTo>
                <a:pt x="552450" y="228600"/>
              </a:lnTo>
              <a:lnTo>
                <a:pt x="552450" y="271463"/>
              </a:lnTo>
              <a:lnTo>
                <a:pt x="552450" y="290513"/>
              </a:lnTo>
              <a:lnTo>
                <a:pt x="538163" y="309563"/>
              </a:lnTo>
              <a:lnTo>
                <a:pt x="590550" y="304800"/>
              </a:lnTo>
              <a:lnTo>
                <a:pt x="604838" y="295275"/>
              </a:lnTo>
              <a:lnTo>
                <a:pt x="666750" y="366713"/>
              </a:lnTo>
              <a:lnTo>
                <a:pt x="814388" y="366713"/>
              </a:lnTo>
              <a:lnTo>
                <a:pt x="842963" y="309563"/>
              </a:lnTo>
              <a:lnTo>
                <a:pt x="895350" y="285750"/>
              </a:lnTo>
              <a:lnTo>
                <a:pt x="919163" y="285750"/>
              </a:lnTo>
              <a:lnTo>
                <a:pt x="947738" y="290513"/>
              </a:lnTo>
              <a:lnTo>
                <a:pt x="1019175" y="314325"/>
              </a:lnTo>
              <a:lnTo>
                <a:pt x="1085850" y="371475"/>
              </a:lnTo>
              <a:lnTo>
                <a:pt x="1090613" y="423863"/>
              </a:lnTo>
              <a:lnTo>
                <a:pt x="1090613" y="452438"/>
              </a:lnTo>
              <a:lnTo>
                <a:pt x="1090613" y="476250"/>
              </a:lnTo>
              <a:lnTo>
                <a:pt x="1147763" y="595313"/>
              </a:lnTo>
              <a:lnTo>
                <a:pt x="1152525" y="647700"/>
              </a:lnTo>
              <a:lnTo>
                <a:pt x="1152525" y="666750"/>
              </a:lnTo>
            </a:path>
          </a:pathLst>
        </a:cu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466726</xdr:colOff>
      <xdr:row>7</xdr:row>
      <xdr:rowOff>80963</xdr:rowOff>
    </xdr:from>
    <xdr:to>
      <xdr:col>10</xdr:col>
      <xdr:colOff>161926</xdr:colOff>
      <xdr:row>16</xdr:row>
      <xdr:rowOff>4763</xdr:rowOff>
    </xdr:to>
    <xdr:sp macro="" textlink="">
      <xdr:nvSpPr>
        <xdr:cNvPr id="73" name="フリーフォーム 72"/>
        <xdr:cNvSpPr/>
      </xdr:nvSpPr>
      <xdr:spPr>
        <a:xfrm>
          <a:off x="4124326" y="2395538"/>
          <a:ext cx="2133600" cy="1295400"/>
        </a:xfrm>
        <a:custGeom>
          <a:avLst/>
          <a:gdLst>
            <a:gd name="connsiteX0" fmla="*/ 2105025 w 2133600"/>
            <a:gd name="connsiteY0" fmla="*/ 1295400 h 1295400"/>
            <a:gd name="connsiteX1" fmla="*/ 2119312 w 2133600"/>
            <a:gd name="connsiteY1" fmla="*/ 1238250 h 1295400"/>
            <a:gd name="connsiteX2" fmla="*/ 2133600 w 2133600"/>
            <a:gd name="connsiteY2" fmla="*/ 1233488 h 1295400"/>
            <a:gd name="connsiteX3" fmla="*/ 2119312 w 2133600"/>
            <a:gd name="connsiteY3" fmla="*/ 1181100 h 1295400"/>
            <a:gd name="connsiteX4" fmla="*/ 2047875 w 2133600"/>
            <a:gd name="connsiteY4" fmla="*/ 1114425 h 1295400"/>
            <a:gd name="connsiteX5" fmla="*/ 1990725 w 2133600"/>
            <a:gd name="connsiteY5" fmla="*/ 1033463 h 1295400"/>
            <a:gd name="connsiteX6" fmla="*/ 1833562 w 2133600"/>
            <a:gd name="connsiteY6" fmla="*/ 904875 h 1295400"/>
            <a:gd name="connsiteX7" fmla="*/ 1781175 w 2133600"/>
            <a:gd name="connsiteY7" fmla="*/ 842963 h 1295400"/>
            <a:gd name="connsiteX8" fmla="*/ 1757362 w 2133600"/>
            <a:gd name="connsiteY8" fmla="*/ 838200 h 1295400"/>
            <a:gd name="connsiteX9" fmla="*/ 1747837 w 2133600"/>
            <a:gd name="connsiteY9" fmla="*/ 766763 h 1295400"/>
            <a:gd name="connsiteX10" fmla="*/ 1652587 w 2133600"/>
            <a:gd name="connsiteY10" fmla="*/ 723900 h 1295400"/>
            <a:gd name="connsiteX11" fmla="*/ 1647825 w 2133600"/>
            <a:gd name="connsiteY11" fmla="*/ 671513 h 1295400"/>
            <a:gd name="connsiteX12" fmla="*/ 1633537 w 2133600"/>
            <a:gd name="connsiteY12" fmla="*/ 661988 h 1295400"/>
            <a:gd name="connsiteX13" fmla="*/ 1585912 w 2133600"/>
            <a:gd name="connsiteY13" fmla="*/ 585788 h 1295400"/>
            <a:gd name="connsiteX14" fmla="*/ 1571625 w 2133600"/>
            <a:gd name="connsiteY14" fmla="*/ 538163 h 1295400"/>
            <a:gd name="connsiteX15" fmla="*/ 1524000 w 2133600"/>
            <a:gd name="connsiteY15" fmla="*/ 533400 h 1295400"/>
            <a:gd name="connsiteX16" fmla="*/ 1452562 w 2133600"/>
            <a:gd name="connsiteY16" fmla="*/ 428625 h 1295400"/>
            <a:gd name="connsiteX17" fmla="*/ 1385887 w 2133600"/>
            <a:gd name="connsiteY17" fmla="*/ 414338 h 1295400"/>
            <a:gd name="connsiteX18" fmla="*/ 1357312 w 2133600"/>
            <a:gd name="connsiteY18" fmla="*/ 366713 h 1295400"/>
            <a:gd name="connsiteX19" fmla="*/ 1219200 w 2133600"/>
            <a:gd name="connsiteY19" fmla="*/ 314325 h 1295400"/>
            <a:gd name="connsiteX20" fmla="*/ 1219200 w 2133600"/>
            <a:gd name="connsiteY20" fmla="*/ 290513 h 1295400"/>
            <a:gd name="connsiteX21" fmla="*/ 1138237 w 2133600"/>
            <a:gd name="connsiteY21" fmla="*/ 266700 h 1295400"/>
            <a:gd name="connsiteX22" fmla="*/ 1066800 w 2133600"/>
            <a:gd name="connsiteY22" fmla="*/ 200025 h 1295400"/>
            <a:gd name="connsiteX23" fmla="*/ 966787 w 2133600"/>
            <a:gd name="connsiteY23" fmla="*/ 176213 h 1295400"/>
            <a:gd name="connsiteX24" fmla="*/ 881062 w 2133600"/>
            <a:gd name="connsiteY24" fmla="*/ 157163 h 1295400"/>
            <a:gd name="connsiteX25" fmla="*/ 847725 w 2133600"/>
            <a:gd name="connsiteY25" fmla="*/ 142875 h 1295400"/>
            <a:gd name="connsiteX26" fmla="*/ 781050 w 2133600"/>
            <a:gd name="connsiteY26" fmla="*/ 123825 h 1295400"/>
            <a:gd name="connsiteX27" fmla="*/ 781050 w 2133600"/>
            <a:gd name="connsiteY27" fmla="*/ 123825 h 1295400"/>
            <a:gd name="connsiteX28" fmla="*/ 719137 w 2133600"/>
            <a:gd name="connsiteY28" fmla="*/ 133350 h 1295400"/>
            <a:gd name="connsiteX29" fmla="*/ 633412 w 2133600"/>
            <a:gd name="connsiteY29" fmla="*/ 123825 h 1295400"/>
            <a:gd name="connsiteX30" fmla="*/ 557212 w 2133600"/>
            <a:gd name="connsiteY30" fmla="*/ 100013 h 1295400"/>
            <a:gd name="connsiteX31" fmla="*/ 495300 w 2133600"/>
            <a:gd name="connsiteY31" fmla="*/ 133350 h 1295400"/>
            <a:gd name="connsiteX32" fmla="*/ 409575 w 2133600"/>
            <a:gd name="connsiteY32" fmla="*/ 109538 h 1295400"/>
            <a:gd name="connsiteX33" fmla="*/ 342900 w 2133600"/>
            <a:gd name="connsiteY33" fmla="*/ 80963 h 1295400"/>
            <a:gd name="connsiteX34" fmla="*/ 342900 w 2133600"/>
            <a:gd name="connsiteY34" fmla="*/ 80963 h 1295400"/>
            <a:gd name="connsiteX35" fmla="*/ 290512 w 2133600"/>
            <a:gd name="connsiteY35" fmla="*/ 47625 h 1295400"/>
            <a:gd name="connsiteX36" fmla="*/ 228600 w 2133600"/>
            <a:gd name="connsiteY36" fmla="*/ 23813 h 1295400"/>
            <a:gd name="connsiteX37" fmla="*/ 161925 w 2133600"/>
            <a:gd name="connsiteY37" fmla="*/ 0 h 1295400"/>
            <a:gd name="connsiteX38" fmla="*/ 109537 w 2133600"/>
            <a:gd name="connsiteY38" fmla="*/ 0 h 1295400"/>
            <a:gd name="connsiteX39" fmla="*/ 71437 w 2133600"/>
            <a:gd name="connsiteY39" fmla="*/ 4763 h 1295400"/>
            <a:gd name="connsiteX40" fmla="*/ 52387 w 2133600"/>
            <a:gd name="connsiteY40" fmla="*/ 4763 h 1295400"/>
            <a:gd name="connsiteX41" fmla="*/ 14287 w 2133600"/>
            <a:gd name="connsiteY41" fmla="*/ 4763 h 1295400"/>
            <a:gd name="connsiteX42" fmla="*/ 0 w 2133600"/>
            <a:gd name="connsiteY42" fmla="*/ 4763 h 12954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2133600" h="1295400">
              <a:moveTo>
                <a:pt x="2105025" y="1295400"/>
              </a:moveTo>
              <a:lnTo>
                <a:pt x="2119312" y="1238250"/>
              </a:lnTo>
              <a:lnTo>
                <a:pt x="2133600" y="1233488"/>
              </a:lnTo>
              <a:lnTo>
                <a:pt x="2119312" y="1181100"/>
              </a:lnTo>
              <a:lnTo>
                <a:pt x="2047875" y="1114425"/>
              </a:lnTo>
              <a:lnTo>
                <a:pt x="1990725" y="1033463"/>
              </a:lnTo>
              <a:lnTo>
                <a:pt x="1833562" y="904875"/>
              </a:lnTo>
              <a:lnTo>
                <a:pt x="1781175" y="842963"/>
              </a:lnTo>
              <a:lnTo>
                <a:pt x="1757362" y="838200"/>
              </a:lnTo>
              <a:lnTo>
                <a:pt x="1747837" y="766763"/>
              </a:lnTo>
              <a:lnTo>
                <a:pt x="1652587" y="723900"/>
              </a:lnTo>
              <a:lnTo>
                <a:pt x="1647825" y="671513"/>
              </a:lnTo>
              <a:lnTo>
                <a:pt x="1633537" y="661988"/>
              </a:lnTo>
              <a:lnTo>
                <a:pt x="1585912" y="585788"/>
              </a:lnTo>
              <a:lnTo>
                <a:pt x="1571625" y="538163"/>
              </a:lnTo>
              <a:lnTo>
                <a:pt x="1524000" y="533400"/>
              </a:lnTo>
              <a:lnTo>
                <a:pt x="1452562" y="428625"/>
              </a:lnTo>
              <a:lnTo>
                <a:pt x="1385887" y="414338"/>
              </a:lnTo>
              <a:lnTo>
                <a:pt x="1357312" y="366713"/>
              </a:lnTo>
              <a:lnTo>
                <a:pt x="1219200" y="314325"/>
              </a:lnTo>
              <a:lnTo>
                <a:pt x="1219200" y="290513"/>
              </a:lnTo>
              <a:lnTo>
                <a:pt x="1138237" y="266700"/>
              </a:lnTo>
              <a:lnTo>
                <a:pt x="1066800" y="200025"/>
              </a:lnTo>
              <a:lnTo>
                <a:pt x="966787" y="176213"/>
              </a:lnTo>
              <a:lnTo>
                <a:pt x="881062" y="157163"/>
              </a:lnTo>
              <a:lnTo>
                <a:pt x="847725" y="142875"/>
              </a:lnTo>
              <a:lnTo>
                <a:pt x="781050" y="123825"/>
              </a:lnTo>
              <a:lnTo>
                <a:pt x="781050" y="123825"/>
              </a:lnTo>
              <a:lnTo>
                <a:pt x="719137" y="133350"/>
              </a:lnTo>
              <a:lnTo>
                <a:pt x="633412" y="123825"/>
              </a:lnTo>
              <a:lnTo>
                <a:pt x="557212" y="100013"/>
              </a:lnTo>
              <a:lnTo>
                <a:pt x="495300" y="133350"/>
              </a:lnTo>
              <a:lnTo>
                <a:pt x="409575" y="109538"/>
              </a:lnTo>
              <a:lnTo>
                <a:pt x="342900" y="80963"/>
              </a:lnTo>
              <a:lnTo>
                <a:pt x="342900" y="80963"/>
              </a:lnTo>
              <a:lnTo>
                <a:pt x="290512" y="47625"/>
              </a:lnTo>
              <a:lnTo>
                <a:pt x="228600" y="23813"/>
              </a:lnTo>
              <a:lnTo>
                <a:pt x="161925" y="0"/>
              </a:lnTo>
              <a:lnTo>
                <a:pt x="109537" y="0"/>
              </a:lnTo>
              <a:lnTo>
                <a:pt x="71437" y="4763"/>
              </a:lnTo>
              <a:lnTo>
                <a:pt x="52387" y="4763"/>
              </a:lnTo>
              <a:lnTo>
                <a:pt x="14287" y="4763"/>
              </a:lnTo>
              <a:lnTo>
                <a:pt x="0" y="4763"/>
              </a:lnTo>
            </a:path>
          </a:pathLst>
        </a:cu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xdr:col>
      <xdr:colOff>509588</xdr:colOff>
      <xdr:row>6</xdr:row>
      <xdr:rowOff>71438</xdr:rowOff>
    </xdr:from>
    <xdr:to>
      <xdr:col>6</xdr:col>
      <xdr:colOff>481013</xdr:colOff>
      <xdr:row>8</xdr:row>
      <xdr:rowOff>80963</xdr:rowOff>
    </xdr:to>
    <xdr:sp macro="" textlink="">
      <xdr:nvSpPr>
        <xdr:cNvPr id="74" name="フリーフォーム 73"/>
        <xdr:cNvSpPr/>
      </xdr:nvSpPr>
      <xdr:spPr>
        <a:xfrm>
          <a:off x="3557588" y="2233613"/>
          <a:ext cx="581025" cy="314325"/>
        </a:xfrm>
        <a:custGeom>
          <a:avLst/>
          <a:gdLst>
            <a:gd name="connsiteX0" fmla="*/ 0 w 581025"/>
            <a:gd name="connsiteY0" fmla="*/ 0 h 314325"/>
            <a:gd name="connsiteX1" fmla="*/ 47625 w 581025"/>
            <a:gd name="connsiteY1" fmla="*/ 28575 h 314325"/>
            <a:gd name="connsiteX2" fmla="*/ 100012 w 581025"/>
            <a:gd name="connsiteY2" fmla="*/ 119062 h 314325"/>
            <a:gd name="connsiteX3" fmla="*/ 109537 w 581025"/>
            <a:gd name="connsiteY3" fmla="*/ 171450 h 314325"/>
            <a:gd name="connsiteX4" fmla="*/ 157162 w 581025"/>
            <a:gd name="connsiteY4" fmla="*/ 190500 h 314325"/>
            <a:gd name="connsiteX5" fmla="*/ 209550 w 581025"/>
            <a:gd name="connsiteY5" fmla="*/ 266700 h 314325"/>
            <a:gd name="connsiteX6" fmla="*/ 247650 w 581025"/>
            <a:gd name="connsiteY6" fmla="*/ 261937 h 314325"/>
            <a:gd name="connsiteX7" fmla="*/ 257175 w 581025"/>
            <a:gd name="connsiteY7" fmla="*/ 280987 h 314325"/>
            <a:gd name="connsiteX8" fmla="*/ 314325 w 581025"/>
            <a:gd name="connsiteY8" fmla="*/ 280987 h 314325"/>
            <a:gd name="connsiteX9" fmla="*/ 352425 w 581025"/>
            <a:gd name="connsiteY9" fmla="*/ 314325 h 314325"/>
            <a:gd name="connsiteX10" fmla="*/ 414337 w 581025"/>
            <a:gd name="connsiteY10" fmla="*/ 285750 h 314325"/>
            <a:gd name="connsiteX11" fmla="*/ 438150 w 581025"/>
            <a:gd name="connsiteY11" fmla="*/ 304800 h 314325"/>
            <a:gd name="connsiteX12" fmla="*/ 500062 w 581025"/>
            <a:gd name="connsiteY12" fmla="*/ 304800 h 314325"/>
            <a:gd name="connsiteX13" fmla="*/ 519112 w 581025"/>
            <a:gd name="connsiteY13" fmla="*/ 285750 h 314325"/>
            <a:gd name="connsiteX14" fmla="*/ 514350 w 581025"/>
            <a:gd name="connsiteY14" fmla="*/ 247650 h 314325"/>
            <a:gd name="connsiteX15" fmla="*/ 533400 w 581025"/>
            <a:gd name="connsiteY15" fmla="*/ 223837 h 314325"/>
            <a:gd name="connsiteX16" fmla="*/ 561975 w 581025"/>
            <a:gd name="connsiteY16" fmla="*/ 171450 h 314325"/>
            <a:gd name="connsiteX17" fmla="*/ 581025 w 581025"/>
            <a:gd name="connsiteY17" fmla="*/ 161925 h 3143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81025" h="314325">
              <a:moveTo>
                <a:pt x="0" y="0"/>
              </a:moveTo>
              <a:lnTo>
                <a:pt x="47625" y="28575"/>
              </a:lnTo>
              <a:lnTo>
                <a:pt x="100012" y="119062"/>
              </a:lnTo>
              <a:lnTo>
                <a:pt x="109537" y="171450"/>
              </a:lnTo>
              <a:lnTo>
                <a:pt x="157162" y="190500"/>
              </a:lnTo>
              <a:lnTo>
                <a:pt x="209550" y="266700"/>
              </a:lnTo>
              <a:lnTo>
                <a:pt x="247650" y="261937"/>
              </a:lnTo>
              <a:lnTo>
                <a:pt x="257175" y="280987"/>
              </a:lnTo>
              <a:lnTo>
                <a:pt x="314325" y="280987"/>
              </a:lnTo>
              <a:lnTo>
                <a:pt x="352425" y="314325"/>
              </a:lnTo>
              <a:lnTo>
                <a:pt x="414337" y="285750"/>
              </a:lnTo>
              <a:lnTo>
                <a:pt x="438150" y="304800"/>
              </a:lnTo>
              <a:lnTo>
                <a:pt x="500062" y="304800"/>
              </a:lnTo>
              <a:lnTo>
                <a:pt x="519112" y="285750"/>
              </a:lnTo>
              <a:lnTo>
                <a:pt x="514350" y="247650"/>
              </a:lnTo>
              <a:lnTo>
                <a:pt x="533400" y="223837"/>
              </a:lnTo>
              <a:lnTo>
                <a:pt x="561975" y="171450"/>
              </a:lnTo>
              <a:lnTo>
                <a:pt x="581025" y="161925"/>
              </a:lnTo>
            </a:path>
          </a:pathLst>
        </a:cu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xdr:col>
      <xdr:colOff>523875</xdr:colOff>
      <xdr:row>6</xdr:row>
      <xdr:rowOff>109537</xdr:rowOff>
    </xdr:from>
    <xdr:to>
      <xdr:col>5</xdr:col>
      <xdr:colOff>223838</xdr:colOff>
      <xdr:row>8</xdr:row>
      <xdr:rowOff>61912</xdr:rowOff>
    </xdr:to>
    <xdr:sp macro="" textlink="">
      <xdr:nvSpPr>
        <xdr:cNvPr id="75" name="フリーフォーム 74"/>
        <xdr:cNvSpPr/>
      </xdr:nvSpPr>
      <xdr:spPr>
        <a:xfrm>
          <a:off x="2962275" y="2271712"/>
          <a:ext cx="309563" cy="257175"/>
        </a:xfrm>
        <a:custGeom>
          <a:avLst/>
          <a:gdLst>
            <a:gd name="connsiteX0" fmla="*/ 52388 w 309563"/>
            <a:gd name="connsiteY0" fmla="*/ 0 h 257175"/>
            <a:gd name="connsiteX1" fmla="*/ 147638 w 309563"/>
            <a:gd name="connsiteY1" fmla="*/ 14288 h 257175"/>
            <a:gd name="connsiteX2" fmla="*/ 171450 w 309563"/>
            <a:gd name="connsiteY2" fmla="*/ 71438 h 257175"/>
            <a:gd name="connsiteX3" fmla="*/ 223838 w 309563"/>
            <a:gd name="connsiteY3" fmla="*/ 109538 h 257175"/>
            <a:gd name="connsiteX4" fmla="*/ 309563 w 309563"/>
            <a:gd name="connsiteY4" fmla="*/ 123825 h 257175"/>
            <a:gd name="connsiteX5" fmla="*/ 261938 w 309563"/>
            <a:gd name="connsiteY5" fmla="*/ 166688 h 257175"/>
            <a:gd name="connsiteX6" fmla="*/ 276225 w 309563"/>
            <a:gd name="connsiteY6" fmla="*/ 223838 h 257175"/>
            <a:gd name="connsiteX7" fmla="*/ 285750 w 309563"/>
            <a:gd name="connsiteY7" fmla="*/ 257175 h 257175"/>
            <a:gd name="connsiteX8" fmla="*/ 261938 w 309563"/>
            <a:gd name="connsiteY8" fmla="*/ 257175 h 257175"/>
            <a:gd name="connsiteX9" fmla="*/ 228600 w 309563"/>
            <a:gd name="connsiteY9" fmla="*/ 214313 h 257175"/>
            <a:gd name="connsiteX10" fmla="*/ 119063 w 309563"/>
            <a:gd name="connsiteY10" fmla="*/ 200025 h 257175"/>
            <a:gd name="connsiteX11" fmla="*/ 138113 w 309563"/>
            <a:gd name="connsiteY11" fmla="*/ 171450 h 257175"/>
            <a:gd name="connsiteX12" fmla="*/ 95250 w 309563"/>
            <a:gd name="connsiteY12" fmla="*/ 123825 h 257175"/>
            <a:gd name="connsiteX13" fmla="*/ 47625 w 309563"/>
            <a:gd name="connsiteY13" fmla="*/ 138113 h 257175"/>
            <a:gd name="connsiteX14" fmla="*/ 0 w 309563"/>
            <a:gd name="connsiteY14" fmla="*/ 104775 h 257175"/>
            <a:gd name="connsiteX15" fmla="*/ 4763 w 309563"/>
            <a:gd name="connsiteY15" fmla="*/ 57150 h 257175"/>
            <a:gd name="connsiteX16" fmla="*/ 52388 w 309563"/>
            <a:gd name="connsiteY16" fmla="*/ 0 h 2571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09563" h="257175">
              <a:moveTo>
                <a:pt x="52388" y="0"/>
              </a:moveTo>
              <a:lnTo>
                <a:pt x="147638" y="14288"/>
              </a:lnTo>
              <a:lnTo>
                <a:pt x="171450" y="71438"/>
              </a:lnTo>
              <a:lnTo>
                <a:pt x="223838" y="109538"/>
              </a:lnTo>
              <a:lnTo>
                <a:pt x="309563" y="123825"/>
              </a:lnTo>
              <a:lnTo>
                <a:pt x="261938" y="166688"/>
              </a:lnTo>
              <a:lnTo>
                <a:pt x="276225" y="223838"/>
              </a:lnTo>
              <a:lnTo>
                <a:pt x="285750" y="257175"/>
              </a:lnTo>
              <a:lnTo>
                <a:pt x="261938" y="257175"/>
              </a:lnTo>
              <a:lnTo>
                <a:pt x="228600" y="214313"/>
              </a:lnTo>
              <a:lnTo>
                <a:pt x="119063" y="200025"/>
              </a:lnTo>
              <a:lnTo>
                <a:pt x="138113" y="171450"/>
              </a:lnTo>
              <a:lnTo>
                <a:pt x="95250" y="123825"/>
              </a:lnTo>
              <a:lnTo>
                <a:pt x="47625" y="138113"/>
              </a:lnTo>
              <a:lnTo>
                <a:pt x="0" y="104775"/>
              </a:lnTo>
              <a:lnTo>
                <a:pt x="4763" y="57150"/>
              </a:lnTo>
              <a:lnTo>
                <a:pt x="52388" y="0"/>
              </a:lnTo>
              <a:close/>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109538</xdr:colOff>
      <xdr:row>8</xdr:row>
      <xdr:rowOff>80962</xdr:rowOff>
    </xdr:from>
    <xdr:to>
      <xdr:col>7</xdr:col>
      <xdr:colOff>9525</xdr:colOff>
      <xdr:row>10</xdr:row>
      <xdr:rowOff>14287</xdr:rowOff>
    </xdr:to>
    <xdr:sp macro="" textlink="">
      <xdr:nvSpPr>
        <xdr:cNvPr id="76" name="フリーフォーム 75"/>
        <xdr:cNvSpPr/>
      </xdr:nvSpPr>
      <xdr:spPr>
        <a:xfrm>
          <a:off x="3767138" y="2547937"/>
          <a:ext cx="509587" cy="238125"/>
        </a:xfrm>
        <a:custGeom>
          <a:avLst/>
          <a:gdLst>
            <a:gd name="connsiteX0" fmla="*/ 0 w 509587"/>
            <a:gd name="connsiteY0" fmla="*/ 71438 h 238125"/>
            <a:gd name="connsiteX1" fmla="*/ 42862 w 509587"/>
            <a:gd name="connsiteY1" fmla="*/ 100013 h 238125"/>
            <a:gd name="connsiteX2" fmla="*/ 52387 w 509587"/>
            <a:gd name="connsiteY2" fmla="*/ 52388 h 238125"/>
            <a:gd name="connsiteX3" fmla="*/ 85725 w 509587"/>
            <a:gd name="connsiteY3" fmla="*/ 57150 h 238125"/>
            <a:gd name="connsiteX4" fmla="*/ 119062 w 509587"/>
            <a:gd name="connsiteY4" fmla="*/ 71438 h 238125"/>
            <a:gd name="connsiteX5" fmla="*/ 133350 w 509587"/>
            <a:gd name="connsiteY5" fmla="*/ 85725 h 238125"/>
            <a:gd name="connsiteX6" fmla="*/ 133350 w 509587"/>
            <a:gd name="connsiteY6" fmla="*/ 138113 h 238125"/>
            <a:gd name="connsiteX7" fmla="*/ 157162 w 509587"/>
            <a:gd name="connsiteY7" fmla="*/ 123825 h 238125"/>
            <a:gd name="connsiteX8" fmla="*/ 166687 w 509587"/>
            <a:gd name="connsiteY8" fmla="*/ 166688 h 238125"/>
            <a:gd name="connsiteX9" fmla="*/ 219075 w 509587"/>
            <a:gd name="connsiteY9" fmla="*/ 185738 h 238125"/>
            <a:gd name="connsiteX10" fmla="*/ 233362 w 509587"/>
            <a:gd name="connsiteY10" fmla="*/ 238125 h 238125"/>
            <a:gd name="connsiteX11" fmla="*/ 314325 w 509587"/>
            <a:gd name="connsiteY11" fmla="*/ 233363 h 238125"/>
            <a:gd name="connsiteX12" fmla="*/ 342900 w 509587"/>
            <a:gd name="connsiteY12" fmla="*/ 180975 h 238125"/>
            <a:gd name="connsiteX13" fmla="*/ 371475 w 509587"/>
            <a:gd name="connsiteY13" fmla="*/ 214313 h 238125"/>
            <a:gd name="connsiteX14" fmla="*/ 419100 w 509587"/>
            <a:gd name="connsiteY14" fmla="*/ 214313 h 238125"/>
            <a:gd name="connsiteX15" fmla="*/ 495300 w 509587"/>
            <a:gd name="connsiteY15" fmla="*/ 204788 h 238125"/>
            <a:gd name="connsiteX16" fmla="*/ 509587 w 509587"/>
            <a:gd name="connsiteY16" fmla="*/ 204788 h 238125"/>
            <a:gd name="connsiteX17" fmla="*/ 490537 w 509587"/>
            <a:gd name="connsiteY17" fmla="*/ 161925 h 238125"/>
            <a:gd name="connsiteX18" fmla="*/ 409575 w 509587"/>
            <a:gd name="connsiteY18" fmla="*/ 128588 h 238125"/>
            <a:gd name="connsiteX19" fmla="*/ 423862 w 509587"/>
            <a:gd name="connsiteY19" fmla="*/ 109538 h 238125"/>
            <a:gd name="connsiteX20" fmla="*/ 438150 w 509587"/>
            <a:gd name="connsiteY20" fmla="*/ 95250 h 238125"/>
            <a:gd name="connsiteX21" fmla="*/ 361950 w 509587"/>
            <a:gd name="connsiteY21" fmla="*/ 71438 h 238125"/>
            <a:gd name="connsiteX22" fmla="*/ 328612 w 509587"/>
            <a:gd name="connsiteY22" fmla="*/ 104775 h 238125"/>
            <a:gd name="connsiteX23" fmla="*/ 328612 w 509587"/>
            <a:gd name="connsiteY23" fmla="*/ 138113 h 238125"/>
            <a:gd name="connsiteX24" fmla="*/ 285750 w 509587"/>
            <a:gd name="connsiteY24" fmla="*/ 161925 h 238125"/>
            <a:gd name="connsiteX25" fmla="*/ 223837 w 509587"/>
            <a:gd name="connsiteY25" fmla="*/ 100013 h 238125"/>
            <a:gd name="connsiteX26" fmla="*/ 176212 w 509587"/>
            <a:gd name="connsiteY26" fmla="*/ 61913 h 238125"/>
            <a:gd name="connsiteX27" fmla="*/ 123825 w 509587"/>
            <a:gd name="connsiteY27" fmla="*/ 23813 h 238125"/>
            <a:gd name="connsiteX28" fmla="*/ 76200 w 509587"/>
            <a:gd name="connsiteY28" fmla="*/ 0 h 238125"/>
            <a:gd name="connsiteX29" fmla="*/ 38100 w 509587"/>
            <a:gd name="connsiteY29" fmla="*/ 4763 h 238125"/>
            <a:gd name="connsiteX30" fmla="*/ 0 w 509587"/>
            <a:gd name="connsiteY30" fmla="*/ 71438 h 2381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Lst>
          <a:rect l="l" t="t" r="r" b="b"/>
          <a:pathLst>
            <a:path w="509587" h="238125">
              <a:moveTo>
                <a:pt x="0" y="71438"/>
              </a:moveTo>
              <a:lnTo>
                <a:pt x="42862" y="100013"/>
              </a:lnTo>
              <a:lnTo>
                <a:pt x="52387" y="52388"/>
              </a:lnTo>
              <a:lnTo>
                <a:pt x="85725" y="57150"/>
              </a:lnTo>
              <a:lnTo>
                <a:pt x="119062" y="71438"/>
              </a:lnTo>
              <a:lnTo>
                <a:pt x="133350" y="85725"/>
              </a:lnTo>
              <a:lnTo>
                <a:pt x="133350" y="138113"/>
              </a:lnTo>
              <a:lnTo>
                <a:pt x="157162" y="123825"/>
              </a:lnTo>
              <a:lnTo>
                <a:pt x="166687" y="166688"/>
              </a:lnTo>
              <a:lnTo>
                <a:pt x="219075" y="185738"/>
              </a:lnTo>
              <a:lnTo>
                <a:pt x="233362" y="238125"/>
              </a:lnTo>
              <a:lnTo>
                <a:pt x="314325" y="233363"/>
              </a:lnTo>
              <a:lnTo>
                <a:pt x="342900" y="180975"/>
              </a:lnTo>
              <a:lnTo>
                <a:pt x="371475" y="214313"/>
              </a:lnTo>
              <a:lnTo>
                <a:pt x="419100" y="214313"/>
              </a:lnTo>
              <a:lnTo>
                <a:pt x="495300" y="204788"/>
              </a:lnTo>
              <a:lnTo>
                <a:pt x="509587" y="204788"/>
              </a:lnTo>
              <a:lnTo>
                <a:pt x="490537" y="161925"/>
              </a:lnTo>
              <a:lnTo>
                <a:pt x="409575" y="128588"/>
              </a:lnTo>
              <a:lnTo>
                <a:pt x="423862" y="109538"/>
              </a:lnTo>
              <a:lnTo>
                <a:pt x="438150" y="95250"/>
              </a:lnTo>
              <a:lnTo>
                <a:pt x="361950" y="71438"/>
              </a:lnTo>
              <a:lnTo>
                <a:pt x="328612" y="104775"/>
              </a:lnTo>
              <a:lnTo>
                <a:pt x="328612" y="138113"/>
              </a:lnTo>
              <a:lnTo>
                <a:pt x="285750" y="161925"/>
              </a:lnTo>
              <a:lnTo>
                <a:pt x="223837" y="100013"/>
              </a:lnTo>
              <a:lnTo>
                <a:pt x="176212" y="61913"/>
              </a:lnTo>
              <a:lnTo>
                <a:pt x="123825" y="23813"/>
              </a:lnTo>
              <a:lnTo>
                <a:pt x="76200" y="0"/>
              </a:lnTo>
              <a:lnTo>
                <a:pt x="38100" y="4763"/>
              </a:lnTo>
              <a:lnTo>
                <a:pt x="0" y="71438"/>
              </a:lnTo>
              <a:close/>
            </a:path>
          </a:pathLst>
        </a:cu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600074</xdr:colOff>
      <xdr:row>16</xdr:row>
      <xdr:rowOff>152399</xdr:rowOff>
    </xdr:from>
    <xdr:to>
      <xdr:col>10</xdr:col>
      <xdr:colOff>257175</xdr:colOff>
      <xdr:row>20</xdr:row>
      <xdr:rowOff>114300</xdr:rowOff>
    </xdr:to>
    <xdr:sp macro="" textlink="">
      <xdr:nvSpPr>
        <xdr:cNvPr id="77" name="Rectangle 60"/>
        <xdr:cNvSpPr>
          <a:spLocks noChangeArrowheads="1"/>
        </xdr:cNvSpPr>
      </xdr:nvSpPr>
      <xdr:spPr bwMode="auto">
        <a:xfrm>
          <a:off x="6086474" y="3838574"/>
          <a:ext cx="266701" cy="57150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大和市</a:t>
          </a:r>
        </a:p>
      </xdr:txBody>
    </xdr:sp>
    <xdr:clientData/>
  </xdr:twoCellAnchor>
  <xdr:twoCellAnchor>
    <xdr:from>
      <xdr:col>10</xdr:col>
      <xdr:colOff>161924</xdr:colOff>
      <xdr:row>28</xdr:row>
      <xdr:rowOff>9524</xdr:rowOff>
    </xdr:from>
    <xdr:to>
      <xdr:col>10</xdr:col>
      <xdr:colOff>428625</xdr:colOff>
      <xdr:row>31</xdr:row>
      <xdr:rowOff>123825</xdr:rowOff>
    </xdr:to>
    <xdr:sp macro="" textlink="">
      <xdr:nvSpPr>
        <xdr:cNvPr id="78" name="Rectangle 60"/>
        <xdr:cNvSpPr>
          <a:spLocks noChangeArrowheads="1"/>
        </xdr:cNvSpPr>
      </xdr:nvSpPr>
      <xdr:spPr bwMode="auto">
        <a:xfrm>
          <a:off x="6257924" y="5524499"/>
          <a:ext cx="266701" cy="571501"/>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藤沢市</a:t>
          </a:r>
        </a:p>
      </xdr:txBody>
    </xdr:sp>
    <xdr:clientData/>
  </xdr:twoCellAnchor>
  <xdr:twoCellAnchor>
    <xdr:from>
      <xdr:col>10</xdr:col>
      <xdr:colOff>88900</xdr:colOff>
      <xdr:row>5</xdr:row>
      <xdr:rowOff>9525</xdr:rowOff>
    </xdr:from>
    <xdr:to>
      <xdr:col>16</xdr:col>
      <xdr:colOff>307975</xdr:colOff>
      <xdr:row>34</xdr:row>
      <xdr:rowOff>123825</xdr:rowOff>
    </xdr:to>
    <xdr:grpSp>
      <xdr:nvGrpSpPr>
        <xdr:cNvPr id="79" name="グループ化 80"/>
        <xdr:cNvGrpSpPr>
          <a:grpSpLocks/>
        </xdr:cNvGrpSpPr>
      </xdr:nvGrpSpPr>
      <xdr:grpSpPr bwMode="auto">
        <a:xfrm>
          <a:off x="6184900" y="2019300"/>
          <a:ext cx="3876675" cy="4533900"/>
          <a:chOff x="6172200" y="2019300"/>
          <a:chExt cx="3876675" cy="4533900"/>
        </a:xfrm>
      </xdr:grpSpPr>
      <xdr:sp macro="" textlink="">
        <xdr:nvSpPr>
          <xdr:cNvPr id="80" name="d14100"/>
          <xdr:cNvSpPr>
            <a:spLocks/>
          </xdr:cNvSpPr>
        </xdr:nvSpPr>
        <xdr:spPr bwMode="auto">
          <a:xfrm>
            <a:off x="6324600" y="2695575"/>
            <a:ext cx="2828925" cy="3857625"/>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0 w 16384"/>
              <a:gd name="T75" fmla="*/ 2147483646 h 16384"/>
              <a:gd name="T76" fmla="*/ 2147483646 w 16384"/>
              <a:gd name="T77" fmla="*/ 2147483646 h 16384"/>
              <a:gd name="T78" fmla="*/ 2147483646 w 16384"/>
              <a:gd name="T79" fmla="*/ 2147483646 h 16384"/>
              <a:gd name="T80" fmla="*/ 2147483646 w 16384"/>
              <a:gd name="T81" fmla="*/ 2147483646 h 16384"/>
              <a:gd name="T82" fmla="*/ 2147483646 w 16384"/>
              <a:gd name="T83" fmla="*/ 2147483646 h 16384"/>
              <a:gd name="T84" fmla="*/ 2147483646 w 16384"/>
              <a:gd name="T85" fmla="*/ 2147483646 h 16384"/>
              <a:gd name="T86" fmla="*/ 2147483646 w 16384"/>
              <a:gd name="T87" fmla="*/ 2147483646 h 16384"/>
              <a:gd name="T88" fmla="*/ 2147483646 w 16384"/>
              <a:gd name="T89" fmla="*/ 2147483646 h 16384"/>
              <a:gd name="T90" fmla="*/ 2147483646 w 16384"/>
              <a:gd name="T91" fmla="*/ 2147483646 h 16384"/>
              <a:gd name="T92" fmla="*/ 2147483646 w 16384"/>
              <a:gd name="T93" fmla="*/ 2147483646 h 16384"/>
              <a:gd name="T94" fmla="*/ 2147483646 w 16384"/>
              <a:gd name="T95" fmla="*/ 2147483646 h 16384"/>
              <a:gd name="T96" fmla="*/ 2147483646 w 16384"/>
              <a:gd name="T97" fmla="*/ 2147483646 h 16384"/>
              <a:gd name="T98" fmla="*/ 2147483646 w 16384"/>
              <a:gd name="T99" fmla="*/ 2147483646 h 16384"/>
              <a:gd name="T100" fmla="*/ 2147483646 w 16384"/>
              <a:gd name="T101" fmla="*/ 2147483646 h 16384"/>
              <a:gd name="T102" fmla="*/ 2147483646 w 16384"/>
              <a:gd name="T103" fmla="*/ 2147483646 h 16384"/>
              <a:gd name="T104" fmla="*/ 2147483646 w 16384"/>
              <a:gd name="T105" fmla="*/ 2147483646 h 16384"/>
              <a:gd name="T106" fmla="*/ 2147483646 w 16384"/>
              <a:gd name="T107" fmla="*/ 2147483646 h 16384"/>
              <a:gd name="T108" fmla="*/ 2147483646 w 16384"/>
              <a:gd name="T109" fmla="*/ 2147483646 h 16384"/>
              <a:gd name="T110" fmla="*/ 2147483646 w 16384"/>
              <a:gd name="T111" fmla="*/ 2147483646 h 16384"/>
              <a:gd name="T112" fmla="*/ 2147483646 w 16384"/>
              <a:gd name="T113" fmla="*/ 2147483646 h 16384"/>
              <a:gd name="T114" fmla="*/ 2147483646 w 16384"/>
              <a:gd name="T115" fmla="*/ 2147483646 h 1638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6384"/>
              <a:gd name="T175" fmla="*/ 0 h 16384"/>
              <a:gd name="T176" fmla="*/ 16384 w 16384"/>
              <a:gd name="T177" fmla="*/ 16384 h 1638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6384" h="16384">
                <a:moveTo>
                  <a:pt x="16384" y="6028"/>
                </a:moveTo>
                <a:lnTo>
                  <a:pt x="15391" y="6392"/>
                </a:lnTo>
                <a:lnTo>
                  <a:pt x="15170" y="5906"/>
                </a:lnTo>
                <a:lnTo>
                  <a:pt x="14784" y="5947"/>
                </a:lnTo>
                <a:lnTo>
                  <a:pt x="15170" y="6473"/>
                </a:lnTo>
                <a:lnTo>
                  <a:pt x="14619" y="6675"/>
                </a:lnTo>
                <a:lnTo>
                  <a:pt x="14122" y="5704"/>
                </a:lnTo>
                <a:lnTo>
                  <a:pt x="14067" y="5785"/>
                </a:lnTo>
                <a:lnTo>
                  <a:pt x="14398" y="7039"/>
                </a:lnTo>
                <a:lnTo>
                  <a:pt x="13515" y="7322"/>
                </a:lnTo>
                <a:lnTo>
                  <a:pt x="13405" y="7201"/>
                </a:lnTo>
                <a:lnTo>
                  <a:pt x="13515" y="7080"/>
                </a:lnTo>
                <a:lnTo>
                  <a:pt x="13846" y="6958"/>
                </a:lnTo>
                <a:lnTo>
                  <a:pt x="13791" y="6756"/>
                </a:lnTo>
                <a:lnTo>
                  <a:pt x="13626" y="6756"/>
                </a:lnTo>
                <a:lnTo>
                  <a:pt x="13405" y="6796"/>
                </a:lnTo>
                <a:lnTo>
                  <a:pt x="13184" y="6796"/>
                </a:lnTo>
                <a:lnTo>
                  <a:pt x="12853" y="6796"/>
                </a:lnTo>
                <a:lnTo>
                  <a:pt x="12467" y="6796"/>
                </a:lnTo>
                <a:lnTo>
                  <a:pt x="12081" y="6796"/>
                </a:lnTo>
                <a:lnTo>
                  <a:pt x="11860" y="6877"/>
                </a:lnTo>
                <a:lnTo>
                  <a:pt x="12357" y="7120"/>
                </a:lnTo>
                <a:lnTo>
                  <a:pt x="12247" y="7241"/>
                </a:lnTo>
                <a:lnTo>
                  <a:pt x="12578" y="7484"/>
                </a:lnTo>
                <a:lnTo>
                  <a:pt x="12467" y="7565"/>
                </a:lnTo>
                <a:lnTo>
                  <a:pt x="11916" y="7241"/>
                </a:lnTo>
                <a:lnTo>
                  <a:pt x="11254" y="7525"/>
                </a:lnTo>
                <a:lnTo>
                  <a:pt x="10978" y="7848"/>
                </a:lnTo>
                <a:lnTo>
                  <a:pt x="11254" y="8091"/>
                </a:lnTo>
                <a:lnTo>
                  <a:pt x="11419" y="8172"/>
                </a:lnTo>
                <a:lnTo>
                  <a:pt x="11750" y="7970"/>
                </a:lnTo>
                <a:lnTo>
                  <a:pt x="11971" y="8010"/>
                </a:lnTo>
                <a:lnTo>
                  <a:pt x="11860" y="8334"/>
                </a:lnTo>
                <a:lnTo>
                  <a:pt x="12467" y="8617"/>
                </a:lnTo>
                <a:lnTo>
                  <a:pt x="12743" y="8334"/>
                </a:lnTo>
                <a:lnTo>
                  <a:pt x="13074" y="8495"/>
                </a:lnTo>
                <a:lnTo>
                  <a:pt x="13184" y="8414"/>
                </a:lnTo>
                <a:lnTo>
                  <a:pt x="13350" y="8455"/>
                </a:lnTo>
                <a:lnTo>
                  <a:pt x="13295" y="8576"/>
                </a:lnTo>
                <a:lnTo>
                  <a:pt x="12688" y="8779"/>
                </a:lnTo>
                <a:lnTo>
                  <a:pt x="13019" y="8940"/>
                </a:lnTo>
                <a:lnTo>
                  <a:pt x="13460" y="8576"/>
                </a:lnTo>
                <a:lnTo>
                  <a:pt x="13681" y="8617"/>
                </a:lnTo>
                <a:lnTo>
                  <a:pt x="13515" y="8940"/>
                </a:lnTo>
                <a:lnTo>
                  <a:pt x="13626" y="9021"/>
                </a:lnTo>
                <a:lnTo>
                  <a:pt x="13846" y="8779"/>
                </a:lnTo>
                <a:lnTo>
                  <a:pt x="14012" y="8819"/>
                </a:lnTo>
                <a:lnTo>
                  <a:pt x="13736" y="9264"/>
                </a:lnTo>
                <a:lnTo>
                  <a:pt x="13902" y="9304"/>
                </a:lnTo>
                <a:lnTo>
                  <a:pt x="14122" y="8859"/>
                </a:lnTo>
                <a:lnTo>
                  <a:pt x="14343" y="8940"/>
                </a:lnTo>
                <a:lnTo>
                  <a:pt x="13957" y="9426"/>
                </a:lnTo>
                <a:lnTo>
                  <a:pt x="14233" y="9507"/>
                </a:lnTo>
                <a:lnTo>
                  <a:pt x="14564" y="8981"/>
                </a:lnTo>
                <a:lnTo>
                  <a:pt x="14619" y="9062"/>
                </a:lnTo>
                <a:lnTo>
                  <a:pt x="14343" y="10033"/>
                </a:lnTo>
                <a:lnTo>
                  <a:pt x="14067" y="9871"/>
                </a:lnTo>
                <a:lnTo>
                  <a:pt x="13902" y="10033"/>
                </a:lnTo>
                <a:lnTo>
                  <a:pt x="14343" y="10275"/>
                </a:lnTo>
                <a:lnTo>
                  <a:pt x="14233" y="10680"/>
                </a:lnTo>
                <a:lnTo>
                  <a:pt x="13515" y="11084"/>
                </a:lnTo>
                <a:lnTo>
                  <a:pt x="12909" y="10761"/>
                </a:lnTo>
                <a:lnTo>
                  <a:pt x="12412" y="10559"/>
                </a:lnTo>
                <a:lnTo>
                  <a:pt x="12136" y="10599"/>
                </a:lnTo>
                <a:lnTo>
                  <a:pt x="11860" y="10639"/>
                </a:lnTo>
                <a:lnTo>
                  <a:pt x="11529" y="10680"/>
                </a:lnTo>
                <a:lnTo>
                  <a:pt x="11143" y="10801"/>
                </a:lnTo>
                <a:lnTo>
                  <a:pt x="11033" y="10680"/>
                </a:lnTo>
                <a:lnTo>
                  <a:pt x="10868" y="10761"/>
                </a:lnTo>
                <a:lnTo>
                  <a:pt x="10978" y="11004"/>
                </a:lnTo>
                <a:lnTo>
                  <a:pt x="11750" y="10882"/>
                </a:lnTo>
                <a:lnTo>
                  <a:pt x="11971" y="11004"/>
                </a:lnTo>
                <a:lnTo>
                  <a:pt x="11971" y="11165"/>
                </a:lnTo>
                <a:lnTo>
                  <a:pt x="11750" y="11165"/>
                </a:lnTo>
                <a:lnTo>
                  <a:pt x="11474" y="11206"/>
                </a:lnTo>
                <a:lnTo>
                  <a:pt x="11033" y="11287"/>
                </a:lnTo>
                <a:lnTo>
                  <a:pt x="10757" y="11206"/>
                </a:lnTo>
                <a:lnTo>
                  <a:pt x="10426" y="11449"/>
                </a:lnTo>
                <a:lnTo>
                  <a:pt x="10592" y="11732"/>
                </a:lnTo>
                <a:lnTo>
                  <a:pt x="11143" y="11651"/>
                </a:lnTo>
                <a:lnTo>
                  <a:pt x="11309" y="11894"/>
                </a:lnTo>
                <a:lnTo>
                  <a:pt x="10923" y="12055"/>
                </a:lnTo>
                <a:lnTo>
                  <a:pt x="10757" y="12136"/>
                </a:lnTo>
                <a:lnTo>
                  <a:pt x="10978" y="12258"/>
                </a:lnTo>
                <a:lnTo>
                  <a:pt x="11364" y="12298"/>
                </a:lnTo>
                <a:lnTo>
                  <a:pt x="12136" y="11813"/>
                </a:lnTo>
                <a:lnTo>
                  <a:pt x="12522" y="12015"/>
                </a:lnTo>
                <a:lnTo>
                  <a:pt x="11860" y="12500"/>
                </a:lnTo>
                <a:lnTo>
                  <a:pt x="12136" y="12703"/>
                </a:lnTo>
                <a:lnTo>
                  <a:pt x="12357" y="12541"/>
                </a:lnTo>
                <a:lnTo>
                  <a:pt x="12522" y="13026"/>
                </a:lnTo>
                <a:lnTo>
                  <a:pt x="12247" y="13026"/>
                </a:lnTo>
                <a:lnTo>
                  <a:pt x="12136" y="13269"/>
                </a:lnTo>
                <a:lnTo>
                  <a:pt x="12191" y="13754"/>
                </a:lnTo>
                <a:lnTo>
                  <a:pt x="12467" y="13957"/>
                </a:lnTo>
                <a:lnTo>
                  <a:pt x="12467" y="14402"/>
                </a:lnTo>
                <a:lnTo>
                  <a:pt x="12136" y="14685"/>
                </a:lnTo>
                <a:lnTo>
                  <a:pt x="11695" y="14402"/>
                </a:lnTo>
                <a:lnTo>
                  <a:pt x="11364" y="14644"/>
                </a:lnTo>
                <a:lnTo>
                  <a:pt x="11198" y="14685"/>
                </a:lnTo>
                <a:lnTo>
                  <a:pt x="10978" y="14806"/>
                </a:lnTo>
                <a:lnTo>
                  <a:pt x="11033" y="15049"/>
                </a:lnTo>
                <a:lnTo>
                  <a:pt x="11143" y="15292"/>
                </a:lnTo>
                <a:lnTo>
                  <a:pt x="11254" y="15413"/>
                </a:lnTo>
                <a:lnTo>
                  <a:pt x="11474" y="15494"/>
                </a:lnTo>
                <a:lnTo>
                  <a:pt x="11198" y="15858"/>
                </a:lnTo>
                <a:lnTo>
                  <a:pt x="11088" y="15696"/>
                </a:lnTo>
                <a:lnTo>
                  <a:pt x="10868" y="15737"/>
                </a:lnTo>
                <a:lnTo>
                  <a:pt x="10702" y="15979"/>
                </a:lnTo>
                <a:lnTo>
                  <a:pt x="10592" y="16060"/>
                </a:lnTo>
                <a:lnTo>
                  <a:pt x="10261" y="16141"/>
                </a:lnTo>
                <a:lnTo>
                  <a:pt x="9819" y="16182"/>
                </a:lnTo>
                <a:lnTo>
                  <a:pt x="9764" y="16263"/>
                </a:lnTo>
                <a:lnTo>
                  <a:pt x="9544" y="16384"/>
                </a:lnTo>
                <a:lnTo>
                  <a:pt x="9323" y="16303"/>
                </a:lnTo>
                <a:lnTo>
                  <a:pt x="9213" y="16222"/>
                </a:lnTo>
                <a:lnTo>
                  <a:pt x="8937" y="16222"/>
                </a:lnTo>
                <a:lnTo>
                  <a:pt x="8606" y="16060"/>
                </a:lnTo>
                <a:lnTo>
                  <a:pt x="8495" y="15939"/>
                </a:lnTo>
                <a:lnTo>
                  <a:pt x="8551" y="15777"/>
                </a:lnTo>
                <a:lnTo>
                  <a:pt x="8385" y="15656"/>
                </a:lnTo>
                <a:lnTo>
                  <a:pt x="8220" y="15534"/>
                </a:lnTo>
                <a:lnTo>
                  <a:pt x="8220" y="15373"/>
                </a:lnTo>
                <a:lnTo>
                  <a:pt x="8275" y="15170"/>
                </a:lnTo>
                <a:lnTo>
                  <a:pt x="8109" y="15009"/>
                </a:lnTo>
                <a:lnTo>
                  <a:pt x="7613" y="15049"/>
                </a:lnTo>
                <a:lnTo>
                  <a:pt x="7337" y="15049"/>
                </a:lnTo>
                <a:lnTo>
                  <a:pt x="7116" y="14968"/>
                </a:lnTo>
                <a:lnTo>
                  <a:pt x="7116" y="14725"/>
                </a:lnTo>
                <a:lnTo>
                  <a:pt x="6951" y="14402"/>
                </a:lnTo>
                <a:lnTo>
                  <a:pt x="6896" y="14402"/>
                </a:lnTo>
                <a:lnTo>
                  <a:pt x="6509" y="14442"/>
                </a:lnTo>
                <a:lnTo>
                  <a:pt x="6289" y="14361"/>
                </a:lnTo>
                <a:lnTo>
                  <a:pt x="5958" y="14199"/>
                </a:lnTo>
                <a:lnTo>
                  <a:pt x="5682" y="13957"/>
                </a:lnTo>
                <a:lnTo>
                  <a:pt x="5572" y="13795"/>
                </a:lnTo>
                <a:lnTo>
                  <a:pt x="5461" y="13552"/>
                </a:lnTo>
                <a:lnTo>
                  <a:pt x="5296" y="13471"/>
                </a:lnTo>
                <a:lnTo>
                  <a:pt x="5130" y="13714"/>
                </a:lnTo>
                <a:lnTo>
                  <a:pt x="4689" y="13916"/>
                </a:lnTo>
                <a:lnTo>
                  <a:pt x="4137" y="13754"/>
                </a:lnTo>
                <a:lnTo>
                  <a:pt x="3862" y="13593"/>
                </a:lnTo>
                <a:lnTo>
                  <a:pt x="3696" y="13593"/>
                </a:lnTo>
                <a:lnTo>
                  <a:pt x="3310" y="13512"/>
                </a:lnTo>
                <a:lnTo>
                  <a:pt x="2924" y="13350"/>
                </a:lnTo>
                <a:lnTo>
                  <a:pt x="2538" y="13107"/>
                </a:lnTo>
                <a:lnTo>
                  <a:pt x="2372" y="13431"/>
                </a:lnTo>
                <a:lnTo>
                  <a:pt x="2096" y="13552"/>
                </a:lnTo>
                <a:lnTo>
                  <a:pt x="2041" y="13674"/>
                </a:lnTo>
                <a:lnTo>
                  <a:pt x="1765" y="13714"/>
                </a:lnTo>
                <a:lnTo>
                  <a:pt x="1434" y="13633"/>
                </a:lnTo>
                <a:lnTo>
                  <a:pt x="1489" y="13350"/>
                </a:lnTo>
                <a:lnTo>
                  <a:pt x="1600" y="13148"/>
                </a:lnTo>
                <a:lnTo>
                  <a:pt x="1710" y="12945"/>
                </a:lnTo>
                <a:lnTo>
                  <a:pt x="1931" y="12824"/>
                </a:lnTo>
                <a:lnTo>
                  <a:pt x="1986" y="12662"/>
                </a:lnTo>
                <a:lnTo>
                  <a:pt x="1876" y="12500"/>
                </a:lnTo>
                <a:lnTo>
                  <a:pt x="1655" y="12379"/>
                </a:lnTo>
                <a:lnTo>
                  <a:pt x="1489" y="12298"/>
                </a:lnTo>
                <a:lnTo>
                  <a:pt x="1379" y="12055"/>
                </a:lnTo>
                <a:lnTo>
                  <a:pt x="1269" y="12015"/>
                </a:lnTo>
                <a:lnTo>
                  <a:pt x="1158" y="11853"/>
                </a:lnTo>
                <a:lnTo>
                  <a:pt x="938" y="11732"/>
                </a:lnTo>
                <a:lnTo>
                  <a:pt x="938" y="11570"/>
                </a:lnTo>
                <a:lnTo>
                  <a:pt x="883" y="11327"/>
                </a:lnTo>
                <a:lnTo>
                  <a:pt x="772" y="11165"/>
                </a:lnTo>
                <a:lnTo>
                  <a:pt x="827" y="11004"/>
                </a:lnTo>
                <a:lnTo>
                  <a:pt x="772" y="10842"/>
                </a:lnTo>
                <a:lnTo>
                  <a:pt x="827" y="10559"/>
                </a:lnTo>
                <a:lnTo>
                  <a:pt x="883" y="10316"/>
                </a:lnTo>
                <a:lnTo>
                  <a:pt x="883" y="10154"/>
                </a:lnTo>
                <a:lnTo>
                  <a:pt x="717" y="10033"/>
                </a:lnTo>
                <a:lnTo>
                  <a:pt x="496" y="9952"/>
                </a:lnTo>
                <a:lnTo>
                  <a:pt x="607" y="9507"/>
                </a:lnTo>
                <a:lnTo>
                  <a:pt x="552" y="9345"/>
                </a:lnTo>
                <a:lnTo>
                  <a:pt x="827" y="8900"/>
                </a:lnTo>
                <a:lnTo>
                  <a:pt x="1048" y="8495"/>
                </a:lnTo>
                <a:lnTo>
                  <a:pt x="883" y="8172"/>
                </a:lnTo>
                <a:lnTo>
                  <a:pt x="662" y="7808"/>
                </a:lnTo>
                <a:lnTo>
                  <a:pt x="552" y="7565"/>
                </a:lnTo>
                <a:lnTo>
                  <a:pt x="662" y="7363"/>
                </a:lnTo>
                <a:lnTo>
                  <a:pt x="662" y="7201"/>
                </a:lnTo>
                <a:lnTo>
                  <a:pt x="441" y="6877"/>
                </a:lnTo>
                <a:lnTo>
                  <a:pt x="441" y="6675"/>
                </a:lnTo>
                <a:lnTo>
                  <a:pt x="441" y="6473"/>
                </a:lnTo>
                <a:lnTo>
                  <a:pt x="386" y="6311"/>
                </a:lnTo>
                <a:lnTo>
                  <a:pt x="496" y="6109"/>
                </a:lnTo>
                <a:lnTo>
                  <a:pt x="276" y="5745"/>
                </a:lnTo>
                <a:lnTo>
                  <a:pt x="110" y="5704"/>
                </a:lnTo>
                <a:lnTo>
                  <a:pt x="0" y="5583"/>
                </a:lnTo>
                <a:lnTo>
                  <a:pt x="110" y="5461"/>
                </a:lnTo>
                <a:lnTo>
                  <a:pt x="276" y="5340"/>
                </a:lnTo>
                <a:lnTo>
                  <a:pt x="607" y="5300"/>
                </a:lnTo>
                <a:lnTo>
                  <a:pt x="938" y="5259"/>
                </a:lnTo>
                <a:lnTo>
                  <a:pt x="1324" y="5219"/>
                </a:lnTo>
                <a:lnTo>
                  <a:pt x="1324" y="5097"/>
                </a:lnTo>
                <a:lnTo>
                  <a:pt x="1048" y="4855"/>
                </a:lnTo>
                <a:lnTo>
                  <a:pt x="1214" y="4612"/>
                </a:lnTo>
                <a:lnTo>
                  <a:pt x="1269" y="4410"/>
                </a:lnTo>
                <a:lnTo>
                  <a:pt x="1434" y="4248"/>
                </a:lnTo>
                <a:lnTo>
                  <a:pt x="1434" y="4086"/>
                </a:lnTo>
                <a:lnTo>
                  <a:pt x="1600" y="3722"/>
                </a:lnTo>
                <a:lnTo>
                  <a:pt x="1379" y="3439"/>
                </a:lnTo>
                <a:lnTo>
                  <a:pt x="1434" y="3277"/>
                </a:lnTo>
                <a:lnTo>
                  <a:pt x="1324" y="3155"/>
                </a:lnTo>
                <a:lnTo>
                  <a:pt x="1103" y="3075"/>
                </a:lnTo>
                <a:lnTo>
                  <a:pt x="1103" y="2913"/>
                </a:lnTo>
                <a:lnTo>
                  <a:pt x="1269" y="2589"/>
                </a:lnTo>
                <a:lnTo>
                  <a:pt x="1158" y="2104"/>
                </a:lnTo>
                <a:lnTo>
                  <a:pt x="938" y="1942"/>
                </a:lnTo>
                <a:lnTo>
                  <a:pt x="938" y="1740"/>
                </a:lnTo>
                <a:lnTo>
                  <a:pt x="827" y="1740"/>
                </a:lnTo>
                <a:lnTo>
                  <a:pt x="496" y="1942"/>
                </a:lnTo>
                <a:lnTo>
                  <a:pt x="386" y="1497"/>
                </a:lnTo>
                <a:lnTo>
                  <a:pt x="607" y="1173"/>
                </a:lnTo>
                <a:lnTo>
                  <a:pt x="993" y="1133"/>
                </a:lnTo>
                <a:lnTo>
                  <a:pt x="1489" y="890"/>
                </a:lnTo>
                <a:lnTo>
                  <a:pt x="1379" y="1295"/>
                </a:lnTo>
                <a:lnTo>
                  <a:pt x="1600" y="1416"/>
                </a:lnTo>
                <a:lnTo>
                  <a:pt x="1545" y="1578"/>
                </a:lnTo>
                <a:lnTo>
                  <a:pt x="1655" y="1780"/>
                </a:lnTo>
                <a:lnTo>
                  <a:pt x="1986" y="1780"/>
                </a:lnTo>
                <a:lnTo>
                  <a:pt x="2041" y="1618"/>
                </a:lnTo>
                <a:lnTo>
                  <a:pt x="2317" y="1618"/>
                </a:lnTo>
                <a:lnTo>
                  <a:pt x="2427" y="1335"/>
                </a:lnTo>
                <a:lnTo>
                  <a:pt x="2813" y="1254"/>
                </a:lnTo>
                <a:lnTo>
                  <a:pt x="2869" y="1092"/>
                </a:lnTo>
                <a:lnTo>
                  <a:pt x="2979" y="1173"/>
                </a:lnTo>
                <a:lnTo>
                  <a:pt x="3034" y="1295"/>
                </a:lnTo>
                <a:lnTo>
                  <a:pt x="3089" y="1335"/>
                </a:lnTo>
                <a:lnTo>
                  <a:pt x="3200" y="1375"/>
                </a:lnTo>
                <a:lnTo>
                  <a:pt x="3200" y="1537"/>
                </a:lnTo>
                <a:lnTo>
                  <a:pt x="3255" y="1537"/>
                </a:lnTo>
                <a:lnTo>
                  <a:pt x="3586" y="1375"/>
                </a:lnTo>
                <a:lnTo>
                  <a:pt x="3806" y="1335"/>
                </a:lnTo>
                <a:lnTo>
                  <a:pt x="4193" y="1052"/>
                </a:lnTo>
                <a:lnTo>
                  <a:pt x="4082" y="1011"/>
                </a:lnTo>
                <a:lnTo>
                  <a:pt x="4193" y="971"/>
                </a:lnTo>
                <a:lnTo>
                  <a:pt x="4027" y="769"/>
                </a:lnTo>
                <a:lnTo>
                  <a:pt x="3917" y="688"/>
                </a:lnTo>
                <a:lnTo>
                  <a:pt x="4248" y="728"/>
                </a:lnTo>
                <a:lnTo>
                  <a:pt x="4303" y="647"/>
                </a:lnTo>
                <a:lnTo>
                  <a:pt x="4303" y="485"/>
                </a:lnTo>
                <a:lnTo>
                  <a:pt x="4193" y="324"/>
                </a:lnTo>
                <a:lnTo>
                  <a:pt x="4248" y="243"/>
                </a:lnTo>
                <a:lnTo>
                  <a:pt x="4193" y="0"/>
                </a:lnTo>
                <a:lnTo>
                  <a:pt x="4579" y="81"/>
                </a:lnTo>
                <a:lnTo>
                  <a:pt x="4910" y="81"/>
                </a:lnTo>
                <a:lnTo>
                  <a:pt x="5296" y="162"/>
                </a:lnTo>
                <a:lnTo>
                  <a:pt x="5737" y="324"/>
                </a:lnTo>
                <a:lnTo>
                  <a:pt x="6123" y="324"/>
                </a:lnTo>
                <a:lnTo>
                  <a:pt x="6178" y="526"/>
                </a:lnTo>
                <a:lnTo>
                  <a:pt x="6509" y="607"/>
                </a:lnTo>
                <a:lnTo>
                  <a:pt x="6730" y="971"/>
                </a:lnTo>
                <a:lnTo>
                  <a:pt x="6896" y="1295"/>
                </a:lnTo>
                <a:lnTo>
                  <a:pt x="7227" y="1335"/>
                </a:lnTo>
                <a:lnTo>
                  <a:pt x="7447" y="1456"/>
                </a:lnTo>
                <a:lnTo>
                  <a:pt x="7944" y="1456"/>
                </a:lnTo>
                <a:lnTo>
                  <a:pt x="8109" y="1497"/>
                </a:lnTo>
                <a:lnTo>
                  <a:pt x="8495" y="1578"/>
                </a:lnTo>
                <a:lnTo>
                  <a:pt x="8771" y="1578"/>
                </a:lnTo>
                <a:lnTo>
                  <a:pt x="8937" y="1537"/>
                </a:lnTo>
                <a:lnTo>
                  <a:pt x="9268" y="1740"/>
                </a:lnTo>
                <a:lnTo>
                  <a:pt x="9709" y="1740"/>
                </a:lnTo>
                <a:lnTo>
                  <a:pt x="10040" y="1982"/>
                </a:lnTo>
                <a:lnTo>
                  <a:pt x="10426" y="1861"/>
                </a:lnTo>
                <a:lnTo>
                  <a:pt x="10647" y="1901"/>
                </a:lnTo>
                <a:lnTo>
                  <a:pt x="10812" y="1820"/>
                </a:lnTo>
                <a:lnTo>
                  <a:pt x="11254" y="1901"/>
                </a:lnTo>
                <a:lnTo>
                  <a:pt x="11640" y="2023"/>
                </a:lnTo>
                <a:lnTo>
                  <a:pt x="12026" y="2063"/>
                </a:lnTo>
                <a:lnTo>
                  <a:pt x="12302" y="2023"/>
                </a:lnTo>
                <a:lnTo>
                  <a:pt x="12467" y="2144"/>
                </a:lnTo>
                <a:lnTo>
                  <a:pt x="12688" y="2225"/>
                </a:lnTo>
                <a:lnTo>
                  <a:pt x="12909" y="2346"/>
                </a:lnTo>
                <a:lnTo>
                  <a:pt x="12688" y="3034"/>
                </a:lnTo>
                <a:lnTo>
                  <a:pt x="12688" y="3196"/>
                </a:lnTo>
                <a:lnTo>
                  <a:pt x="12743" y="3277"/>
                </a:lnTo>
                <a:lnTo>
                  <a:pt x="13019" y="3317"/>
                </a:lnTo>
                <a:lnTo>
                  <a:pt x="13460" y="3479"/>
                </a:lnTo>
                <a:lnTo>
                  <a:pt x="13957" y="3236"/>
                </a:lnTo>
                <a:lnTo>
                  <a:pt x="14233" y="3155"/>
                </a:lnTo>
                <a:lnTo>
                  <a:pt x="14619" y="3155"/>
                </a:lnTo>
                <a:lnTo>
                  <a:pt x="14564" y="3600"/>
                </a:lnTo>
                <a:lnTo>
                  <a:pt x="14674" y="3722"/>
                </a:lnTo>
                <a:lnTo>
                  <a:pt x="14839" y="3965"/>
                </a:lnTo>
                <a:lnTo>
                  <a:pt x="14895" y="4167"/>
                </a:lnTo>
                <a:lnTo>
                  <a:pt x="14839" y="4329"/>
                </a:lnTo>
                <a:lnTo>
                  <a:pt x="15060" y="4410"/>
                </a:lnTo>
                <a:lnTo>
                  <a:pt x="15226" y="4652"/>
                </a:lnTo>
                <a:lnTo>
                  <a:pt x="15501" y="5421"/>
                </a:lnTo>
                <a:lnTo>
                  <a:pt x="15777" y="5340"/>
                </a:lnTo>
                <a:lnTo>
                  <a:pt x="16384" y="6028"/>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81" name="d14130"/>
          <xdr:cNvSpPr>
            <a:spLocks/>
          </xdr:cNvSpPr>
        </xdr:nvSpPr>
        <xdr:spPr bwMode="auto">
          <a:xfrm>
            <a:off x="6172200" y="2019300"/>
            <a:ext cx="3876675" cy="2095500"/>
          </a:xfrm>
          <a:custGeom>
            <a:avLst/>
            <a:gdLst>
              <a:gd name="T0" fmla="*/ 2147483646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2147483646 h 16384"/>
              <a:gd name="T72" fmla="*/ 2147483646 w 16384"/>
              <a:gd name="T73" fmla="*/ 2147483646 h 16384"/>
              <a:gd name="T74" fmla="*/ 2147483646 w 16384"/>
              <a:gd name="T75" fmla="*/ 2147483646 h 16384"/>
              <a:gd name="T76" fmla="*/ 2147483646 w 16384"/>
              <a:gd name="T77" fmla="*/ 2147483646 h 16384"/>
              <a:gd name="T78" fmla="*/ 2147483646 w 16384"/>
              <a:gd name="T79" fmla="*/ 2147483646 h 16384"/>
              <a:gd name="T80" fmla="*/ 2147483646 w 16384"/>
              <a:gd name="T81" fmla="*/ 2147483646 h 16384"/>
              <a:gd name="T82" fmla="*/ 2147483646 w 16384"/>
              <a:gd name="T83" fmla="*/ 2147483646 h 16384"/>
              <a:gd name="T84" fmla="*/ 2147483646 w 16384"/>
              <a:gd name="T85" fmla="*/ 2147483646 h 16384"/>
              <a:gd name="T86" fmla="*/ 2147483646 w 16384"/>
              <a:gd name="T87" fmla="*/ 2147483646 h 16384"/>
              <a:gd name="T88" fmla="*/ 2147483646 w 16384"/>
              <a:gd name="T89" fmla="*/ 2147483646 h 16384"/>
              <a:gd name="T90" fmla="*/ 2147483646 w 16384"/>
              <a:gd name="T91" fmla="*/ 2147483646 h 16384"/>
              <a:gd name="T92" fmla="*/ 2147483646 w 16384"/>
              <a:gd name="T93" fmla="*/ 2147483646 h 16384"/>
              <a:gd name="T94" fmla="*/ 2147483646 w 16384"/>
              <a:gd name="T95" fmla="*/ 2147483646 h 1638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384"/>
              <a:gd name="T145" fmla="*/ 0 h 16384"/>
              <a:gd name="T146" fmla="*/ 16384 w 16384"/>
              <a:gd name="T147" fmla="*/ 16384 h 1638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384" h="16384">
                <a:moveTo>
                  <a:pt x="14371" y="10650"/>
                </a:moveTo>
                <a:lnTo>
                  <a:pt x="15780" y="11841"/>
                </a:lnTo>
                <a:lnTo>
                  <a:pt x="16183" y="12362"/>
                </a:lnTo>
                <a:lnTo>
                  <a:pt x="16384" y="12958"/>
                </a:lnTo>
                <a:lnTo>
                  <a:pt x="15659" y="14373"/>
                </a:lnTo>
                <a:lnTo>
                  <a:pt x="15257" y="13331"/>
                </a:lnTo>
                <a:lnTo>
                  <a:pt x="15378" y="12958"/>
                </a:lnTo>
                <a:lnTo>
                  <a:pt x="15176" y="13033"/>
                </a:lnTo>
                <a:lnTo>
                  <a:pt x="15015" y="12288"/>
                </a:lnTo>
                <a:lnTo>
                  <a:pt x="14814" y="12214"/>
                </a:lnTo>
                <a:lnTo>
                  <a:pt x="14854" y="12586"/>
                </a:lnTo>
                <a:lnTo>
                  <a:pt x="15217" y="14075"/>
                </a:lnTo>
                <a:lnTo>
                  <a:pt x="14532" y="14522"/>
                </a:lnTo>
                <a:lnTo>
                  <a:pt x="14411" y="13480"/>
                </a:lnTo>
                <a:lnTo>
                  <a:pt x="14291" y="13554"/>
                </a:lnTo>
                <a:lnTo>
                  <a:pt x="14452" y="14597"/>
                </a:lnTo>
                <a:lnTo>
                  <a:pt x="13606" y="15341"/>
                </a:lnTo>
                <a:lnTo>
                  <a:pt x="13606" y="13777"/>
                </a:lnTo>
                <a:lnTo>
                  <a:pt x="13486" y="13777"/>
                </a:lnTo>
                <a:lnTo>
                  <a:pt x="13526" y="15490"/>
                </a:lnTo>
                <a:lnTo>
                  <a:pt x="13003" y="16012"/>
                </a:lnTo>
                <a:lnTo>
                  <a:pt x="12680" y="15043"/>
                </a:lnTo>
                <a:lnTo>
                  <a:pt x="12560" y="15118"/>
                </a:lnTo>
                <a:lnTo>
                  <a:pt x="12680" y="15639"/>
                </a:lnTo>
                <a:lnTo>
                  <a:pt x="12842" y="16235"/>
                </a:lnTo>
                <a:lnTo>
                  <a:pt x="12600" y="16384"/>
                </a:lnTo>
                <a:lnTo>
                  <a:pt x="12157" y="15118"/>
                </a:lnTo>
                <a:lnTo>
                  <a:pt x="11956" y="15267"/>
                </a:lnTo>
                <a:lnTo>
                  <a:pt x="11755" y="13852"/>
                </a:lnTo>
                <a:lnTo>
                  <a:pt x="11634" y="13405"/>
                </a:lnTo>
                <a:lnTo>
                  <a:pt x="11473" y="13256"/>
                </a:lnTo>
                <a:lnTo>
                  <a:pt x="11513" y="12958"/>
                </a:lnTo>
                <a:lnTo>
                  <a:pt x="11473" y="12586"/>
                </a:lnTo>
                <a:lnTo>
                  <a:pt x="11352" y="12139"/>
                </a:lnTo>
                <a:lnTo>
                  <a:pt x="11272" y="11916"/>
                </a:lnTo>
                <a:lnTo>
                  <a:pt x="11312" y="11096"/>
                </a:lnTo>
                <a:lnTo>
                  <a:pt x="11030" y="11096"/>
                </a:lnTo>
                <a:lnTo>
                  <a:pt x="10829" y="11245"/>
                </a:lnTo>
                <a:lnTo>
                  <a:pt x="10466" y="11692"/>
                </a:lnTo>
                <a:lnTo>
                  <a:pt x="10144" y="11394"/>
                </a:lnTo>
                <a:lnTo>
                  <a:pt x="9943" y="11320"/>
                </a:lnTo>
                <a:lnTo>
                  <a:pt x="9903" y="11171"/>
                </a:lnTo>
                <a:lnTo>
                  <a:pt x="9903" y="10873"/>
                </a:lnTo>
                <a:lnTo>
                  <a:pt x="10064" y="9607"/>
                </a:lnTo>
                <a:lnTo>
                  <a:pt x="9903" y="9384"/>
                </a:lnTo>
                <a:lnTo>
                  <a:pt x="9742" y="9235"/>
                </a:lnTo>
                <a:lnTo>
                  <a:pt x="9621" y="9011"/>
                </a:lnTo>
                <a:lnTo>
                  <a:pt x="9420" y="9086"/>
                </a:lnTo>
                <a:lnTo>
                  <a:pt x="9138" y="9011"/>
                </a:lnTo>
                <a:lnTo>
                  <a:pt x="8856" y="8788"/>
                </a:lnTo>
                <a:lnTo>
                  <a:pt x="8534" y="8639"/>
                </a:lnTo>
                <a:lnTo>
                  <a:pt x="8413" y="8788"/>
                </a:lnTo>
                <a:lnTo>
                  <a:pt x="8252" y="8713"/>
                </a:lnTo>
                <a:lnTo>
                  <a:pt x="7971" y="8937"/>
                </a:lnTo>
                <a:lnTo>
                  <a:pt x="7729" y="8490"/>
                </a:lnTo>
                <a:lnTo>
                  <a:pt x="7407" y="8490"/>
                </a:lnTo>
                <a:lnTo>
                  <a:pt x="7165" y="8118"/>
                </a:lnTo>
                <a:lnTo>
                  <a:pt x="7045" y="8192"/>
                </a:lnTo>
                <a:lnTo>
                  <a:pt x="6843" y="8192"/>
                </a:lnTo>
                <a:lnTo>
                  <a:pt x="6562" y="8043"/>
                </a:lnTo>
                <a:lnTo>
                  <a:pt x="6441" y="7969"/>
                </a:lnTo>
                <a:lnTo>
                  <a:pt x="6079" y="7969"/>
                </a:lnTo>
                <a:lnTo>
                  <a:pt x="5918" y="7745"/>
                </a:lnTo>
                <a:lnTo>
                  <a:pt x="5676" y="7671"/>
                </a:lnTo>
                <a:lnTo>
                  <a:pt x="5555" y="7075"/>
                </a:lnTo>
                <a:lnTo>
                  <a:pt x="5394" y="6405"/>
                </a:lnTo>
                <a:lnTo>
                  <a:pt x="5153" y="6256"/>
                </a:lnTo>
                <a:lnTo>
                  <a:pt x="5112" y="5883"/>
                </a:lnTo>
                <a:lnTo>
                  <a:pt x="4831" y="5883"/>
                </a:lnTo>
                <a:lnTo>
                  <a:pt x="4509" y="5585"/>
                </a:lnTo>
                <a:lnTo>
                  <a:pt x="4227" y="5437"/>
                </a:lnTo>
                <a:lnTo>
                  <a:pt x="3985" y="5437"/>
                </a:lnTo>
                <a:lnTo>
                  <a:pt x="3704" y="5288"/>
                </a:lnTo>
                <a:lnTo>
                  <a:pt x="3744" y="5734"/>
                </a:lnTo>
                <a:lnTo>
                  <a:pt x="3704" y="5883"/>
                </a:lnTo>
                <a:lnTo>
                  <a:pt x="3784" y="6181"/>
                </a:lnTo>
                <a:lnTo>
                  <a:pt x="3784" y="6479"/>
                </a:lnTo>
                <a:lnTo>
                  <a:pt x="3744" y="6628"/>
                </a:lnTo>
                <a:lnTo>
                  <a:pt x="3502" y="6554"/>
                </a:lnTo>
                <a:lnTo>
                  <a:pt x="3583" y="6703"/>
                </a:lnTo>
                <a:lnTo>
                  <a:pt x="3704" y="7075"/>
                </a:lnTo>
                <a:lnTo>
                  <a:pt x="3623" y="7149"/>
                </a:lnTo>
                <a:lnTo>
                  <a:pt x="3704" y="7224"/>
                </a:lnTo>
                <a:lnTo>
                  <a:pt x="3422" y="7745"/>
                </a:lnTo>
                <a:lnTo>
                  <a:pt x="3261" y="7820"/>
                </a:lnTo>
                <a:lnTo>
                  <a:pt x="3019" y="8118"/>
                </a:lnTo>
                <a:lnTo>
                  <a:pt x="2979" y="8118"/>
                </a:lnTo>
                <a:lnTo>
                  <a:pt x="2979" y="7820"/>
                </a:lnTo>
                <a:lnTo>
                  <a:pt x="2898" y="7745"/>
                </a:lnTo>
                <a:lnTo>
                  <a:pt x="2858" y="7671"/>
                </a:lnTo>
                <a:lnTo>
                  <a:pt x="2818" y="7447"/>
                </a:lnTo>
                <a:lnTo>
                  <a:pt x="2737" y="7298"/>
                </a:lnTo>
                <a:lnTo>
                  <a:pt x="2335" y="6554"/>
                </a:lnTo>
                <a:lnTo>
                  <a:pt x="2214" y="6330"/>
                </a:lnTo>
                <a:lnTo>
                  <a:pt x="2134" y="5734"/>
                </a:lnTo>
                <a:lnTo>
                  <a:pt x="1973" y="5734"/>
                </a:lnTo>
                <a:lnTo>
                  <a:pt x="1771" y="5437"/>
                </a:lnTo>
                <a:lnTo>
                  <a:pt x="1691" y="5213"/>
                </a:lnTo>
                <a:lnTo>
                  <a:pt x="1570" y="5288"/>
                </a:lnTo>
                <a:lnTo>
                  <a:pt x="1570" y="5064"/>
                </a:lnTo>
                <a:lnTo>
                  <a:pt x="1449" y="4990"/>
                </a:lnTo>
                <a:lnTo>
                  <a:pt x="1409" y="4617"/>
                </a:lnTo>
                <a:lnTo>
                  <a:pt x="1208" y="4617"/>
                </a:lnTo>
                <a:lnTo>
                  <a:pt x="926" y="3947"/>
                </a:lnTo>
                <a:lnTo>
                  <a:pt x="805" y="3873"/>
                </a:lnTo>
                <a:lnTo>
                  <a:pt x="845" y="3500"/>
                </a:lnTo>
                <a:lnTo>
                  <a:pt x="725" y="3500"/>
                </a:lnTo>
                <a:lnTo>
                  <a:pt x="282" y="4022"/>
                </a:lnTo>
                <a:lnTo>
                  <a:pt x="161" y="4022"/>
                </a:lnTo>
                <a:lnTo>
                  <a:pt x="161" y="3575"/>
                </a:lnTo>
                <a:lnTo>
                  <a:pt x="0" y="3202"/>
                </a:lnTo>
                <a:lnTo>
                  <a:pt x="40" y="3053"/>
                </a:lnTo>
                <a:lnTo>
                  <a:pt x="161" y="2755"/>
                </a:lnTo>
                <a:lnTo>
                  <a:pt x="201" y="2532"/>
                </a:lnTo>
                <a:lnTo>
                  <a:pt x="362" y="2458"/>
                </a:lnTo>
                <a:lnTo>
                  <a:pt x="523" y="2160"/>
                </a:lnTo>
                <a:lnTo>
                  <a:pt x="604" y="1787"/>
                </a:lnTo>
                <a:lnTo>
                  <a:pt x="805" y="1862"/>
                </a:lnTo>
                <a:lnTo>
                  <a:pt x="845" y="2309"/>
                </a:lnTo>
                <a:lnTo>
                  <a:pt x="1047" y="2383"/>
                </a:lnTo>
                <a:lnTo>
                  <a:pt x="1328" y="2383"/>
                </a:lnTo>
                <a:lnTo>
                  <a:pt x="1409" y="2607"/>
                </a:lnTo>
                <a:lnTo>
                  <a:pt x="1328" y="3053"/>
                </a:lnTo>
                <a:lnTo>
                  <a:pt x="1530" y="3202"/>
                </a:lnTo>
                <a:lnTo>
                  <a:pt x="1650" y="3500"/>
                </a:lnTo>
                <a:lnTo>
                  <a:pt x="1811" y="3649"/>
                </a:lnTo>
                <a:lnTo>
                  <a:pt x="2013" y="3947"/>
                </a:lnTo>
                <a:lnTo>
                  <a:pt x="2214" y="3947"/>
                </a:lnTo>
                <a:lnTo>
                  <a:pt x="2415" y="3947"/>
                </a:lnTo>
                <a:lnTo>
                  <a:pt x="2415" y="3798"/>
                </a:lnTo>
                <a:lnTo>
                  <a:pt x="2295" y="3426"/>
                </a:lnTo>
                <a:lnTo>
                  <a:pt x="2214" y="3128"/>
                </a:lnTo>
                <a:lnTo>
                  <a:pt x="2214" y="2755"/>
                </a:lnTo>
                <a:lnTo>
                  <a:pt x="2254" y="2607"/>
                </a:lnTo>
                <a:lnTo>
                  <a:pt x="2496" y="2458"/>
                </a:lnTo>
                <a:lnTo>
                  <a:pt x="2576" y="2160"/>
                </a:lnTo>
                <a:lnTo>
                  <a:pt x="2697" y="1936"/>
                </a:lnTo>
                <a:lnTo>
                  <a:pt x="3019" y="1862"/>
                </a:lnTo>
                <a:lnTo>
                  <a:pt x="3140" y="1787"/>
                </a:lnTo>
                <a:lnTo>
                  <a:pt x="3220" y="1415"/>
                </a:lnTo>
                <a:lnTo>
                  <a:pt x="3341" y="1192"/>
                </a:lnTo>
                <a:lnTo>
                  <a:pt x="3583" y="1043"/>
                </a:lnTo>
                <a:lnTo>
                  <a:pt x="3502" y="521"/>
                </a:lnTo>
                <a:lnTo>
                  <a:pt x="3583" y="298"/>
                </a:lnTo>
                <a:lnTo>
                  <a:pt x="3663" y="0"/>
                </a:lnTo>
                <a:lnTo>
                  <a:pt x="4066" y="149"/>
                </a:lnTo>
                <a:lnTo>
                  <a:pt x="4428" y="372"/>
                </a:lnTo>
                <a:lnTo>
                  <a:pt x="4871" y="819"/>
                </a:lnTo>
                <a:lnTo>
                  <a:pt x="5193" y="819"/>
                </a:lnTo>
                <a:lnTo>
                  <a:pt x="5475" y="819"/>
                </a:lnTo>
                <a:lnTo>
                  <a:pt x="5636" y="1043"/>
                </a:lnTo>
                <a:lnTo>
                  <a:pt x="5797" y="1787"/>
                </a:lnTo>
                <a:lnTo>
                  <a:pt x="6159" y="2160"/>
                </a:lnTo>
                <a:lnTo>
                  <a:pt x="6481" y="2234"/>
                </a:lnTo>
                <a:lnTo>
                  <a:pt x="6642" y="2532"/>
                </a:lnTo>
                <a:lnTo>
                  <a:pt x="7004" y="2681"/>
                </a:lnTo>
                <a:lnTo>
                  <a:pt x="7407" y="2904"/>
                </a:lnTo>
                <a:lnTo>
                  <a:pt x="7769" y="2979"/>
                </a:lnTo>
                <a:lnTo>
                  <a:pt x="7850" y="2979"/>
                </a:lnTo>
                <a:lnTo>
                  <a:pt x="8091" y="3128"/>
                </a:lnTo>
                <a:lnTo>
                  <a:pt x="8373" y="3426"/>
                </a:lnTo>
                <a:lnTo>
                  <a:pt x="8695" y="3798"/>
                </a:lnTo>
                <a:lnTo>
                  <a:pt x="9017" y="4319"/>
                </a:lnTo>
                <a:lnTo>
                  <a:pt x="9339" y="4692"/>
                </a:lnTo>
                <a:lnTo>
                  <a:pt x="9500" y="5064"/>
                </a:lnTo>
                <a:lnTo>
                  <a:pt x="9702" y="5139"/>
                </a:lnTo>
                <a:lnTo>
                  <a:pt x="9822" y="5585"/>
                </a:lnTo>
                <a:lnTo>
                  <a:pt x="10265" y="5734"/>
                </a:lnTo>
                <a:lnTo>
                  <a:pt x="10466" y="5958"/>
                </a:lnTo>
                <a:lnTo>
                  <a:pt x="10627" y="6405"/>
                </a:lnTo>
                <a:lnTo>
                  <a:pt x="10748" y="6777"/>
                </a:lnTo>
                <a:lnTo>
                  <a:pt x="10829" y="7447"/>
                </a:lnTo>
                <a:lnTo>
                  <a:pt x="10909" y="8192"/>
                </a:lnTo>
                <a:lnTo>
                  <a:pt x="11111" y="8788"/>
                </a:lnTo>
                <a:lnTo>
                  <a:pt x="11352" y="9086"/>
                </a:lnTo>
                <a:lnTo>
                  <a:pt x="11513" y="9160"/>
                </a:lnTo>
                <a:lnTo>
                  <a:pt x="11795" y="9309"/>
                </a:lnTo>
                <a:lnTo>
                  <a:pt x="12036" y="9458"/>
                </a:lnTo>
                <a:lnTo>
                  <a:pt x="12157" y="9607"/>
                </a:lnTo>
                <a:lnTo>
                  <a:pt x="12197" y="9905"/>
                </a:lnTo>
                <a:lnTo>
                  <a:pt x="12077" y="10352"/>
                </a:lnTo>
                <a:lnTo>
                  <a:pt x="11916" y="10873"/>
                </a:lnTo>
                <a:lnTo>
                  <a:pt x="11956" y="11096"/>
                </a:lnTo>
                <a:lnTo>
                  <a:pt x="11916" y="11320"/>
                </a:lnTo>
                <a:lnTo>
                  <a:pt x="12358" y="11543"/>
                </a:lnTo>
                <a:lnTo>
                  <a:pt x="12680" y="11469"/>
                </a:lnTo>
                <a:lnTo>
                  <a:pt x="12922" y="11171"/>
                </a:lnTo>
                <a:lnTo>
                  <a:pt x="13204" y="10873"/>
                </a:lnTo>
                <a:lnTo>
                  <a:pt x="13566" y="10873"/>
                </a:lnTo>
                <a:lnTo>
                  <a:pt x="13848" y="10873"/>
                </a:lnTo>
                <a:lnTo>
                  <a:pt x="14089" y="10799"/>
                </a:lnTo>
                <a:lnTo>
                  <a:pt x="14371" y="10650"/>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topLeftCell="A16" zoomScaleNormal="100" zoomScaleSheetLayoutView="100" workbookViewId="0">
      <selection activeCell="R49" sqref="R49"/>
    </sheetView>
  </sheetViews>
  <sheetFormatPr defaultColWidth="9" defaultRowHeight="15.95" customHeight="1"/>
  <cols>
    <col min="1" max="1" width="17.625" style="71" customWidth="1"/>
    <col min="2" max="2" width="17.625" style="2" customWidth="1"/>
    <col min="3" max="3" width="12.125" style="9" customWidth="1"/>
    <col min="4" max="4" width="5.125" style="5" customWidth="1"/>
    <col min="5" max="5" width="12.125" style="7" customWidth="1"/>
    <col min="6" max="6" width="8.625" style="10" customWidth="1"/>
    <col min="7" max="7" width="13.125" style="7" customWidth="1"/>
    <col min="8" max="8" width="5.125" style="7" customWidth="1"/>
    <col min="9" max="9" width="9" style="7"/>
    <col min="10" max="10" width="7" style="7" hidden="1" customWidth="1"/>
    <col min="11" max="11" width="9" style="7" hidden="1" customWidth="1"/>
    <col min="12" max="12" width="11" style="7" hidden="1" customWidth="1"/>
    <col min="13" max="13" width="9" style="7" hidden="1" customWidth="1"/>
    <col min="14" max="16" width="0" style="7" hidden="1" customWidth="1"/>
    <col min="17" max="16384" width="9" style="7"/>
  </cols>
  <sheetData>
    <row r="1" spans="1:13" ht="16.5" customHeight="1">
      <c r="A1" s="1" t="s">
        <v>0</v>
      </c>
      <c r="C1" s="3"/>
      <c r="D1" s="4"/>
      <c r="E1" s="5"/>
      <c r="F1" s="6"/>
      <c r="G1" s="5"/>
      <c r="H1" s="5"/>
      <c r="K1" s="5"/>
    </row>
    <row r="2" spans="1:13" ht="9" customHeight="1">
      <c r="A2" s="1"/>
      <c r="C2" s="3"/>
      <c r="D2" s="4"/>
      <c r="E2" s="5"/>
      <c r="F2" s="6"/>
      <c r="G2" s="5"/>
      <c r="H2" s="5"/>
      <c r="K2" s="5"/>
    </row>
    <row r="3" spans="1:13" ht="16.5" customHeight="1" thickBot="1">
      <c r="A3" s="8" t="s">
        <v>1</v>
      </c>
      <c r="H3" s="11" t="str">
        <f>IF(K3=1,"　 令和元年10月1日現在","　 令和"&amp;M3&amp;"年10月１日現在")</f>
        <v>　 令和５年10月１日現在</v>
      </c>
      <c r="J3" s="7" t="s">
        <v>2</v>
      </c>
      <c r="K3" s="12">
        <v>5</v>
      </c>
      <c r="L3" s="7" t="s">
        <v>3</v>
      </c>
      <c r="M3" s="13" t="str">
        <f>IF(K3&gt;9,K3,DBCS(K3))</f>
        <v>５</v>
      </c>
    </row>
    <row r="4" spans="1:13" s="16" customFormat="1" ht="18.75" customHeight="1">
      <c r="A4" s="14"/>
      <c r="B4" s="15"/>
      <c r="C4" s="510" t="s">
        <v>4</v>
      </c>
      <c r="D4" s="511"/>
      <c r="E4" s="516" t="s">
        <v>5</v>
      </c>
      <c r="F4" s="517"/>
      <c r="G4" s="522" t="s">
        <v>6</v>
      </c>
      <c r="H4" s="523"/>
      <c r="K4" s="17"/>
    </row>
    <row r="5" spans="1:13" s="16" customFormat="1" ht="18.75" customHeight="1">
      <c r="A5" s="18" t="s">
        <v>7</v>
      </c>
      <c r="B5" s="19" t="s">
        <v>8</v>
      </c>
      <c r="C5" s="512"/>
      <c r="D5" s="513"/>
      <c r="E5" s="518"/>
      <c r="F5" s="519"/>
      <c r="G5" s="524"/>
      <c r="H5" s="525"/>
      <c r="J5" s="17"/>
      <c r="K5" s="17"/>
      <c r="L5" s="17"/>
      <c r="M5" s="17"/>
    </row>
    <row r="6" spans="1:13" s="22" customFormat="1" ht="18.75" customHeight="1" thickBot="1">
      <c r="A6" s="20"/>
      <c r="B6" s="21"/>
      <c r="C6" s="514"/>
      <c r="D6" s="515"/>
      <c r="E6" s="520"/>
      <c r="F6" s="521"/>
      <c r="G6" s="526"/>
      <c r="H6" s="527"/>
      <c r="J6" s="23"/>
      <c r="K6" s="23"/>
      <c r="L6" s="23"/>
      <c r="M6" s="23"/>
    </row>
    <row r="7" spans="1:13" ht="18.75" customHeight="1">
      <c r="A7" s="24" t="s">
        <v>9</v>
      </c>
      <c r="B7" s="25" t="s">
        <v>10</v>
      </c>
      <c r="C7" s="26">
        <v>438.01</v>
      </c>
      <c r="D7" s="27"/>
      <c r="E7" s="28">
        <v>3771766</v>
      </c>
      <c r="F7" s="29"/>
      <c r="G7" s="28">
        <v>1799480</v>
      </c>
      <c r="H7" s="30"/>
      <c r="K7" s="5"/>
      <c r="L7" s="5"/>
    </row>
    <row r="8" spans="1:13" ht="18.75" customHeight="1">
      <c r="A8" s="31" t="s">
        <v>11</v>
      </c>
      <c r="B8" s="32" t="s">
        <v>12</v>
      </c>
      <c r="C8" s="33">
        <v>142.96</v>
      </c>
      <c r="D8" s="34"/>
      <c r="E8" s="35">
        <v>1545604</v>
      </c>
      <c r="F8" s="36"/>
      <c r="G8" s="35">
        <v>772375</v>
      </c>
      <c r="H8" s="37"/>
      <c r="K8" s="5"/>
      <c r="L8" s="5"/>
    </row>
    <row r="9" spans="1:13" ht="18.75" customHeight="1">
      <c r="A9" s="31" t="s">
        <v>13</v>
      </c>
      <c r="B9" s="32" t="s">
        <v>14</v>
      </c>
      <c r="C9" s="38">
        <v>328.91</v>
      </c>
      <c r="D9" s="504"/>
      <c r="E9" s="39">
        <v>725087</v>
      </c>
      <c r="F9" s="6"/>
      <c r="G9" s="39">
        <v>344797</v>
      </c>
      <c r="H9" s="37"/>
      <c r="K9" s="5"/>
      <c r="L9" s="5"/>
    </row>
    <row r="10" spans="1:13" ht="18.75" customHeight="1">
      <c r="A10" s="31" t="s">
        <v>15</v>
      </c>
      <c r="B10" s="32" t="s">
        <v>16</v>
      </c>
      <c r="C10" s="33">
        <v>100.81</v>
      </c>
      <c r="D10" s="34"/>
      <c r="E10" s="35">
        <v>375424</v>
      </c>
      <c r="F10" s="36"/>
      <c r="G10" s="35">
        <v>166050</v>
      </c>
      <c r="H10" s="37"/>
      <c r="K10" s="5"/>
      <c r="L10" s="5"/>
    </row>
    <row r="11" spans="1:13" ht="18.75" customHeight="1" thickBot="1">
      <c r="A11" s="40" t="s">
        <v>17</v>
      </c>
      <c r="B11" s="41" t="s">
        <v>18</v>
      </c>
      <c r="C11" s="42">
        <v>67.819999999999993</v>
      </c>
      <c r="D11" s="43"/>
      <c r="E11" s="44">
        <v>258463</v>
      </c>
      <c r="F11" s="45"/>
      <c r="G11" s="44">
        <v>116686</v>
      </c>
      <c r="H11" s="46"/>
      <c r="K11" s="5"/>
      <c r="L11" s="5"/>
    </row>
    <row r="12" spans="1:13" ht="18.75" customHeight="1">
      <c r="A12" s="24" t="s">
        <v>19</v>
      </c>
      <c r="B12" s="47" t="s">
        <v>20</v>
      </c>
      <c r="C12" s="26">
        <v>39.659999999999997</v>
      </c>
      <c r="D12" s="27"/>
      <c r="E12" s="28">
        <v>171600</v>
      </c>
      <c r="F12" s="29"/>
      <c r="G12" s="28">
        <v>77172</v>
      </c>
      <c r="H12" s="48"/>
      <c r="K12" s="5"/>
      <c r="L12" s="5"/>
    </row>
    <row r="13" spans="1:13" ht="18.75" customHeight="1">
      <c r="A13" s="31" t="s">
        <v>21</v>
      </c>
      <c r="B13" s="32" t="s">
        <v>22</v>
      </c>
      <c r="C13" s="33">
        <v>69.56</v>
      </c>
      <c r="D13" s="49"/>
      <c r="E13" s="35">
        <v>443986</v>
      </c>
      <c r="F13" s="36"/>
      <c r="G13" s="35">
        <v>201943</v>
      </c>
      <c r="H13" s="37"/>
      <c r="K13" s="5"/>
      <c r="L13" s="5"/>
    </row>
    <row r="14" spans="1:13" ht="18.75" customHeight="1">
      <c r="A14" s="31" t="s">
        <v>23</v>
      </c>
      <c r="B14" s="32" t="s">
        <v>24</v>
      </c>
      <c r="C14" s="33">
        <v>113.6</v>
      </c>
      <c r="D14" s="504"/>
      <c r="E14" s="35">
        <v>186338</v>
      </c>
      <c r="F14" s="6"/>
      <c r="G14" s="35">
        <v>84425</v>
      </c>
      <c r="H14" s="37"/>
      <c r="K14" s="5"/>
      <c r="L14" s="5"/>
    </row>
    <row r="15" spans="1:13" ht="18.75" customHeight="1">
      <c r="A15" s="31" t="s">
        <v>25</v>
      </c>
      <c r="B15" s="32" t="s">
        <v>26</v>
      </c>
      <c r="C15" s="33">
        <v>35.700000000000003</v>
      </c>
      <c r="D15" s="49"/>
      <c r="E15" s="35">
        <v>245534</v>
      </c>
      <c r="F15" s="50"/>
      <c r="G15" s="35">
        <v>107275</v>
      </c>
      <c r="H15" s="37"/>
      <c r="K15" s="5"/>
      <c r="L15" s="5"/>
    </row>
    <row r="16" spans="1:13" ht="18.75" customHeight="1" thickBot="1">
      <c r="A16" s="40" t="s">
        <v>27</v>
      </c>
      <c r="B16" s="41" t="s">
        <v>28</v>
      </c>
      <c r="C16" s="42">
        <v>17.28</v>
      </c>
      <c r="D16" s="51"/>
      <c r="E16" s="44">
        <f>56019+F16</f>
        <v>59019</v>
      </c>
      <c r="F16" s="52">
        <v>3000</v>
      </c>
      <c r="G16" s="44">
        <v>25106</v>
      </c>
      <c r="H16" s="46"/>
      <c r="K16" s="5"/>
      <c r="L16" s="5"/>
    </row>
    <row r="17" spans="1:15" ht="18.75" customHeight="1">
      <c r="A17" s="24" t="s">
        <v>29</v>
      </c>
      <c r="B17" s="47" t="s">
        <v>30</v>
      </c>
      <c r="C17" s="26">
        <v>32.049999999999997</v>
      </c>
      <c r="D17" s="27"/>
      <c r="E17" s="28">
        <v>40306</v>
      </c>
      <c r="F17" s="29"/>
      <c r="G17" s="28">
        <v>17165</v>
      </c>
      <c r="H17" s="48"/>
      <c r="K17" s="5"/>
      <c r="L17" s="5"/>
      <c r="M17" s="5"/>
      <c r="N17" s="5"/>
    </row>
    <row r="18" spans="1:15" ht="18.75" customHeight="1">
      <c r="A18" s="31" t="s">
        <v>31</v>
      </c>
      <c r="B18" s="32" t="s">
        <v>32</v>
      </c>
      <c r="C18" s="33">
        <v>103.76</v>
      </c>
      <c r="D18" s="49"/>
      <c r="E18" s="35">
        <v>161278</v>
      </c>
      <c r="F18" s="36"/>
      <c r="G18" s="35">
        <v>72858</v>
      </c>
      <c r="H18" s="37"/>
      <c r="K18" s="5"/>
      <c r="L18" s="5"/>
    </row>
    <row r="19" spans="1:15" ht="18.75" customHeight="1">
      <c r="A19" s="31" t="s">
        <v>33</v>
      </c>
      <c r="B19" s="32" t="s">
        <v>34</v>
      </c>
      <c r="C19" s="53">
        <v>93.84</v>
      </c>
      <c r="D19" s="504"/>
      <c r="E19" s="54">
        <v>224058</v>
      </c>
      <c r="F19" s="6"/>
      <c r="G19" s="54">
        <v>104921</v>
      </c>
      <c r="H19" s="37"/>
      <c r="K19" s="5"/>
      <c r="L19" s="5"/>
    </row>
    <row r="20" spans="1:15" ht="18.75" customHeight="1">
      <c r="A20" s="31" t="s">
        <v>35</v>
      </c>
      <c r="B20" s="32" t="s">
        <v>36</v>
      </c>
      <c r="C20" s="33">
        <v>27.09</v>
      </c>
      <c r="D20" s="49"/>
      <c r="E20" s="35">
        <v>243252</v>
      </c>
      <c r="F20" s="36"/>
      <c r="G20" s="35">
        <v>115226</v>
      </c>
      <c r="H20" s="37"/>
      <c r="K20" s="5"/>
      <c r="L20" s="5"/>
    </row>
    <row r="21" spans="1:15" ht="18.75" customHeight="1" thickBot="1">
      <c r="A21" s="40" t="s">
        <v>37</v>
      </c>
      <c r="B21" s="41" t="s">
        <v>38</v>
      </c>
      <c r="C21" s="42">
        <v>55.56</v>
      </c>
      <c r="D21" s="51"/>
      <c r="E21" s="44">
        <v>101446</v>
      </c>
      <c r="F21" s="45"/>
      <c r="G21" s="44">
        <v>47056</v>
      </c>
      <c r="H21" s="46"/>
      <c r="K21" s="5"/>
      <c r="L21" s="5"/>
    </row>
    <row r="22" spans="1:15" ht="18.75" customHeight="1">
      <c r="A22" s="24" t="s">
        <v>39</v>
      </c>
      <c r="B22" s="47" t="s">
        <v>40</v>
      </c>
      <c r="C22" s="26">
        <v>26.59</v>
      </c>
      <c r="D22" s="27"/>
      <c r="E22" s="28">
        <v>140170</v>
      </c>
      <c r="F22" s="29"/>
      <c r="G22" s="28">
        <v>61911</v>
      </c>
      <c r="H22" s="48"/>
      <c r="K22" s="5"/>
      <c r="L22" s="5"/>
    </row>
    <row r="23" spans="1:15" ht="18.75" customHeight="1">
      <c r="A23" s="31" t="s">
        <v>41</v>
      </c>
      <c r="B23" s="32">
        <v>14216</v>
      </c>
      <c r="C23" s="33">
        <v>17.57</v>
      </c>
      <c r="D23" s="49"/>
      <c r="E23" s="35">
        <v>132075</v>
      </c>
      <c r="F23" s="36"/>
      <c r="G23" s="35">
        <v>62032</v>
      </c>
      <c r="H23" s="37"/>
      <c r="K23" s="5"/>
      <c r="L23" s="5"/>
    </row>
    <row r="24" spans="1:15" ht="18.75" customHeight="1">
      <c r="A24" s="31" t="s">
        <v>42</v>
      </c>
      <c r="B24" s="32" t="s">
        <v>43</v>
      </c>
      <c r="C24" s="53">
        <v>77.12</v>
      </c>
      <c r="D24" s="49"/>
      <c r="E24" s="54">
        <v>39817</v>
      </c>
      <c r="F24" s="36"/>
      <c r="G24" s="54">
        <v>16608</v>
      </c>
      <c r="H24" s="37"/>
      <c r="K24" s="5"/>
      <c r="L24" s="5"/>
    </row>
    <row r="25" spans="1:15" ht="18.75" customHeight="1" thickBot="1">
      <c r="A25" s="55" t="s">
        <v>44</v>
      </c>
      <c r="B25" s="41" t="s">
        <v>45</v>
      </c>
      <c r="C25" s="42">
        <v>22.14</v>
      </c>
      <c r="D25" s="56"/>
      <c r="E25" s="44">
        <v>82929</v>
      </c>
      <c r="F25" s="45"/>
      <c r="G25" s="44">
        <v>35546</v>
      </c>
      <c r="H25" s="46"/>
      <c r="K25" s="5"/>
      <c r="L25" s="5"/>
    </row>
    <row r="26" spans="1:15" ht="18.75" customHeight="1" thickBot="1">
      <c r="A26" s="57" t="s">
        <v>46</v>
      </c>
      <c r="B26" s="58" t="s">
        <v>47</v>
      </c>
      <c r="C26" s="59">
        <v>1810.02</v>
      </c>
      <c r="D26" s="60"/>
      <c r="E26" s="61">
        <f>SUM(E7:E25)</f>
        <v>8948152</v>
      </c>
      <c r="F26" s="62">
        <f>SUM(F7:F25)</f>
        <v>3000</v>
      </c>
      <c r="G26" s="61">
        <f>SUM(G7:G25)</f>
        <v>4228632</v>
      </c>
      <c r="H26" s="63"/>
      <c r="K26" s="5"/>
      <c r="L26" s="5"/>
    </row>
    <row r="27" spans="1:15" ht="18.75" customHeight="1">
      <c r="A27" s="24" t="s">
        <v>48</v>
      </c>
      <c r="B27" s="25" t="s">
        <v>49</v>
      </c>
      <c r="C27" s="64">
        <v>17.04</v>
      </c>
      <c r="D27" s="27"/>
      <c r="E27" s="28">
        <v>31118</v>
      </c>
      <c r="F27" s="29"/>
      <c r="G27" s="28">
        <v>13086</v>
      </c>
      <c r="H27" s="48"/>
      <c r="K27" s="5"/>
      <c r="L27" s="5"/>
      <c r="M27" s="5"/>
      <c r="N27" s="5"/>
      <c r="O27" s="5"/>
    </row>
    <row r="28" spans="1:15" ht="18.75" customHeight="1">
      <c r="A28" s="31" t="s">
        <v>50</v>
      </c>
      <c r="B28" s="47" t="s">
        <v>51</v>
      </c>
      <c r="C28" s="65">
        <v>13.34</v>
      </c>
      <c r="D28" s="49"/>
      <c r="E28" s="35">
        <v>48616</v>
      </c>
      <c r="F28" s="36"/>
      <c r="G28" s="35">
        <v>20646</v>
      </c>
      <c r="H28" s="37"/>
      <c r="K28" s="5"/>
      <c r="L28" s="5"/>
    </row>
    <row r="29" spans="1:15" ht="18.75" customHeight="1">
      <c r="A29" s="31" t="s">
        <v>52</v>
      </c>
      <c r="B29" s="32" t="s">
        <v>53</v>
      </c>
      <c r="C29" s="65">
        <v>17.18</v>
      </c>
      <c r="D29" s="49"/>
      <c r="E29" s="35">
        <v>31146</v>
      </c>
      <c r="F29" s="36"/>
      <c r="G29" s="35">
        <v>12973</v>
      </c>
      <c r="H29" s="37"/>
      <c r="K29" s="5"/>
      <c r="L29" s="5"/>
    </row>
    <row r="30" spans="1:15" ht="18.75" customHeight="1" thickBot="1">
      <c r="A30" s="40" t="s">
        <v>54</v>
      </c>
      <c r="B30" s="41" t="s">
        <v>55</v>
      </c>
      <c r="C30" s="66">
        <v>9.08</v>
      </c>
      <c r="D30" s="51"/>
      <c r="E30" s="44">
        <v>26968</v>
      </c>
      <c r="F30" s="45"/>
      <c r="G30" s="44">
        <v>11780</v>
      </c>
      <c r="H30" s="46"/>
      <c r="K30" s="5"/>
      <c r="L30" s="5"/>
    </row>
    <row r="31" spans="1:15" ht="18.75" customHeight="1">
      <c r="A31" s="24" t="s">
        <v>56</v>
      </c>
      <c r="B31" s="47" t="s">
        <v>57</v>
      </c>
      <c r="C31" s="26">
        <v>19.989999999999998</v>
      </c>
      <c r="D31" s="27"/>
      <c r="E31" s="28">
        <v>8971</v>
      </c>
      <c r="F31" s="29"/>
      <c r="G31" s="28">
        <v>3441</v>
      </c>
      <c r="H31" s="48"/>
      <c r="K31" s="5"/>
      <c r="L31" s="5"/>
    </row>
    <row r="32" spans="1:15" ht="18.75" customHeight="1">
      <c r="A32" s="31" t="s">
        <v>58</v>
      </c>
      <c r="B32" s="32" t="s">
        <v>59</v>
      </c>
      <c r="C32" s="33">
        <v>14.38</v>
      </c>
      <c r="D32" s="49"/>
      <c r="E32" s="35">
        <v>17324</v>
      </c>
      <c r="F32" s="36"/>
      <c r="G32" s="35">
        <v>7086</v>
      </c>
      <c r="H32" s="37"/>
      <c r="K32" s="5"/>
      <c r="L32" s="5"/>
    </row>
    <row r="33" spans="1:15" ht="18.75" customHeight="1">
      <c r="A33" s="31" t="s">
        <v>60</v>
      </c>
      <c r="B33" s="32" t="s">
        <v>61</v>
      </c>
      <c r="C33" s="38">
        <v>37.75</v>
      </c>
      <c r="D33" s="504"/>
      <c r="E33" s="39">
        <v>10361</v>
      </c>
      <c r="F33" s="6"/>
      <c r="G33" s="39">
        <v>4519</v>
      </c>
      <c r="H33" s="37"/>
      <c r="K33" s="5"/>
      <c r="L33" s="5"/>
    </row>
    <row r="34" spans="1:15" ht="18.75" customHeight="1">
      <c r="A34" s="31" t="s">
        <v>62</v>
      </c>
      <c r="B34" s="32" t="s">
        <v>63</v>
      </c>
      <c r="C34" s="33">
        <v>224.61</v>
      </c>
      <c r="D34" s="49"/>
      <c r="E34" s="35">
        <v>9241</v>
      </c>
      <c r="F34" s="36"/>
      <c r="G34" s="35">
        <v>3927</v>
      </c>
      <c r="H34" s="37"/>
      <c r="K34" s="5"/>
      <c r="L34" s="5"/>
    </row>
    <row r="35" spans="1:15" ht="18.75" customHeight="1" thickBot="1">
      <c r="A35" s="40" t="s">
        <v>64</v>
      </c>
      <c r="B35" s="41" t="s">
        <v>65</v>
      </c>
      <c r="C35" s="42">
        <v>6.55</v>
      </c>
      <c r="D35" s="51"/>
      <c r="E35" s="44">
        <v>18808</v>
      </c>
      <c r="F35" s="45"/>
      <c r="G35" s="44">
        <v>7367</v>
      </c>
      <c r="H35" s="46"/>
      <c r="K35" s="5"/>
      <c r="L35" s="5"/>
    </row>
    <row r="36" spans="1:15" ht="18.75" customHeight="1">
      <c r="A36" s="24" t="s">
        <v>66</v>
      </c>
      <c r="B36" s="47" t="s">
        <v>67</v>
      </c>
      <c r="C36" s="26">
        <v>92.86</v>
      </c>
      <c r="D36" s="27"/>
      <c r="E36" s="28">
        <v>10965</v>
      </c>
      <c r="F36" s="29"/>
      <c r="G36" s="28">
        <v>6458</v>
      </c>
      <c r="H36" s="48"/>
      <c r="K36" s="5"/>
      <c r="L36" s="5"/>
    </row>
    <row r="37" spans="1:15" ht="18.75" customHeight="1">
      <c r="A37" s="31" t="s">
        <v>68</v>
      </c>
      <c r="B37" s="32" t="s">
        <v>69</v>
      </c>
      <c r="C37" s="33">
        <v>7.05</v>
      </c>
      <c r="D37" s="49"/>
      <c r="E37" s="35">
        <v>6346</v>
      </c>
      <c r="F37" s="36"/>
      <c r="G37" s="35">
        <v>2917</v>
      </c>
      <c r="H37" s="37"/>
      <c r="K37" s="5"/>
      <c r="L37" s="5"/>
    </row>
    <row r="38" spans="1:15" ht="18.75" customHeight="1">
      <c r="A38" s="31" t="s">
        <v>70</v>
      </c>
      <c r="B38" s="32">
        <v>14384</v>
      </c>
      <c r="C38" s="38">
        <v>40.97</v>
      </c>
      <c r="D38" s="504"/>
      <c r="E38" s="39">
        <v>22473</v>
      </c>
      <c r="F38" s="6"/>
      <c r="G38" s="39">
        <v>10768</v>
      </c>
      <c r="H38" s="37"/>
      <c r="K38" s="5"/>
      <c r="L38" s="5"/>
    </row>
    <row r="39" spans="1:15" ht="18.75" customHeight="1">
      <c r="A39" s="31" t="s">
        <v>71</v>
      </c>
      <c r="B39" s="32" t="s">
        <v>72</v>
      </c>
      <c r="C39" s="33">
        <v>34.28</v>
      </c>
      <c r="D39" s="49"/>
      <c r="E39" s="35">
        <v>39312</v>
      </c>
      <c r="F39" s="36"/>
      <c r="G39" s="35">
        <v>17622</v>
      </c>
      <c r="H39" s="37"/>
      <c r="K39" s="5"/>
      <c r="L39" s="5"/>
    </row>
    <row r="40" spans="1:15" ht="18.75" customHeight="1" thickBot="1">
      <c r="A40" s="40" t="s">
        <v>73</v>
      </c>
      <c r="B40" s="41">
        <v>14402</v>
      </c>
      <c r="C40" s="42">
        <v>71.239999999999995</v>
      </c>
      <c r="D40" s="51"/>
      <c r="E40" s="44">
        <v>2912</v>
      </c>
      <c r="F40" s="45"/>
      <c r="G40" s="44">
        <v>1121</v>
      </c>
      <c r="H40" s="46"/>
      <c r="I40" s="5"/>
      <c r="J40" s="5"/>
      <c r="K40" s="5"/>
      <c r="L40" s="5"/>
      <c r="M40" s="5"/>
      <c r="N40" s="5"/>
      <c r="O40" s="5"/>
    </row>
    <row r="41" spans="1:15" ht="18.75" customHeight="1" thickBot="1">
      <c r="A41" s="57" t="s">
        <v>74</v>
      </c>
      <c r="B41" s="58" t="s">
        <v>47</v>
      </c>
      <c r="C41" s="59">
        <v>606.30999999999995</v>
      </c>
      <c r="D41" s="60"/>
      <c r="E41" s="61">
        <f>SUM(E27:E40)</f>
        <v>284561</v>
      </c>
      <c r="F41" s="67"/>
      <c r="G41" s="68">
        <f>SUM(G27:G40)</f>
        <v>123711</v>
      </c>
      <c r="H41" s="63"/>
      <c r="I41" s="5"/>
      <c r="J41" s="507"/>
      <c r="K41" s="507"/>
      <c r="L41" s="507"/>
      <c r="M41" s="501"/>
      <c r="N41" s="5"/>
      <c r="O41" s="5"/>
    </row>
    <row r="42" spans="1:15" ht="18.75" customHeight="1" thickBot="1">
      <c r="A42" s="20" t="s">
        <v>75</v>
      </c>
      <c r="B42" s="69" t="s">
        <v>47</v>
      </c>
      <c r="C42" s="59">
        <v>2416.3200000000002</v>
      </c>
      <c r="D42" s="60"/>
      <c r="E42" s="61">
        <f>SUM(E26,E41)</f>
        <v>9232713</v>
      </c>
      <c r="F42" s="67">
        <f>F26+F41</f>
        <v>3000</v>
      </c>
      <c r="G42" s="68">
        <f>SUM(G41,G26)</f>
        <v>4352343</v>
      </c>
      <c r="H42" s="63"/>
      <c r="I42" s="5"/>
      <c r="J42" s="5"/>
      <c r="K42" s="502"/>
      <c r="L42" s="507"/>
      <c r="M42" s="507"/>
      <c r="N42" s="5"/>
      <c r="O42" s="5"/>
    </row>
    <row r="43" spans="1:15" ht="15.95" customHeight="1">
      <c r="A43" s="528" t="str">
        <f>"（注）１.人口には、逗子市の米軍住宅地の収集人口（"&amp;K43&amp;","&amp;M43&amp;"人）を含む。"</f>
        <v>（注）１.人口には、逗子市の米軍住宅地の収集人口（,人）を含む。</v>
      </c>
      <c r="B43" s="529"/>
      <c r="C43" s="529"/>
      <c r="D43" s="529"/>
      <c r="E43" s="529"/>
      <c r="F43" s="529"/>
      <c r="G43" s="529"/>
      <c r="H43" s="529"/>
      <c r="I43" s="5"/>
      <c r="J43" s="5"/>
      <c r="K43" s="503"/>
      <c r="L43" s="5"/>
      <c r="M43" s="503"/>
      <c r="N43" s="5"/>
      <c r="O43" s="5"/>
    </row>
    <row r="44" spans="1:15" ht="15.95" customHeight="1">
      <c r="A44" s="505" t="str">
        <f>"      ２.人口及び世帯数は、神奈川県人口統計調査結果（国勢調査結果に基づく推計値）による。"</f>
        <v xml:space="preserve">      ２.人口及び世帯数は、神奈川県人口統計調査結果（国勢調査結果に基づく推計値）による。</v>
      </c>
      <c r="B44" s="506"/>
      <c r="C44" s="506"/>
      <c r="D44" s="506"/>
      <c r="E44" s="506"/>
      <c r="F44" s="506"/>
      <c r="G44" s="506"/>
      <c r="H44" s="506"/>
      <c r="I44" s="5"/>
      <c r="J44" s="507"/>
      <c r="K44" s="507"/>
      <c r="L44" s="5"/>
      <c r="M44" s="70"/>
      <c r="N44" s="5"/>
      <c r="O44" s="5"/>
    </row>
    <row r="45" spans="1:15" ht="15.95" customHeight="1">
      <c r="A45" s="508" t="str">
        <f>"      ３.面積は、国土地理院の「令和"&amp;M3&amp;"年度全国都道府県市区町村別面積調」による。なお、平塚市、茅ヶ崎市及び大磯町の間には"</f>
        <v xml:space="preserve">      ３.面積は、国土地理院の「令和５年度全国都道府県市区町村別面積調」による。なお、平塚市、茅ヶ崎市及び大磯町の間には</v>
      </c>
      <c r="B45" s="509"/>
      <c r="C45" s="509"/>
      <c r="D45" s="509"/>
      <c r="E45" s="509"/>
      <c r="F45" s="509"/>
      <c r="G45" s="509"/>
      <c r="H45" s="509"/>
      <c r="I45" s="5"/>
      <c r="J45" s="5"/>
      <c r="K45" s="5"/>
      <c r="L45" s="5"/>
      <c r="M45" s="70"/>
      <c r="N45" s="5"/>
      <c r="O45" s="5"/>
    </row>
    <row r="46" spans="1:15" ht="15.95" customHeight="1">
      <c r="A46" s="508" t="s">
        <v>76</v>
      </c>
      <c r="B46" s="509"/>
      <c r="C46" s="509"/>
      <c r="D46" s="509"/>
      <c r="E46" s="509"/>
      <c r="F46" s="509"/>
      <c r="G46" s="509"/>
      <c r="H46" s="509"/>
      <c r="I46" s="5"/>
      <c r="J46" s="5"/>
      <c r="K46" s="5"/>
      <c r="L46" s="5"/>
      <c r="M46" s="5"/>
      <c r="N46" s="5"/>
      <c r="O46" s="5"/>
    </row>
    <row r="47" spans="1:15" ht="15.95" customHeight="1">
      <c r="B47" s="72"/>
      <c r="I47" s="5"/>
      <c r="J47" s="5"/>
      <c r="K47" s="5"/>
      <c r="L47" s="5"/>
      <c r="M47" s="5"/>
      <c r="N47" s="5"/>
      <c r="O47" s="5"/>
    </row>
    <row r="48" spans="1:15" ht="15.95" customHeight="1">
      <c r="B48" s="72"/>
      <c r="I48" s="5"/>
      <c r="J48" s="5"/>
      <c r="K48" s="5"/>
      <c r="L48" s="5"/>
      <c r="M48" s="5"/>
      <c r="N48" s="5"/>
      <c r="O48" s="5"/>
    </row>
    <row r="49" spans="1:15" ht="15.95" customHeight="1">
      <c r="B49" s="72"/>
      <c r="I49" s="5"/>
      <c r="J49" s="5"/>
      <c r="K49" s="5"/>
      <c r="L49" s="5"/>
      <c r="M49" s="5"/>
      <c r="N49" s="5"/>
      <c r="O49" s="5"/>
    </row>
    <row r="50" spans="1:15" s="9" customFormat="1" ht="15.95" customHeight="1">
      <c r="A50" s="71"/>
      <c r="B50" s="72"/>
      <c r="D50" s="5"/>
      <c r="E50" s="7"/>
      <c r="F50" s="10"/>
    </row>
    <row r="51" spans="1:15" s="9" customFormat="1" ht="15.95" customHeight="1">
      <c r="A51" s="71"/>
      <c r="B51" s="73"/>
      <c r="D51" s="5"/>
      <c r="E51" s="7"/>
      <c r="F51" s="10"/>
    </row>
    <row r="71" spans="1:6" s="2" customFormat="1" ht="15.95" customHeight="1">
      <c r="A71" s="74"/>
      <c r="C71" s="9"/>
      <c r="D71" s="5"/>
      <c r="E71" s="7"/>
      <c r="F71" s="10"/>
    </row>
  </sheetData>
  <mergeCells count="10">
    <mergeCell ref="A44:H44"/>
    <mergeCell ref="J44:K44"/>
    <mergeCell ref="A45:H45"/>
    <mergeCell ref="A46:H46"/>
    <mergeCell ref="C4:D6"/>
    <mergeCell ref="E4:F6"/>
    <mergeCell ref="G4:H6"/>
    <mergeCell ref="J41:L41"/>
    <mergeCell ref="L42:M42"/>
    <mergeCell ref="A43:H43"/>
  </mergeCells>
  <phoneticPr fontId="4"/>
  <pageMargins left="0.59055118110236227" right="0.59055118110236227" top="0.74803149606299213" bottom="0.47244094488188981" header="0.51181102362204722" footer="0.27559055118110237"/>
  <pageSetup paperSize="9" scale="97" orientation="portrait" r:id="rId1"/>
  <headerFooter alignWithMargins="0"/>
  <ignoredErrors>
    <ignoredError sqref="B7:B4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6"/>
  <sheetViews>
    <sheetView zoomScaleNormal="100" zoomScaleSheetLayoutView="84" workbookViewId="0">
      <selection sqref="A1:A1048576"/>
    </sheetView>
  </sheetViews>
  <sheetFormatPr defaultColWidth="9" defaultRowHeight="14.25" customHeight="1"/>
  <cols>
    <col min="1" max="1" width="1.75" style="71" customWidth="1"/>
    <col min="2" max="2" width="19.5" style="71" customWidth="1"/>
    <col min="3" max="3" width="1.75" style="71" customWidth="1"/>
    <col min="4" max="4" width="9.125" style="3" customWidth="1"/>
    <col min="5" max="7" width="9.125" style="80" customWidth="1"/>
    <col min="8" max="8" width="34.375" style="80" customWidth="1"/>
    <col min="9" max="16384" width="9" style="80"/>
  </cols>
  <sheetData>
    <row r="1" spans="1:12" s="76" customFormat="1" ht="16.5" customHeight="1">
      <c r="A1" s="75"/>
      <c r="D1" s="77"/>
      <c r="I1" s="7"/>
    </row>
    <row r="2" spans="1:12" ht="15" customHeight="1" thickBot="1">
      <c r="A2" t="s">
        <v>77</v>
      </c>
      <c r="B2" s="78"/>
      <c r="C2" s="78"/>
      <c r="D2" s="77"/>
      <c r="E2" s="79"/>
      <c r="F2" s="79"/>
      <c r="G2" s="76"/>
      <c r="H2" s="11" t="s">
        <v>276</v>
      </c>
    </row>
    <row r="3" spans="1:12" s="2" customFormat="1" ht="12.75" customHeight="1">
      <c r="A3" s="553"/>
      <c r="B3" s="556" t="s">
        <v>78</v>
      </c>
      <c r="C3" s="81"/>
      <c r="D3" s="82"/>
      <c r="E3" s="559" t="s">
        <v>79</v>
      </c>
      <c r="F3" s="560"/>
      <c r="G3" s="81"/>
      <c r="H3" s="530" t="s">
        <v>80</v>
      </c>
    </row>
    <row r="4" spans="1:12" s="2" customFormat="1" ht="12.75" customHeight="1">
      <c r="A4" s="554"/>
      <c r="B4" s="557"/>
      <c r="C4" s="83"/>
      <c r="D4" s="84"/>
      <c r="E4" s="561"/>
      <c r="F4" s="561"/>
      <c r="G4" s="85"/>
      <c r="H4" s="531"/>
    </row>
    <row r="5" spans="1:12" s="2" customFormat="1" ht="19.5" customHeight="1">
      <c r="A5" s="554"/>
      <c r="B5" s="557"/>
      <c r="C5" s="86"/>
      <c r="D5" s="87" t="s">
        <v>81</v>
      </c>
      <c r="E5" s="88" t="s">
        <v>82</v>
      </c>
      <c r="F5" s="89" t="s">
        <v>83</v>
      </c>
      <c r="G5" s="89" t="s">
        <v>84</v>
      </c>
      <c r="H5" s="531"/>
      <c r="J5" s="90"/>
      <c r="K5" s="90"/>
      <c r="L5" s="90"/>
    </row>
    <row r="6" spans="1:12" s="2" customFormat="1" ht="19.5" customHeight="1" thickBot="1">
      <c r="A6" s="555"/>
      <c r="B6" s="558"/>
      <c r="C6" s="91"/>
      <c r="D6" s="92" t="s">
        <v>85</v>
      </c>
      <c r="E6" s="93" t="s">
        <v>86</v>
      </c>
      <c r="F6" s="94" t="s">
        <v>87</v>
      </c>
      <c r="G6" s="94" t="s">
        <v>88</v>
      </c>
      <c r="H6" s="532"/>
      <c r="J6" s="90"/>
      <c r="K6" s="90"/>
      <c r="L6" s="90"/>
    </row>
    <row r="7" spans="1:12" ht="12.75" customHeight="1">
      <c r="A7" s="95"/>
      <c r="B7" s="96" t="s">
        <v>89</v>
      </c>
      <c r="C7" s="97"/>
      <c r="D7" s="533" t="s">
        <v>90</v>
      </c>
      <c r="E7" s="535">
        <v>103.76</v>
      </c>
      <c r="F7" s="537">
        <v>161278</v>
      </c>
      <c r="G7" s="539">
        <v>72858</v>
      </c>
      <c r="H7" s="98" t="s">
        <v>91</v>
      </c>
      <c r="J7" s="4"/>
      <c r="K7" s="4"/>
      <c r="L7" s="4"/>
    </row>
    <row r="8" spans="1:12" ht="12.75" customHeight="1">
      <c r="A8" s="99"/>
      <c r="B8" s="541" t="s">
        <v>92</v>
      </c>
      <c r="C8" s="100"/>
      <c r="D8" s="534"/>
      <c r="E8" s="536"/>
      <c r="F8" s="538"/>
      <c r="G8" s="540"/>
      <c r="H8" s="101" t="s">
        <v>93</v>
      </c>
      <c r="J8" s="4"/>
      <c r="K8" s="4"/>
      <c r="L8" s="4"/>
    </row>
    <row r="9" spans="1:12" ht="12.75" customHeight="1">
      <c r="A9" s="99"/>
      <c r="B9" s="541"/>
      <c r="C9" s="100"/>
      <c r="D9" s="542" t="s">
        <v>37</v>
      </c>
      <c r="E9" s="544">
        <v>55.56</v>
      </c>
      <c r="F9" s="546">
        <v>101446</v>
      </c>
      <c r="G9" s="547">
        <v>47056</v>
      </c>
      <c r="H9" s="101" t="s">
        <v>94</v>
      </c>
      <c r="J9" s="4"/>
      <c r="K9" s="4"/>
      <c r="L9" s="4"/>
    </row>
    <row r="10" spans="1:12" ht="12.75" customHeight="1">
      <c r="A10" s="99"/>
      <c r="B10" s="102" t="s">
        <v>95</v>
      </c>
      <c r="C10" s="100"/>
      <c r="D10" s="543"/>
      <c r="E10" s="545"/>
      <c r="F10" s="538"/>
      <c r="G10" s="540"/>
      <c r="H10" s="101"/>
      <c r="J10" s="4"/>
      <c r="K10" s="4"/>
      <c r="L10" s="4"/>
    </row>
    <row r="11" spans="1:12" ht="12.75" customHeight="1">
      <c r="A11" s="99"/>
      <c r="B11" s="102" t="s">
        <v>96</v>
      </c>
      <c r="C11" s="100"/>
      <c r="D11" s="542" t="s">
        <v>97</v>
      </c>
      <c r="E11" s="548">
        <f>SUM(E7:E10)</f>
        <v>159.32</v>
      </c>
      <c r="F11" s="546">
        <f>SUM(F7:F10)</f>
        <v>262724</v>
      </c>
      <c r="G11" s="551">
        <f>SUM(G7:G10)</f>
        <v>119914</v>
      </c>
      <c r="H11" s="101" t="s">
        <v>98</v>
      </c>
      <c r="J11" s="4"/>
      <c r="K11" s="4"/>
      <c r="L11" s="4"/>
    </row>
    <row r="12" spans="1:12" ht="12.75" customHeight="1" thickBot="1">
      <c r="A12" s="103"/>
      <c r="B12" s="100" t="s">
        <v>99</v>
      </c>
      <c r="C12" s="100"/>
      <c r="D12" s="534"/>
      <c r="E12" s="549"/>
      <c r="F12" s="550"/>
      <c r="G12" s="552"/>
      <c r="H12" s="104" t="s">
        <v>100</v>
      </c>
      <c r="J12" s="4"/>
      <c r="K12" s="4"/>
      <c r="L12" s="4"/>
    </row>
    <row r="13" spans="1:12" ht="12.75" customHeight="1">
      <c r="A13" s="95"/>
      <c r="B13" s="562" t="s">
        <v>101</v>
      </c>
      <c r="C13" s="105"/>
      <c r="D13" s="533" t="s">
        <v>39</v>
      </c>
      <c r="E13" s="535">
        <v>26.59</v>
      </c>
      <c r="F13" s="537">
        <v>140170</v>
      </c>
      <c r="G13" s="539">
        <v>61911</v>
      </c>
      <c r="H13" s="98" t="s">
        <v>102</v>
      </c>
      <c r="J13" s="4"/>
      <c r="K13" s="4"/>
      <c r="L13" s="4"/>
    </row>
    <row r="14" spans="1:12" ht="12.75" customHeight="1">
      <c r="A14" s="99"/>
      <c r="B14" s="541"/>
      <c r="C14" s="106"/>
      <c r="D14" s="543"/>
      <c r="E14" s="536"/>
      <c r="F14" s="538"/>
      <c r="G14" s="540"/>
      <c r="H14" s="101" t="s">
        <v>103</v>
      </c>
      <c r="J14" s="4"/>
      <c r="K14" s="4"/>
      <c r="L14" s="4"/>
    </row>
    <row r="15" spans="1:12" ht="12.75" customHeight="1">
      <c r="A15" s="99"/>
      <c r="B15" s="541" t="s">
        <v>104</v>
      </c>
      <c r="C15" s="106"/>
      <c r="D15" s="542" t="s">
        <v>41</v>
      </c>
      <c r="E15" s="544">
        <v>17.57</v>
      </c>
      <c r="F15" s="546">
        <v>132075</v>
      </c>
      <c r="G15" s="547">
        <v>62032</v>
      </c>
      <c r="H15" s="101" t="s">
        <v>105</v>
      </c>
      <c r="J15" s="4"/>
      <c r="K15" s="4"/>
      <c r="L15" s="4"/>
    </row>
    <row r="16" spans="1:12" ht="12.75" customHeight="1">
      <c r="A16" s="99"/>
      <c r="B16" s="541"/>
      <c r="C16" s="106"/>
      <c r="D16" s="543"/>
      <c r="E16" s="545"/>
      <c r="F16" s="538"/>
      <c r="G16" s="540"/>
      <c r="H16" s="101" t="s">
        <v>106</v>
      </c>
      <c r="J16" s="4"/>
      <c r="K16" s="4"/>
      <c r="L16" s="4"/>
    </row>
    <row r="17" spans="1:12" ht="12.75" customHeight="1">
      <c r="A17" s="99"/>
      <c r="B17" s="541" t="s">
        <v>107</v>
      </c>
      <c r="C17" s="106"/>
      <c r="D17" s="542" t="s">
        <v>108</v>
      </c>
      <c r="E17" s="544">
        <v>22.14</v>
      </c>
      <c r="F17" s="546">
        <v>82929</v>
      </c>
      <c r="G17" s="547">
        <v>35546</v>
      </c>
      <c r="H17" s="101" t="s">
        <v>109</v>
      </c>
      <c r="J17" s="4"/>
      <c r="K17" s="4"/>
      <c r="L17" s="4"/>
    </row>
    <row r="18" spans="1:12" ht="12.75" customHeight="1">
      <c r="A18" s="99"/>
      <c r="B18" s="541"/>
      <c r="C18" s="106"/>
      <c r="D18" s="543"/>
      <c r="E18" s="545"/>
      <c r="F18" s="538"/>
      <c r="G18" s="540"/>
      <c r="H18" s="101" t="s">
        <v>110</v>
      </c>
      <c r="J18" s="4"/>
      <c r="K18" s="4"/>
      <c r="L18" s="4"/>
    </row>
    <row r="19" spans="1:12" ht="12.75" customHeight="1">
      <c r="A19" s="99"/>
      <c r="B19" s="100" t="s">
        <v>111</v>
      </c>
      <c r="C19" s="106"/>
      <c r="D19" s="542" t="s">
        <v>97</v>
      </c>
      <c r="E19" s="544">
        <f>SUM(E13:E18)</f>
        <v>66.3</v>
      </c>
      <c r="F19" s="546">
        <f>SUM(F13:F18)</f>
        <v>355174</v>
      </c>
      <c r="G19" s="547">
        <f>SUM(G13:G18)</f>
        <v>159489</v>
      </c>
      <c r="H19" s="101"/>
      <c r="J19" s="4"/>
      <c r="K19" s="4"/>
      <c r="L19" s="4"/>
    </row>
    <row r="20" spans="1:12" ht="12.75" customHeight="1" thickBot="1">
      <c r="A20" s="103"/>
      <c r="B20" s="107"/>
      <c r="C20" s="108"/>
      <c r="D20" s="563"/>
      <c r="E20" s="564"/>
      <c r="F20" s="550"/>
      <c r="G20" s="565"/>
      <c r="H20" s="104"/>
      <c r="J20" s="4"/>
      <c r="K20" s="4"/>
      <c r="L20" s="4"/>
    </row>
    <row r="21" spans="1:12" ht="12.75" customHeight="1">
      <c r="A21" s="99"/>
      <c r="B21" s="102"/>
      <c r="C21" s="100"/>
      <c r="D21" s="534" t="s">
        <v>112</v>
      </c>
      <c r="E21" s="568">
        <v>77.12</v>
      </c>
      <c r="F21" s="537">
        <v>39817</v>
      </c>
      <c r="G21" s="539">
        <v>16608</v>
      </c>
      <c r="H21" s="101" t="s">
        <v>113</v>
      </c>
      <c r="J21" s="4"/>
      <c r="K21" s="4"/>
      <c r="L21" s="4"/>
    </row>
    <row r="22" spans="1:12" ht="12.75" customHeight="1">
      <c r="A22" s="99"/>
      <c r="B22" s="102"/>
      <c r="C22" s="100"/>
      <c r="D22" s="543"/>
      <c r="E22" s="545"/>
      <c r="F22" s="538"/>
      <c r="G22" s="540"/>
      <c r="H22" s="101" t="s">
        <v>106</v>
      </c>
      <c r="J22" s="4"/>
      <c r="K22" s="4"/>
      <c r="L22" s="4"/>
    </row>
    <row r="23" spans="1:12" ht="12.75" customHeight="1">
      <c r="A23" s="99"/>
      <c r="B23" s="102"/>
      <c r="C23" s="100"/>
      <c r="D23" s="542" t="s">
        <v>56</v>
      </c>
      <c r="E23" s="544">
        <v>19.989999999999998</v>
      </c>
      <c r="F23" s="546">
        <v>8971</v>
      </c>
      <c r="G23" s="547">
        <v>3441</v>
      </c>
      <c r="H23" s="101" t="s">
        <v>114</v>
      </c>
      <c r="J23" s="4"/>
      <c r="K23" s="4"/>
      <c r="L23" s="4"/>
    </row>
    <row r="24" spans="1:12" ht="12.75" customHeight="1">
      <c r="A24" s="99"/>
      <c r="B24" s="109" t="s">
        <v>115</v>
      </c>
      <c r="C24" s="100"/>
      <c r="D24" s="543"/>
      <c r="E24" s="545"/>
      <c r="F24" s="538"/>
      <c r="G24" s="540"/>
      <c r="H24" s="101"/>
      <c r="J24" s="4"/>
      <c r="K24" s="4"/>
      <c r="L24" s="4"/>
    </row>
    <row r="25" spans="1:12" ht="12.75" customHeight="1">
      <c r="A25" s="99"/>
      <c r="B25" s="102"/>
      <c r="C25" s="100"/>
      <c r="D25" s="542" t="s">
        <v>58</v>
      </c>
      <c r="E25" s="544">
        <v>14.38</v>
      </c>
      <c r="F25" s="546">
        <v>17324</v>
      </c>
      <c r="G25" s="547">
        <v>7086</v>
      </c>
      <c r="H25" s="101"/>
      <c r="J25" s="4"/>
      <c r="K25" s="4"/>
      <c r="L25" s="4"/>
    </row>
    <row r="26" spans="1:12" ht="12.75" customHeight="1">
      <c r="A26" s="99"/>
      <c r="B26" s="102" t="s">
        <v>116</v>
      </c>
      <c r="C26" s="100"/>
      <c r="D26" s="543"/>
      <c r="E26" s="566"/>
      <c r="F26" s="538"/>
      <c r="G26" s="567"/>
      <c r="H26" s="101"/>
      <c r="J26" s="4"/>
      <c r="K26" s="4"/>
      <c r="L26" s="4"/>
    </row>
    <row r="27" spans="1:12" ht="12.75" customHeight="1">
      <c r="A27" s="99"/>
      <c r="B27" s="102"/>
      <c r="C27" s="100"/>
      <c r="D27" s="542" t="s">
        <v>60</v>
      </c>
      <c r="E27" s="544">
        <v>37.75</v>
      </c>
      <c r="F27" s="546">
        <v>10361</v>
      </c>
      <c r="G27" s="547">
        <v>4519</v>
      </c>
      <c r="H27" s="101"/>
      <c r="J27" s="4"/>
      <c r="K27" s="4"/>
      <c r="L27" s="4"/>
    </row>
    <row r="28" spans="1:12" ht="12.75" customHeight="1">
      <c r="A28" s="99"/>
      <c r="B28" s="541" t="s">
        <v>117</v>
      </c>
      <c r="C28" s="100"/>
      <c r="D28" s="543"/>
      <c r="E28" s="545"/>
      <c r="F28" s="538"/>
      <c r="G28" s="540"/>
      <c r="H28" s="101"/>
      <c r="J28" s="4"/>
      <c r="K28" s="4"/>
      <c r="L28" s="4"/>
    </row>
    <row r="29" spans="1:12" ht="12.75" customHeight="1">
      <c r="A29" s="99"/>
      <c r="B29" s="541"/>
      <c r="C29" s="100"/>
      <c r="D29" s="542" t="s">
        <v>62</v>
      </c>
      <c r="E29" s="544">
        <v>224.61</v>
      </c>
      <c r="F29" s="546">
        <v>9241</v>
      </c>
      <c r="G29" s="547">
        <v>3927</v>
      </c>
      <c r="H29" s="101"/>
      <c r="J29" s="4"/>
      <c r="K29" s="4"/>
      <c r="L29" s="4"/>
    </row>
    <row r="30" spans="1:12" ht="12.75" customHeight="1">
      <c r="A30" s="99"/>
      <c r="B30" s="102"/>
      <c r="C30" s="100"/>
      <c r="D30" s="543"/>
      <c r="E30" s="545"/>
      <c r="F30" s="538"/>
      <c r="G30" s="540"/>
      <c r="H30" s="101"/>
      <c r="J30" s="4"/>
      <c r="K30" s="4"/>
      <c r="L30" s="4"/>
    </row>
    <row r="31" spans="1:12" ht="12.75" customHeight="1">
      <c r="A31" s="99"/>
      <c r="B31" s="100" t="s">
        <v>118</v>
      </c>
      <c r="C31" s="100"/>
      <c r="D31" s="542" t="s">
        <v>64</v>
      </c>
      <c r="E31" s="544">
        <v>6.55</v>
      </c>
      <c r="F31" s="546">
        <v>18808</v>
      </c>
      <c r="G31" s="547">
        <v>7367</v>
      </c>
      <c r="H31" s="101"/>
      <c r="J31" s="4"/>
      <c r="K31" s="4"/>
      <c r="L31" s="4"/>
    </row>
    <row r="32" spans="1:12" ht="12.75" customHeight="1">
      <c r="A32" s="99"/>
      <c r="B32" s="102"/>
      <c r="C32" s="100"/>
      <c r="D32" s="543"/>
      <c r="E32" s="545"/>
      <c r="F32" s="538"/>
      <c r="G32" s="540"/>
      <c r="H32" s="101"/>
      <c r="J32" s="4"/>
      <c r="K32" s="4"/>
      <c r="L32" s="4"/>
    </row>
    <row r="33" spans="1:13" ht="12.75" customHeight="1">
      <c r="A33" s="99"/>
      <c r="B33" s="102"/>
      <c r="C33" s="100"/>
      <c r="D33" s="542" t="s">
        <v>97</v>
      </c>
      <c r="E33" s="544">
        <f>SUM(E21:E32)</f>
        <v>380.40000000000003</v>
      </c>
      <c r="F33" s="546">
        <f>SUM(F21:F32)</f>
        <v>104522</v>
      </c>
      <c r="G33" s="547">
        <f>SUM(G21:G32)</f>
        <v>42948</v>
      </c>
      <c r="H33" s="101"/>
      <c r="J33" s="4"/>
      <c r="K33" s="4"/>
      <c r="L33" s="4"/>
    </row>
    <row r="34" spans="1:13" ht="12.75" customHeight="1" thickBot="1">
      <c r="A34" s="103"/>
      <c r="B34" s="110"/>
      <c r="C34" s="107"/>
      <c r="D34" s="563"/>
      <c r="E34" s="564"/>
      <c r="F34" s="550"/>
      <c r="G34" s="565"/>
      <c r="H34" s="104"/>
      <c r="J34" s="4"/>
      <c r="K34" s="4"/>
      <c r="L34" s="4"/>
    </row>
    <row r="35" spans="1:13" ht="12.75" customHeight="1">
      <c r="A35" s="95"/>
      <c r="B35" s="111" t="s">
        <v>119</v>
      </c>
      <c r="C35" s="100"/>
      <c r="D35" s="534" t="s">
        <v>68</v>
      </c>
      <c r="E35" s="568">
        <v>7.05</v>
      </c>
      <c r="F35" s="537">
        <v>6346</v>
      </c>
      <c r="G35" s="539">
        <v>2917</v>
      </c>
      <c r="H35" s="101" t="s">
        <v>120</v>
      </c>
      <c r="J35" s="4"/>
      <c r="K35" s="4"/>
      <c r="L35" s="4"/>
    </row>
    <row r="36" spans="1:13" ht="12.75" customHeight="1">
      <c r="A36" s="99"/>
      <c r="B36" s="111" t="s">
        <v>121</v>
      </c>
      <c r="C36" s="100"/>
      <c r="D36" s="543"/>
      <c r="E36" s="545"/>
      <c r="F36" s="538"/>
      <c r="G36" s="540"/>
      <c r="H36" s="101" t="s">
        <v>122</v>
      </c>
      <c r="J36" s="4"/>
      <c r="K36" s="4"/>
      <c r="L36" s="4"/>
    </row>
    <row r="37" spans="1:13" ht="12.75" customHeight="1">
      <c r="A37" s="99"/>
      <c r="B37" s="79" t="s">
        <v>123</v>
      </c>
      <c r="C37" s="100"/>
      <c r="D37" s="542" t="s">
        <v>70</v>
      </c>
      <c r="E37" s="544">
        <v>40.97</v>
      </c>
      <c r="F37" s="546">
        <v>22473</v>
      </c>
      <c r="G37" s="547">
        <v>10768</v>
      </c>
      <c r="H37" s="101"/>
      <c r="J37" s="4"/>
      <c r="K37" s="4"/>
      <c r="L37" s="4"/>
    </row>
    <row r="38" spans="1:13" ht="12.75" customHeight="1">
      <c r="A38" s="99"/>
      <c r="B38" s="541" t="s">
        <v>124</v>
      </c>
      <c r="C38" s="100"/>
      <c r="D38" s="543"/>
      <c r="E38" s="545"/>
      <c r="F38" s="538"/>
      <c r="G38" s="540"/>
      <c r="H38" s="101"/>
      <c r="J38" s="4"/>
      <c r="K38" s="4"/>
      <c r="L38" s="4"/>
    </row>
    <row r="39" spans="1:13" ht="12.75" customHeight="1">
      <c r="A39" s="99"/>
      <c r="B39" s="541"/>
      <c r="C39" s="100"/>
      <c r="D39" s="542" t="s">
        <v>97</v>
      </c>
      <c r="E39" s="544">
        <f>SUM(E35:E38)</f>
        <v>48.019999999999996</v>
      </c>
      <c r="F39" s="546">
        <f>SUM(F35:F38)</f>
        <v>28819</v>
      </c>
      <c r="G39" s="547">
        <f>SUM(G35:G38)</f>
        <v>13685</v>
      </c>
      <c r="H39" s="101"/>
      <c r="J39" s="4"/>
      <c r="K39" s="4"/>
      <c r="L39" s="4"/>
    </row>
    <row r="40" spans="1:13" ht="12.75" customHeight="1" thickBot="1">
      <c r="A40" s="103"/>
      <c r="B40" s="100" t="s">
        <v>125</v>
      </c>
      <c r="C40" s="100"/>
      <c r="D40" s="534"/>
      <c r="E40" s="536"/>
      <c r="F40" s="569"/>
      <c r="G40" s="570"/>
      <c r="H40" s="104"/>
      <c r="J40" s="4"/>
      <c r="K40" s="4"/>
      <c r="L40" s="4"/>
    </row>
    <row r="41" spans="1:13" ht="12.75" customHeight="1">
      <c r="A41" s="95"/>
      <c r="B41" s="96"/>
      <c r="C41" s="97"/>
      <c r="D41" s="533" t="s">
        <v>56</v>
      </c>
      <c r="E41" s="571">
        <f>E23</f>
        <v>19.989999999999998</v>
      </c>
      <c r="F41" s="537">
        <f>F23</f>
        <v>8971</v>
      </c>
      <c r="G41" s="539">
        <f>G23</f>
        <v>3441</v>
      </c>
      <c r="H41" s="98" t="s">
        <v>120</v>
      </c>
      <c r="J41" s="4"/>
      <c r="K41" s="4"/>
      <c r="L41" s="4"/>
    </row>
    <row r="42" spans="1:13" ht="12.75" customHeight="1">
      <c r="A42" s="99"/>
      <c r="B42" s="572" t="s">
        <v>126</v>
      </c>
      <c r="C42" s="100"/>
      <c r="D42" s="543"/>
      <c r="E42" s="566"/>
      <c r="F42" s="538"/>
      <c r="G42" s="540"/>
      <c r="H42" s="101" t="s">
        <v>103</v>
      </c>
      <c r="J42" s="4"/>
      <c r="K42" s="4"/>
      <c r="L42" s="4"/>
    </row>
    <row r="43" spans="1:13" ht="12.75" customHeight="1">
      <c r="A43" s="99"/>
      <c r="B43" s="572"/>
      <c r="C43" s="100"/>
      <c r="D43" s="542" t="s">
        <v>58</v>
      </c>
      <c r="E43" s="544">
        <f>E25</f>
        <v>14.38</v>
      </c>
      <c r="F43" s="546">
        <f>F25</f>
        <v>17324</v>
      </c>
      <c r="G43" s="547">
        <f>G25</f>
        <v>7086</v>
      </c>
      <c r="H43" s="101"/>
      <c r="J43" s="4"/>
      <c r="K43" s="4"/>
      <c r="L43" s="4"/>
    </row>
    <row r="44" spans="1:13" ht="12.75" customHeight="1">
      <c r="A44" s="99"/>
      <c r="B44" s="109" t="s">
        <v>127</v>
      </c>
      <c r="C44" s="100"/>
      <c r="D44" s="543"/>
      <c r="E44" s="545"/>
      <c r="F44" s="538"/>
      <c r="G44" s="540"/>
      <c r="H44" s="101"/>
      <c r="J44" s="4"/>
      <c r="K44" s="4"/>
      <c r="L44" s="4"/>
    </row>
    <row r="45" spans="1:13" ht="12.75" customHeight="1">
      <c r="A45" s="99"/>
      <c r="B45" s="541" t="s">
        <v>128</v>
      </c>
      <c r="C45" s="100"/>
      <c r="D45" s="542" t="s">
        <v>60</v>
      </c>
      <c r="E45" s="544">
        <f>E27</f>
        <v>37.75</v>
      </c>
      <c r="F45" s="546">
        <f>F27</f>
        <v>10361</v>
      </c>
      <c r="G45" s="547">
        <f>G27</f>
        <v>4519</v>
      </c>
      <c r="H45" s="101"/>
      <c r="J45" s="4"/>
      <c r="K45" s="4"/>
      <c r="L45" s="4"/>
      <c r="M45" s="80" t="s">
        <v>266</v>
      </c>
    </row>
    <row r="46" spans="1:13" ht="12.75" customHeight="1">
      <c r="A46" s="99"/>
      <c r="B46" s="573"/>
      <c r="C46" s="100"/>
      <c r="D46" s="543"/>
      <c r="E46" s="545"/>
      <c r="F46" s="538"/>
      <c r="G46" s="540"/>
      <c r="H46" s="101"/>
      <c r="J46" s="4"/>
      <c r="K46" s="4"/>
      <c r="L46" s="4"/>
    </row>
    <row r="47" spans="1:13" ht="12.75" customHeight="1">
      <c r="A47" s="99"/>
      <c r="B47" s="100" t="s">
        <v>129</v>
      </c>
      <c r="C47" s="100"/>
      <c r="D47" s="542" t="s">
        <v>97</v>
      </c>
      <c r="E47" s="544">
        <f>SUM(E41:E46)</f>
        <v>72.12</v>
      </c>
      <c r="F47" s="546">
        <f>SUM(F41:F46)</f>
        <v>36656</v>
      </c>
      <c r="G47" s="547">
        <f>SUM(G41:G46)</f>
        <v>15046</v>
      </c>
      <c r="H47" s="101"/>
      <c r="J47" s="4"/>
      <c r="K47" s="4"/>
      <c r="L47" s="4"/>
    </row>
    <row r="48" spans="1:13" ht="12.75" customHeight="1" thickBot="1">
      <c r="A48" s="103"/>
      <c r="B48" s="110"/>
      <c r="C48" s="107"/>
      <c r="D48" s="563"/>
      <c r="E48" s="564"/>
      <c r="F48" s="550"/>
      <c r="G48" s="565"/>
      <c r="H48" s="104"/>
      <c r="J48" s="4"/>
      <c r="K48" s="4"/>
      <c r="L48" s="4"/>
    </row>
    <row r="49" spans="1:12" ht="12.75" customHeight="1">
      <c r="A49" s="95"/>
      <c r="B49" s="96"/>
      <c r="C49" s="105"/>
      <c r="D49" s="533" t="s">
        <v>62</v>
      </c>
      <c r="E49" s="535">
        <f>E29</f>
        <v>224.61</v>
      </c>
      <c r="F49" s="537">
        <f>F29</f>
        <v>9241</v>
      </c>
      <c r="G49" s="539">
        <f>G29</f>
        <v>3927</v>
      </c>
      <c r="H49" s="98" t="s">
        <v>130</v>
      </c>
      <c r="J49" s="4"/>
      <c r="K49" s="4"/>
      <c r="L49" s="4"/>
    </row>
    <row r="50" spans="1:12" ht="12.75" customHeight="1">
      <c r="A50" s="99"/>
      <c r="B50" s="109" t="s">
        <v>131</v>
      </c>
      <c r="C50" s="106"/>
      <c r="D50" s="543"/>
      <c r="E50" s="545"/>
      <c r="F50" s="538"/>
      <c r="G50" s="540"/>
      <c r="H50" s="101"/>
      <c r="J50" s="4"/>
      <c r="K50" s="4"/>
      <c r="L50" s="4"/>
    </row>
    <row r="51" spans="1:12" ht="12.75" customHeight="1">
      <c r="A51" s="99"/>
      <c r="B51" s="102" t="s">
        <v>132</v>
      </c>
      <c r="C51" s="106"/>
      <c r="D51" s="542" t="s">
        <v>64</v>
      </c>
      <c r="E51" s="544">
        <f>E31</f>
        <v>6.55</v>
      </c>
      <c r="F51" s="546">
        <f>F31</f>
        <v>18808</v>
      </c>
      <c r="G51" s="547">
        <f>G31</f>
        <v>7367</v>
      </c>
      <c r="H51" s="101"/>
      <c r="J51" s="4"/>
      <c r="K51" s="4"/>
      <c r="L51" s="4"/>
    </row>
    <row r="52" spans="1:12" ht="12.75" customHeight="1">
      <c r="A52" s="99"/>
      <c r="B52" s="102" t="s">
        <v>133</v>
      </c>
      <c r="C52" s="106"/>
      <c r="D52" s="543"/>
      <c r="E52" s="545"/>
      <c r="F52" s="538"/>
      <c r="G52" s="540"/>
      <c r="H52" s="101"/>
      <c r="J52" s="4"/>
      <c r="K52" s="4"/>
      <c r="L52" s="4"/>
    </row>
    <row r="53" spans="1:12" ht="12.75" customHeight="1">
      <c r="A53" s="99"/>
      <c r="B53" s="100" t="s">
        <v>134</v>
      </c>
      <c r="C53" s="106"/>
      <c r="D53" s="542" t="s">
        <v>97</v>
      </c>
      <c r="E53" s="544">
        <f>SUM(E49:E52)</f>
        <v>231.16000000000003</v>
      </c>
      <c r="F53" s="546">
        <f>SUM(F49:F52)</f>
        <v>28049</v>
      </c>
      <c r="G53" s="547">
        <f>SUM(G49:G52)</f>
        <v>11294</v>
      </c>
      <c r="H53" s="101"/>
      <c r="J53" s="4"/>
      <c r="K53" s="4"/>
      <c r="L53" s="4"/>
    </row>
    <row r="54" spans="1:12" ht="12.75" customHeight="1" thickBot="1">
      <c r="A54" s="103"/>
      <c r="B54" s="107"/>
      <c r="C54" s="108"/>
      <c r="D54" s="563"/>
      <c r="E54" s="564"/>
      <c r="F54" s="550"/>
      <c r="G54" s="565"/>
      <c r="H54" s="104"/>
      <c r="J54" s="4"/>
      <c r="K54" s="4"/>
      <c r="L54" s="4"/>
    </row>
    <row r="55" spans="1:12" ht="12.75" customHeight="1">
      <c r="A55" s="95"/>
      <c r="B55" s="96"/>
      <c r="C55" s="97"/>
      <c r="D55" s="533" t="s">
        <v>135</v>
      </c>
      <c r="E55" s="535">
        <v>93.84</v>
      </c>
      <c r="F55" s="537">
        <v>224058</v>
      </c>
      <c r="G55" s="539">
        <v>104921</v>
      </c>
      <c r="H55" s="98" t="s">
        <v>136</v>
      </c>
      <c r="J55" s="4"/>
      <c r="K55" s="4"/>
      <c r="L55" s="4"/>
    </row>
    <row r="56" spans="1:12" ht="12.75" customHeight="1">
      <c r="A56" s="99"/>
      <c r="B56" s="572" t="s">
        <v>137</v>
      </c>
      <c r="C56" s="100"/>
      <c r="D56" s="543"/>
      <c r="E56" s="574"/>
      <c r="F56" s="538"/>
      <c r="G56" s="540"/>
      <c r="H56" s="101"/>
      <c r="J56" s="4"/>
      <c r="K56" s="4"/>
      <c r="L56" s="4"/>
    </row>
    <row r="57" spans="1:12" ht="12.75" customHeight="1">
      <c r="A57" s="99"/>
      <c r="B57" s="572"/>
      <c r="C57" s="100"/>
      <c r="D57" s="542" t="s">
        <v>138</v>
      </c>
      <c r="E57" s="544">
        <v>34.28</v>
      </c>
      <c r="F57" s="546">
        <v>39312</v>
      </c>
      <c r="G57" s="547">
        <v>17622</v>
      </c>
      <c r="H57" s="101"/>
      <c r="J57" s="4"/>
      <c r="K57" s="4"/>
      <c r="L57" s="4"/>
    </row>
    <row r="58" spans="1:12" ht="12.75" customHeight="1">
      <c r="A58" s="99"/>
      <c r="B58" s="102" t="s">
        <v>139</v>
      </c>
      <c r="C58" s="100"/>
      <c r="D58" s="543"/>
      <c r="E58" s="574"/>
      <c r="F58" s="538"/>
      <c r="G58" s="540"/>
      <c r="H58" s="101"/>
      <c r="J58" s="4"/>
      <c r="K58" s="4"/>
      <c r="L58" s="4"/>
    </row>
    <row r="59" spans="1:12" ht="12.75" customHeight="1">
      <c r="A59" s="99"/>
      <c r="B59" s="541" t="s">
        <v>140</v>
      </c>
      <c r="C59" s="100"/>
      <c r="D59" s="542" t="s">
        <v>73</v>
      </c>
      <c r="E59" s="544">
        <v>71.239999999999995</v>
      </c>
      <c r="F59" s="546">
        <v>2912</v>
      </c>
      <c r="G59" s="547">
        <v>1121</v>
      </c>
      <c r="H59" s="101"/>
      <c r="J59" s="4"/>
      <c r="K59" s="4"/>
      <c r="L59" s="4"/>
    </row>
    <row r="60" spans="1:12" ht="12.75" customHeight="1">
      <c r="A60" s="99"/>
      <c r="B60" s="573"/>
      <c r="C60" s="100"/>
      <c r="D60" s="543"/>
      <c r="E60" s="574"/>
      <c r="F60" s="538"/>
      <c r="G60" s="540"/>
      <c r="H60" s="101"/>
      <c r="J60" s="4"/>
      <c r="K60" s="4"/>
      <c r="L60" s="4"/>
    </row>
    <row r="61" spans="1:12" ht="12.75" customHeight="1">
      <c r="A61" s="99"/>
      <c r="B61" s="100" t="s">
        <v>141</v>
      </c>
      <c r="C61" s="100"/>
      <c r="D61" s="542" t="s">
        <v>97</v>
      </c>
      <c r="E61" s="544">
        <f>SUM(E55:E60)</f>
        <v>199.36</v>
      </c>
      <c r="F61" s="546">
        <f>SUM(F55:F60)</f>
        <v>266282</v>
      </c>
      <c r="G61" s="547">
        <f>SUM(G55:G60)</f>
        <v>123664</v>
      </c>
      <c r="H61" s="101"/>
      <c r="J61" s="4"/>
      <c r="K61" s="4"/>
      <c r="L61" s="4"/>
    </row>
    <row r="62" spans="1:12" ht="12.75" customHeight="1" thickBot="1">
      <c r="A62" s="103"/>
      <c r="B62" s="110"/>
      <c r="C62" s="107"/>
      <c r="D62" s="563"/>
      <c r="E62" s="575"/>
      <c r="F62" s="576"/>
      <c r="G62" s="577"/>
      <c r="H62" s="104"/>
      <c r="J62" s="4"/>
      <c r="K62" s="4"/>
      <c r="L62" s="4"/>
    </row>
    <row r="63" spans="1:12" ht="14.25" customHeight="1">
      <c r="J63" s="4"/>
      <c r="K63" s="4"/>
      <c r="L63" s="4"/>
    </row>
    <row r="64" spans="1:12" ht="14.25" customHeight="1">
      <c r="J64" s="4"/>
      <c r="K64" s="4"/>
      <c r="L64" s="4"/>
    </row>
    <row r="65" spans="10:12" ht="14.25" customHeight="1">
      <c r="J65" s="4"/>
      <c r="K65" s="4"/>
      <c r="L65" s="4"/>
    </row>
    <row r="66" spans="10:12" ht="14.25" customHeight="1">
      <c r="J66" s="4"/>
      <c r="K66" s="4"/>
      <c r="L66" s="4"/>
    </row>
    <row r="67" spans="10:12" ht="14.25" customHeight="1">
      <c r="J67" s="4"/>
      <c r="K67" s="4"/>
      <c r="L67" s="4"/>
    </row>
    <row r="68" spans="10:12" ht="14.25" customHeight="1">
      <c r="J68" s="4"/>
      <c r="K68" s="4"/>
      <c r="L68" s="4"/>
    </row>
    <row r="69" spans="10:12" ht="14.25" customHeight="1">
      <c r="J69" s="4"/>
      <c r="K69" s="4"/>
      <c r="L69" s="4"/>
    </row>
    <row r="70" spans="10:12" ht="14.25" customHeight="1">
      <c r="J70" s="4"/>
      <c r="K70" s="4"/>
      <c r="L70" s="4"/>
    </row>
    <row r="71" spans="10:12" ht="14.25" customHeight="1">
      <c r="J71" s="4"/>
      <c r="K71" s="4"/>
      <c r="L71" s="4"/>
    </row>
    <row r="72" spans="10:12" ht="14.25" customHeight="1">
      <c r="J72" s="4"/>
      <c r="K72" s="4"/>
      <c r="L72" s="4"/>
    </row>
    <row r="73" spans="10:12" ht="14.25" customHeight="1">
      <c r="J73" s="4"/>
      <c r="K73" s="4"/>
      <c r="L73" s="4"/>
    </row>
    <row r="74" spans="10:12" ht="14.25" customHeight="1">
      <c r="J74" s="4"/>
      <c r="K74" s="4"/>
      <c r="L74" s="4"/>
    </row>
    <row r="75" spans="10:12" ht="14.25" customHeight="1">
      <c r="J75" s="4"/>
      <c r="K75" s="4"/>
      <c r="L75" s="4"/>
    </row>
    <row r="76" spans="10:12" ht="14.25" customHeight="1">
      <c r="J76" s="4"/>
      <c r="K76" s="4"/>
      <c r="L76" s="4"/>
    </row>
    <row r="77" spans="10:12" ht="14.25" customHeight="1">
      <c r="J77" s="4"/>
      <c r="K77" s="4"/>
      <c r="L77" s="4"/>
    </row>
    <row r="78" spans="10:12" ht="14.25" customHeight="1">
      <c r="J78" s="4"/>
      <c r="K78" s="4"/>
      <c r="L78" s="4"/>
    </row>
    <row r="79" spans="10:12" ht="14.25" customHeight="1">
      <c r="J79" s="4"/>
      <c r="K79" s="4"/>
      <c r="L79" s="4"/>
    </row>
    <row r="80" spans="10:12" ht="14.25" customHeight="1">
      <c r="J80" s="4"/>
      <c r="K80" s="4"/>
      <c r="L80" s="4"/>
    </row>
    <row r="81" spans="1:12" ht="14.25" customHeight="1">
      <c r="J81" s="4"/>
      <c r="K81" s="4"/>
      <c r="L81" s="4"/>
    </row>
    <row r="82" spans="1:12" ht="14.25" customHeight="1">
      <c r="A82" s="74"/>
      <c r="B82" s="74"/>
      <c r="C82" s="74"/>
      <c r="J82" s="4"/>
      <c r="K82" s="4"/>
      <c r="L82" s="4"/>
    </row>
    <row r="83" spans="1:12" ht="14.25" customHeight="1">
      <c r="J83" s="4"/>
      <c r="K83" s="4"/>
      <c r="L83" s="4"/>
    </row>
    <row r="84" spans="1:12" ht="14.25" customHeight="1">
      <c r="J84" s="4"/>
      <c r="K84" s="4"/>
      <c r="L84" s="4"/>
    </row>
    <row r="85" spans="1:12" ht="14.25" customHeight="1">
      <c r="J85" s="4"/>
      <c r="K85" s="4"/>
      <c r="L85" s="4"/>
    </row>
    <row r="86" spans="1:12" ht="14.25" customHeight="1">
      <c r="J86" s="4"/>
      <c r="K86" s="4"/>
      <c r="L86" s="4"/>
    </row>
    <row r="87" spans="1:12" ht="14.25" customHeight="1">
      <c r="J87" s="4"/>
      <c r="K87" s="4"/>
      <c r="L87" s="4"/>
    </row>
    <row r="88" spans="1:12" ht="14.25" customHeight="1">
      <c r="J88" s="4"/>
      <c r="K88" s="4"/>
      <c r="L88" s="4"/>
    </row>
    <row r="89" spans="1:12" ht="14.25" customHeight="1">
      <c r="J89" s="4"/>
      <c r="K89" s="4"/>
      <c r="L89" s="4"/>
    </row>
    <row r="90" spans="1:12" ht="14.25" customHeight="1">
      <c r="J90" s="4"/>
      <c r="K90" s="4"/>
      <c r="L90" s="4"/>
    </row>
    <row r="91" spans="1:12" ht="14.25" customHeight="1">
      <c r="J91" s="4"/>
      <c r="K91" s="4"/>
      <c r="L91" s="4"/>
    </row>
    <row r="92" spans="1:12" ht="14.25" customHeight="1">
      <c r="J92" s="4"/>
      <c r="K92" s="4"/>
      <c r="L92" s="4"/>
    </row>
    <row r="93" spans="1:12" ht="14.25" customHeight="1">
      <c r="J93" s="4"/>
      <c r="K93" s="4"/>
      <c r="L93" s="4"/>
    </row>
    <row r="94" spans="1:12" ht="14.25" customHeight="1">
      <c r="J94" s="4"/>
      <c r="K94" s="4"/>
      <c r="L94" s="4"/>
    </row>
    <row r="95" spans="1:12" ht="14.25" customHeight="1">
      <c r="J95" s="4"/>
      <c r="K95" s="4"/>
      <c r="L95" s="4"/>
    </row>
    <row r="96" spans="1:12" ht="14.25" customHeight="1">
      <c r="J96" s="4"/>
      <c r="K96" s="4"/>
      <c r="L96" s="4"/>
    </row>
  </sheetData>
  <mergeCells count="126">
    <mergeCell ref="D61:D62"/>
    <mergeCell ref="E61:E62"/>
    <mergeCell ref="F61:F62"/>
    <mergeCell ref="G61:G62"/>
    <mergeCell ref="B56:B57"/>
    <mergeCell ref="D57:D58"/>
    <mergeCell ref="E57:E58"/>
    <mergeCell ref="F57:F58"/>
    <mergeCell ref="G57:G58"/>
    <mergeCell ref="B59:B60"/>
    <mergeCell ref="D59:D60"/>
    <mergeCell ref="E59:E60"/>
    <mergeCell ref="F59:F60"/>
    <mergeCell ref="G59:G60"/>
    <mergeCell ref="D53:D54"/>
    <mergeCell ref="E53:E54"/>
    <mergeCell ref="F53:F54"/>
    <mergeCell ref="G53:G54"/>
    <mergeCell ref="D55:D56"/>
    <mergeCell ref="E55:E56"/>
    <mergeCell ref="F55:F56"/>
    <mergeCell ref="G55:G56"/>
    <mergeCell ref="D49:D50"/>
    <mergeCell ref="E49:E50"/>
    <mergeCell ref="F49:F50"/>
    <mergeCell ref="G49:G50"/>
    <mergeCell ref="D51:D52"/>
    <mergeCell ref="E51:E52"/>
    <mergeCell ref="F51:F52"/>
    <mergeCell ref="G51:G52"/>
    <mergeCell ref="B45:B46"/>
    <mergeCell ref="D45:D46"/>
    <mergeCell ref="E45:E46"/>
    <mergeCell ref="F45:F46"/>
    <mergeCell ref="G45:G46"/>
    <mergeCell ref="D47:D48"/>
    <mergeCell ref="E47:E48"/>
    <mergeCell ref="F47:F48"/>
    <mergeCell ref="G47:G48"/>
    <mergeCell ref="D41:D42"/>
    <mergeCell ref="E41:E42"/>
    <mergeCell ref="F41:F42"/>
    <mergeCell ref="G41:G42"/>
    <mergeCell ref="B42:B43"/>
    <mergeCell ref="D43:D44"/>
    <mergeCell ref="E43:E44"/>
    <mergeCell ref="F43:F44"/>
    <mergeCell ref="G43:G44"/>
    <mergeCell ref="D37:D38"/>
    <mergeCell ref="E37:E38"/>
    <mergeCell ref="F37:F38"/>
    <mergeCell ref="G37:G38"/>
    <mergeCell ref="B38:B39"/>
    <mergeCell ref="D39:D40"/>
    <mergeCell ref="E39:E40"/>
    <mergeCell ref="F39:F40"/>
    <mergeCell ref="G39:G40"/>
    <mergeCell ref="D33:D34"/>
    <mergeCell ref="E33:E34"/>
    <mergeCell ref="F33:F34"/>
    <mergeCell ref="G33:G34"/>
    <mergeCell ref="D35:D36"/>
    <mergeCell ref="E35:E36"/>
    <mergeCell ref="F35:F36"/>
    <mergeCell ref="G35:G36"/>
    <mergeCell ref="B28:B29"/>
    <mergeCell ref="D29:D30"/>
    <mergeCell ref="E29:E30"/>
    <mergeCell ref="F29:F30"/>
    <mergeCell ref="G29:G30"/>
    <mergeCell ref="D31:D32"/>
    <mergeCell ref="E31:E32"/>
    <mergeCell ref="F31:F32"/>
    <mergeCell ref="G31:G32"/>
    <mergeCell ref="D19:D20"/>
    <mergeCell ref="E19:E20"/>
    <mergeCell ref="F19:F20"/>
    <mergeCell ref="G19:G20"/>
    <mergeCell ref="D25:D26"/>
    <mergeCell ref="E25:E26"/>
    <mergeCell ref="F25:F26"/>
    <mergeCell ref="G25:G26"/>
    <mergeCell ref="D27:D28"/>
    <mergeCell ref="E27:E28"/>
    <mergeCell ref="F27:F28"/>
    <mergeCell ref="G27:G28"/>
    <mergeCell ref="D21:D22"/>
    <mergeCell ref="E21:E22"/>
    <mergeCell ref="F21:F22"/>
    <mergeCell ref="G21:G22"/>
    <mergeCell ref="D23:D24"/>
    <mergeCell ref="E23:E24"/>
    <mergeCell ref="F23:F24"/>
    <mergeCell ref="G23:G24"/>
    <mergeCell ref="B15:B16"/>
    <mergeCell ref="D15:D16"/>
    <mergeCell ref="E15:E16"/>
    <mergeCell ref="F15:F16"/>
    <mergeCell ref="G15:G16"/>
    <mergeCell ref="B17:B18"/>
    <mergeCell ref="D17:D18"/>
    <mergeCell ref="E17:E18"/>
    <mergeCell ref="F17:F18"/>
    <mergeCell ref="G17:G18"/>
    <mergeCell ref="D11:D12"/>
    <mergeCell ref="E11:E12"/>
    <mergeCell ref="F11:F12"/>
    <mergeCell ref="G11:G12"/>
    <mergeCell ref="A3:A6"/>
    <mergeCell ref="B3:B6"/>
    <mergeCell ref="E3:F4"/>
    <mergeCell ref="B13:B14"/>
    <mergeCell ref="D13:D14"/>
    <mergeCell ref="E13:E14"/>
    <mergeCell ref="F13:F14"/>
    <mergeCell ref="G13:G14"/>
    <mergeCell ref="H3:H6"/>
    <mergeCell ref="D7:D8"/>
    <mergeCell ref="E7:E8"/>
    <mergeCell ref="F7:F8"/>
    <mergeCell ref="G7:G8"/>
    <mergeCell ref="B8:B9"/>
    <mergeCell ref="D9:D10"/>
    <mergeCell ref="E9:E10"/>
    <mergeCell ref="F9:F10"/>
    <mergeCell ref="G9:G10"/>
  </mergeCells>
  <phoneticPr fontId="4"/>
  <pageMargins left="0.59055118110236227" right="0.59055118110236227" top="0.74803149606299213" bottom="0.47244094488188981" header="0.51181102362204722" footer="0.27559055118110237"/>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3"/>
  <sheetViews>
    <sheetView topLeftCell="A16" zoomScaleNormal="100" zoomScaleSheetLayoutView="84" workbookViewId="0">
      <selection activeCell="Q2" sqref="Q2"/>
    </sheetView>
  </sheetViews>
  <sheetFormatPr defaultColWidth="8" defaultRowHeight="12" customHeight="1"/>
  <sheetData>
    <row r="1" spans="1:256" ht="110.25" customHeight="1">
      <c r="A1" s="112"/>
      <c r="B1" s="113" t="s">
        <v>142</v>
      </c>
      <c r="C1" s="112"/>
      <c r="D1" s="112"/>
      <c r="E1" s="112"/>
      <c r="F1" s="112"/>
      <c r="G1" s="112"/>
      <c r="H1" s="112"/>
      <c r="I1" s="112"/>
      <c r="J1" s="112"/>
      <c r="K1" s="112"/>
      <c r="L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c r="CH1" s="112"/>
      <c r="CI1" s="112"/>
      <c r="CJ1" s="112"/>
      <c r="CK1" s="112"/>
      <c r="CL1" s="112"/>
      <c r="CM1" s="112"/>
      <c r="CN1" s="112"/>
      <c r="CO1" s="112"/>
      <c r="CP1" s="112"/>
      <c r="CQ1" s="112"/>
      <c r="CR1" s="112"/>
      <c r="CS1" s="112"/>
      <c r="CT1" s="112"/>
      <c r="CU1" s="112"/>
      <c r="CV1" s="112"/>
      <c r="CW1" s="112"/>
      <c r="CX1" s="112"/>
      <c r="CY1" s="112"/>
      <c r="CZ1" s="112"/>
      <c r="DA1" s="112"/>
      <c r="DB1" s="112"/>
      <c r="DC1" s="112"/>
      <c r="DD1" s="112"/>
      <c r="DE1" s="112"/>
      <c r="DF1" s="112"/>
      <c r="DG1" s="112"/>
      <c r="DH1" s="112"/>
      <c r="DI1" s="112"/>
      <c r="DJ1" s="112"/>
      <c r="DK1" s="112"/>
      <c r="DL1" s="112"/>
      <c r="DM1" s="112"/>
      <c r="DN1" s="112"/>
      <c r="DO1" s="112"/>
      <c r="DP1" s="112"/>
      <c r="DQ1" s="112"/>
      <c r="DR1" s="112"/>
      <c r="DS1" s="112"/>
      <c r="DT1" s="112"/>
      <c r="DU1" s="112"/>
      <c r="DV1" s="112"/>
      <c r="DW1" s="112"/>
      <c r="DX1" s="112"/>
      <c r="DY1" s="112"/>
      <c r="DZ1" s="112"/>
      <c r="EA1" s="112"/>
      <c r="EB1" s="112"/>
      <c r="EC1" s="112"/>
      <c r="ED1" s="112"/>
      <c r="EE1" s="112"/>
      <c r="EF1" s="112"/>
      <c r="EG1" s="112"/>
      <c r="EH1" s="112"/>
      <c r="EI1" s="112"/>
      <c r="EJ1" s="112"/>
      <c r="EK1" s="112"/>
      <c r="EL1" s="112"/>
      <c r="EM1" s="112"/>
      <c r="EN1" s="112"/>
      <c r="EO1" s="112"/>
      <c r="EP1" s="112"/>
      <c r="EQ1" s="112"/>
      <c r="ER1" s="112"/>
      <c r="ES1" s="112"/>
      <c r="ET1" s="112"/>
      <c r="EU1" s="112"/>
      <c r="EV1" s="112"/>
      <c r="EW1" s="112"/>
      <c r="EX1" s="112"/>
      <c r="EY1" s="112"/>
      <c r="EZ1" s="112"/>
      <c r="FA1" s="112"/>
      <c r="FB1" s="112"/>
      <c r="FC1" s="112"/>
      <c r="FD1" s="112"/>
      <c r="FE1" s="112"/>
      <c r="FF1" s="112"/>
      <c r="FG1" s="112"/>
      <c r="FH1" s="112"/>
      <c r="FI1" s="112"/>
      <c r="FJ1" s="112"/>
      <c r="FK1" s="112"/>
      <c r="FL1" s="112"/>
      <c r="FM1" s="112"/>
      <c r="FN1" s="112"/>
      <c r="FO1" s="112"/>
      <c r="FP1" s="112"/>
      <c r="FQ1" s="112"/>
      <c r="FR1" s="112"/>
      <c r="FS1" s="112"/>
      <c r="FT1" s="112"/>
      <c r="FU1" s="112"/>
      <c r="FV1" s="112"/>
      <c r="FW1" s="112"/>
      <c r="FX1" s="112"/>
      <c r="FY1" s="112"/>
      <c r="FZ1" s="112"/>
      <c r="GA1" s="112"/>
      <c r="GB1" s="112"/>
      <c r="GC1" s="112"/>
      <c r="GD1" s="112"/>
      <c r="GE1" s="112"/>
      <c r="GF1" s="112"/>
      <c r="GG1" s="112"/>
      <c r="GH1" s="112"/>
      <c r="GI1" s="112"/>
      <c r="GJ1" s="112"/>
      <c r="GK1" s="112"/>
      <c r="GL1" s="112"/>
      <c r="GM1" s="112"/>
      <c r="GN1" s="112"/>
      <c r="GO1" s="112"/>
      <c r="GP1" s="112"/>
      <c r="GQ1" s="112"/>
      <c r="GR1" s="112"/>
      <c r="GS1" s="112"/>
      <c r="GT1" s="112"/>
      <c r="GU1" s="112"/>
      <c r="GV1" s="112"/>
      <c r="GW1" s="112"/>
      <c r="GX1" s="112"/>
      <c r="GY1" s="112"/>
      <c r="GZ1" s="112"/>
      <c r="HA1" s="112"/>
      <c r="HB1" s="112"/>
      <c r="HC1" s="112"/>
      <c r="HD1" s="112"/>
      <c r="HE1" s="112"/>
      <c r="HF1" s="112"/>
      <c r="HG1" s="112"/>
      <c r="HH1" s="112"/>
      <c r="HI1" s="112"/>
      <c r="HJ1" s="112"/>
      <c r="HK1" s="112"/>
      <c r="HL1" s="112"/>
      <c r="HM1" s="112"/>
      <c r="HN1" s="112"/>
      <c r="HO1" s="112"/>
      <c r="HP1" s="112"/>
      <c r="HQ1" s="112"/>
      <c r="HR1" s="112"/>
      <c r="HS1" s="112"/>
      <c r="HT1" s="112"/>
      <c r="HU1" s="112"/>
      <c r="HV1" s="112"/>
      <c r="HW1" s="112"/>
      <c r="HX1" s="112"/>
      <c r="HY1" s="112"/>
      <c r="HZ1" s="112"/>
      <c r="IA1" s="112"/>
      <c r="IB1" s="112"/>
      <c r="IC1" s="112"/>
      <c r="ID1" s="112"/>
      <c r="IE1" s="112"/>
      <c r="IF1" s="112"/>
      <c r="IG1" s="112"/>
      <c r="IH1" s="112"/>
      <c r="II1" s="112"/>
      <c r="IJ1" s="112"/>
      <c r="IK1" s="112"/>
      <c r="IL1" s="112"/>
      <c r="IM1" s="112"/>
      <c r="IN1" s="112"/>
      <c r="IO1" s="112"/>
      <c r="IP1" s="112"/>
      <c r="IQ1" s="112"/>
      <c r="IR1" s="112"/>
      <c r="IS1" s="112"/>
      <c r="IT1" s="112"/>
      <c r="IU1" s="112"/>
      <c r="IV1" s="112"/>
    </row>
    <row r="2" spans="1:256" ht="12" customHeight="1">
      <c r="A2" s="112"/>
      <c r="B2" s="112"/>
      <c r="C2" s="112"/>
      <c r="D2" s="112"/>
      <c r="E2" s="112"/>
      <c r="F2" s="112"/>
      <c r="G2" s="112"/>
      <c r="H2" s="112"/>
      <c r="I2" s="112"/>
      <c r="J2" s="112"/>
      <c r="K2" s="112"/>
      <c r="L2" s="112"/>
      <c r="M2" s="112"/>
      <c r="N2" s="112"/>
      <c r="O2" s="112"/>
      <c r="P2" s="112"/>
    </row>
    <row r="3" spans="1:256" ht="12" customHeight="1">
      <c r="A3" s="112"/>
      <c r="B3" s="112"/>
      <c r="C3" s="112"/>
      <c r="D3" s="112"/>
      <c r="E3" s="112"/>
      <c r="F3" s="112"/>
      <c r="G3" s="112"/>
      <c r="H3" s="112"/>
      <c r="I3" s="112"/>
      <c r="J3" s="112"/>
      <c r="K3" s="112"/>
      <c r="L3" s="112"/>
      <c r="M3" s="112"/>
      <c r="N3" s="112"/>
      <c r="O3" s="112"/>
      <c r="P3" s="112"/>
    </row>
    <row r="4" spans="1:256" ht="12" customHeight="1">
      <c r="A4" s="112"/>
      <c r="B4" s="112"/>
      <c r="C4" s="112"/>
      <c r="D4" s="112"/>
      <c r="E4" s="112"/>
      <c r="F4" s="112"/>
      <c r="G4" s="112"/>
      <c r="H4" s="112"/>
      <c r="I4" s="112"/>
      <c r="J4" s="112"/>
      <c r="K4" s="112"/>
      <c r="L4" s="112"/>
      <c r="M4" s="112"/>
      <c r="N4" s="112"/>
      <c r="O4" s="112"/>
      <c r="P4" s="112"/>
    </row>
    <row r="5" spans="1:256" ht="12" customHeight="1">
      <c r="A5" s="112"/>
      <c r="B5" s="112"/>
      <c r="C5" s="112"/>
      <c r="D5" s="112"/>
      <c r="E5" s="112"/>
      <c r="F5" s="112"/>
      <c r="G5" s="112"/>
      <c r="H5" s="112"/>
      <c r="I5" s="112"/>
      <c r="J5" s="112"/>
      <c r="K5" s="112"/>
      <c r="L5" s="112"/>
      <c r="M5" s="112"/>
      <c r="N5" s="112"/>
      <c r="O5" s="112"/>
      <c r="P5" s="112"/>
    </row>
    <row r="6" spans="1:256" ht="12" customHeight="1">
      <c r="A6" s="112"/>
      <c r="B6" s="112"/>
      <c r="C6" s="112"/>
      <c r="D6" s="112"/>
      <c r="E6" s="112"/>
      <c r="F6" s="112"/>
      <c r="G6" s="112"/>
      <c r="H6" s="112"/>
      <c r="I6" s="112"/>
      <c r="J6" s="112"/>
      <c r="K6" s="112"/>
      <c r="L6" s="112"/>
      <c r="M6" s="112"/>
      <c r="N6" s="112"/>
      <c r="O6" s="112"/>
      <c r="P6" s="112"/>
    </row>
    <row r="7" spans="1:256" ht="12" customHeight="1">
      <c r="A7" s="112"/>
      <c r="B7" s="112"/>
      <c r="C7" s="112"/>
      <c r="D7" s="112"/>
      <c r="E7" s="112"/>
      <c r="F7" s="112"/>
      <c r="G7" s="112"/>
      <c r="H7" s="112"/>
      <c r="I7" s="112"/>
      <c r="J7" s="112"/>
      <c r="K7" s="112"/>
      <c r="L7" s="112"/>
      <c r="M7" s="112"/>
      <c r="N7" s="112"/>
      <c r="O7" s="112"/>
      <c r="P7" s="112"/>
    </row>
    <row r="8" spans="1:256" ht="12" customHeight="1">
      <c r="A8" s="112"/>
      <c r="B8" s="112"/>
      <c r="C8" s="112"/>
      <c r="D8" s="112"/>
      <c r="E8" s="112"/>
      <c r="F8" s="112"/>
      <c r="G8" s="112"/>
      <c r="H8" s="112"/>
      <c r="I8" s="112"/>
      <c r="J8" s="112"/>
      <c r="K8" s="112"/>
      <c r="L8" s="112"/>
      <c r="M8" s="112"/>
      <c r="N8" s="112"/>
      <c r="O8" s="112"/>
      <c r="P8" s="112"/>
    </row>
    <row r="9" spans="1:256" ht="12" customHeight="1">
      <c r="A9" s="112"/>
      <c r="B9" s="112"/>
      <c r="C9" s="112"/>
      <c r="D9" s="112"/>
      <c r="E9" s="112"/>
      <c r="F9" s="112"/>
      <c r="G9" s="112"/>
      <c r="H9" s="112"/>
      <c r="I9" s="112"/>
      <c r="J9" s="112"/>
      <c r="K9" s="112"/>
      <c r="L9" s="112"/>
      <c r="M9" s="114" t="s">
        <v>143</v>
      </c>
      <c r="N9" s="112"/>
      <c r="O9" s="112"/>
      <c r="P9" s="112"/>
    </row>
    <row r="10" spans="1:256" ht="12" customHeight="1">
      <c r="A10" s="112"/>
      <c r="B10" s="112"/>
      <c r="C10" s="112"/>
      <c r="D10" s="112"/>
      <c r="E10" s="112"/>
      <c r="F10" s="112"/>
      <c r="G10" s="112"/>
      <c r="H10" s="112"/>
      <c r="I10" s="112"/>
      <c r="J10" s="112"/>
      <c r="K10" s="112"/>
      <c r="L10" s="112"/>
      <c r="M10" s="112"/>
      <c r="N10" s="112"/>
      <c r="O10" s="112"/>
      <c r="P10" s="112"/>
    </row>
    <row r="11" spans="1:256" ht="12" customHeight="1">
      <c r="A11" s="112"/>
      <c r="B11" s="112"/>
      <c r="C11" s="112"/>
      <c r="D11" s="112"/>
      <c r="E11" s="112"/>
      <c r="F11" s="112"/>
      <c r="G11" s="112"/>
      <c r="H11" s="112"/>
      <c r="I11" s="112"/>
      <c r="J11" s="112"/>
      <c r="K11" s="112"/>
      <c r="L11" s="112"/>
      <c r="M11" s="112"/>
      <c r="N11" s="112"/>
      <c r="O11" s="112"/>
      <c r="P11" s="112"/>
    </row>
    <row r="12" spans="1:256" ht="12" customHeight="1">
      <c r="A12" s="112"/>
      <c r="B12" s="112"/>
      <c r="C12" s="112"/>
      <c r="D12" s="112"/>
      <c r="E12" s="112"/>
      <c r="F12" s="112"/>
      <c r="G12" s="112"/>
      <c r="H12" s="112"/>
      <c r="I12" s="112"/>
      <c r="J12" s="112"/>
      <c r="K12" s="112"/>
      <c r="L12" s="112"/>
      <c r="M12" s="112"/>
      <c r="N12" s="112"/>
      <c r="O12" s="112"/>
      <c r="P12" s="112"/>
    </row>
    <row r="13" spans="1:256" ht="12" customHeight="1">
      <c r="A13" s="112"/>
      <c r="B13" s="112"/>
      <c r="C13" s="112"/>
      <c r="D13" s="112"/>
      <c r="E13" s="112"/>
      <c r="F13" s="112"/>
      <c r="G13" s="112"/>
      <c r="H13" s="112"/>
      <c r="I13" s="112"/>
      <c r="J13" s="112"/>
      <c r="K13" s="112"/>
      <c r="L13" s="112"/>
      <c r="M13" s="112"/>
      <c r="N13" s="112"/>
      <c r="O13" s="112"/>
      <c r="P13" s="112"/>
    </row>
    <row r="14" spans="1:256" ht="12" customHeight="1">
      <c r="A14" s="112"/>
      <c r="B14" s="112"/>
      <c r="C14" s="112"/>
      <c r="D14" s="112"/>
      <c r="E14" s="112"/>
      <c r="F14" s="112"/>
      <c r="G14" s="112"/>
      <c r="H14" s="112"/>
      <c r="I14" s="112"/>
      <c r="J14" s="112"/>
      <c r="K14" s="112"/>
      <c r="L14" s="112"/>
      <c r="M14" s="112"/>
      <c r="N14" s="112"/>
      <c r="O14" s="112"/>
      <c r="P14" s="112"/>
    </row>
    <row r="15" spans="1:256" ht="12" customHeight="1">
      <c r="A15" s="112"/>
      <c r="B15" s="112"/>
      <c r="C15" s="112"/>
      <c r="D15" s="112"/>
      <c r="E15" s="112"/>
      <c r="F15" s="112"/>
      <c r="G15" s="112"/>
      <c r="H15" s="115"/>
      <c r="I15" s="115"/>
      <c r="J15" s="112"/>
      <c r="K15" s="112"/>
      <c r="L15" s="112"/>
      <c r="M15" s="112"/>
      <c r="N15" s="112"/>
      <c r="O15" s="112"/>
      <c r="P15" s="112"/>
    </row>
    <row r="16" spans="1:256" ht="12" customHeight="1">
      <c r="A16" s="112"/>
      <c r="B16" s="112"/>
      <c r="C16" s="112"/>
      <c r="D16" s="112"/>
      <c r="E16" s="112"/>
      <c r="F16" s="112"/>
      <c r="G16" s="112"/>
      <c r="H16" s="115"/>
      <c r="I16" s="115"/>
      <c r="J16" s="112"/>
      <c r="K16" s="112"/>
      <c r="L16" s="112"/>
      <c r="M16" s="112"/>
      <c r="N16" s="112"/>
      <c r="O16" s="112"/>
      <c r="P16" s="112"/>
    </row>
    <row r="17" spans="1:16" ht="12" customHeight="1">
      <c r="A17" s="112"/>
      <c r="B17" s="112"/>
      <c r="C17" s="112"/>
      <c r="D17" s="112"/>
      <c r="E17" s="112"/>
      <c r="F17" s="112"/>
      <c r="G17" s="112"/>
      <c r="H17" s="112"/>
      <c r="I17" s="112"/>
      <c r="J17" s="112"/>
      <c r="K17" s="112"/>
      <c r="L17" s="112"/>
      <c r="M17" s="112"/>
      <c r="N17" s="112"/>
      <c r="O17" s="112"/>
      <c r="P17" s="112"/>
    </row>
    <row r="18" spans="1:16" ht="12" customHeight="1">
      <c r="A18" s="112"/>
      <c r="B18" s="112"/>
      <c r="C18" s="112"/>
      <c r="D18" s="112"/>
      <c r="E18" s="112"/>
      <c r="F18" s="112"/>
      <c r="G18" s="112"/>
      <c r="H18" s="112"/>
      <c r="I18" s="112"/>
      <c r="J18" s="112"/>
      <c r="K18" s="112"/>
      <c r="L18" s="112"/>
      <c r="M18" s="112"/>
      <c r="N18" s="112"/>
      <c r="O18" s="112"/>
      <c r="P18" s="112"/>
    </row>
    <row r="19" spans="1:16" ht="12" customHeight="1">
      <c r="A19" s="112"/>
      <c r="B19" s="112"/>
      <c r="C19" s="112"/>
      <c r="D19" s="112"/>
      <c r="E19" s="112"/>
      <c r="F19" s="112"/>
      <c r="G19" s="579"/>
      <c r="H19" s="115"/>
      <c r="I19" s="112"/>
      <c r="J19" s="112"/>
      <c r="K19" s="578"/>
      <c r="L19" s="578"/>
      <c r="M19" s="112"/>
      <c r="N19" s="112"/>
      <c r="O19" s="112"/>
      <c r="P19" s="112"/>
    </row>
    <row r="20" spans="1:16" ht="12" customHeight="1">
      <c r="A20" s="112"/>
      <c r="B20" s="112"/>
      <c r="C20" s="112"/>
      <c r="D20" s="112"/>
      <c r="E20" s="112"/>
      <c r="F20" s="112"/>
      <c r="G20" s="579"/>
      <c r="H20" s="115"/>
      <c r="I20" s="112"/>
      <c r="J20" s="112"/>
      <c r="K20" s="578"/>
      <c r="L20" s="578"/>
      <c r="M20" s="580" t="s">
        <v>9</v>
      </c>
      <c r="N20" s="580"/>
      <c r="O20" s="112"/>
      <c r="P20" s="112"/>
    </row>
    <row r="21" spans="1:16" ht="12" customHeight="1">
      <c r="A21" s="112"/>
      <c r="B21" s="112"/>
      <c r="C21" s="112"/>
      <c r="D21" s="112"/>
      <c r="E21" s="112"/>
      <c r="F21" s="112"/>
      <c r="G21" s="112"/>
      <c r="H21" s="112"/>
      <c r="I21" s="116"/>
      <c r="J21" s="112"/>
      <c r="K21" s="578"/>
      <c r="L21" s="578"/>
      <c r="M21" s="580"/>
      <c r="N21" s="580"/>
      <c r="O21" s="112"/>
      <c r="P21" s="112"/>
    </row>
    <row r="22" spans="1:16" ht="12" customHeight="1">
      <c r="A22" s="112"/>
      <c r="B22" s="112"/>
      <c r="C22" s="112"/>
      <c r="D22" s="112"/>
      <c r="E22" s="112"/>
      <c r="F22" s="112"/>
      <c r="G22" s="112"/>
      <c r="H22" s="112"/>
      <c r="I22" s="112"/>
      <c r="J22" s="112"/>
      <c r="K22" s="112"/>
      <c r="L22" s="112"/>
      <c r="M22" s="112"/>
      <c r="N22" s="112"/>
      <c r="O22" s="112"/>
      <c r="P22" s="112"/>
    </row>
    <row r="23" spans="1:16" ht="12" customHeight="1">
      <c r="A23" s="112"/>
      <c r="B23" s="112"/>
      <c r="C23" s="112"/>
      <c r="D23" s="112"/>
      <c r="E23" s="112"/>
      <c r="F23" s="112"/>
      <c r="G23" s="112"/>
      <c r="H23" s="112"/>
      <c r="I23" s="112"/>
      <c r="J23" s="112"/>
      <c r="K23" s="112"/>
      <c r="L23" s="112"/>
      <c r="M23" s="112"/>
      <c r="N23" s="112"/>
      <c r="O23" s="112"/>
      <c r="P23" s="112"/>
    </row>
    <row r="24" spans="1:16" ht="12" customHeight="1">
      <c r="A24" s="112"/>
      <c r="B24" s="112"/>
      <c r="C24" s="112"/>
      <c r="D24" s="112"/>
      <c r="E24" s="112"/>
      <c r="F24" s="112"/>
      <c r="G24" s="112"/>
      <c r="H24" s="112"/>
      <c r="I24" s="112"/>
      <c r="J24" s="112"/>
      <c r="K24" s="112"/>
      <c r="L24" s="112"/>
      <c r="M24" s="112"/>
      <c r="N24" s="112"/>
      <c r="O24" s="112"/>
      <c r="P24" s="112"/>
    </row>
    <row r="25" spans="1:16" ht="12" customHeight="1">
      <c r="A25" s="112"/>
      <c r="B25" s="112"/>
      <c r="C25" s="112"/>
      <c r="D25" s="112"/>
      <c r="E25" s="112"/>
      <c r="F25" s="112"/>
      <c r="G25" s="112"/>
      <c r="H25" s="112"/>
      <c r="I25" s="112"/>
      <c r="J25" s="112"/>
      <c r="K25" s="112"/>
      <c r="L25" s="112"/>
      <c r="M25" s="112"/>
      <c r="N25" s="112"/>
      <c r="O25" s="112"/>
      <c r="P25" s="112"/>
    </row>
    <row r="26" spans="1:16" ht="12" customHeight="1">
      <c r="A26" s="112"/>
      <c r="B26" s="112"/>
      <c r="C26" s="112"/>
      <c r="D26" s="112"/>
      <c r="E26" s="112"/>
      <c r="F26" s="112"/>
      <c r="G26" s="112"/>
      <c r="H26" s="112"/>
      <c r="I26" s="112"/>
      <c r="J26" s="112"/>
      <c r="K26" s="112"/>
      <c r="L26" s="112"/>
      <c r="M26" s="112"/>
      <c r="N26" s="112"/>
      <c r="O26" s="112"/>
      <c r="P26" s="112"/>
    </row>
    <row r="27" spans="1:16" ht="12" customHeight="1">
      <c r="A27" s="112"/>
      <c r="B27" s="112"/>
      <c r="C27" s="112"/>
      <c r="D27" s="112"/>
      <c r="E27" s="112"/>
      <c r="F27" s="112"/>
      <c r="G27" s="112"/>
      <c r="H27" s="112"/>
      <c r="I27" s="112"/>
      <c r="J27" s="112"/>
      <c r="K27" s="112"/>
      <c r="L27" s="112"/>
      <c r="M27" s="112"/>
      <c r="N27" s="112"/>
      <c r="O27" s="112"/>
      <c r="P27" s="112"/>
    </row>
    <row r="28" spans="1:16" ht="12" customHeight="1">
      <c r="A28" s="112"/>
      <c r="B28" s="112"/>
      <c r="C28" s="112"/>
      <c r="D28" s="112"/>
      <c r="E28" s="112"/>
      <c r="F28" s="112"/>
      <c r="G28" s="112"/>
      <c r="H28" s="112"/>
      <c r="I28" s="112"/>
      <c r="J28" s="112"/>
      <c r="K28" s="112"/>
      <c r="L28" s="112"/>
      <c r="M28" s="112"/>
      <c r="N28" s="112"/>
      <c r="O28" s="112"/>
      <c r="P28" s="112"/>
    </row>
    <row r="29" spans="1:16" ht="12" customHeight="1">
      <c r="A29" s="112"/>
      <c r="B29" s="112"/>
      <c r="C29" s="112"/>
      <c r="D29" s="112"/>
      <c r="E29" s="112"/>
      <c r="F29" s="112"/>
      <c r="G29" s="112"/>
      <c r="H29" s="112"/>
      <c r="I29" s="112"/>
      <c r="J29" s="117"/>
      <c r="K29" s="578"/>
      <c r="L29" s="578"/>
      <c r="M29" s="112"/>
      <c r="N29" s="112"/>
      <c r="O29" s="112"/>
      <c r="P29" s="112"/>
    </row>
    <row r="30" spans="1:16" ht="12" customHeight="1">
      <c r="A30" s="112"/>
      <c r="B30" s="112"/>
      <c r="C30" s="112"/>
      <c r="D30" s="112"/>
      <c r="E30" s="112"/>
      <c r="F30" s="112"/>
      <c r="G30" s="112"/>
      <c r="H30" s="112"/>
      <c r="I30" s="112"/>
      <c r="J30" s="117"/>
      <c r="K30" s="578"/>
      <c r="L30" s="578"/>
      <c r="M30" s="112"/>
      <c r="N30" s="112"/>
      <c r="O30" s="112"/>
      <c r="P30" s="112"/>
    </row>
    <row r="31" spans="1:16" ht="12" customHeight="1">
      <c r="A31" s="112"/>
      <c r="B31" s="112"/>
      <c r="C31" s="112"/>
      <c r="D31" s="112"/>
      <c r="E31" s="112"/>
      <c r="F31" s="112"/>
      <c r="G31" s="112"/>
      <c r="H31" s="112"/>
      <c r="I31" s="112"/>
      <c r="J31" s="117"/>
      <c r="K31" s="578"/>
      <c r="L31" s="578"/>
      <c r="M31" s="112"/>
      <c r="N31" s="112"/>
      <c r="O31" s="112"/>
      <c r="P31" s="112"/>
    </row>
    <row r="32" spans="1:16" ht="12" customHeight="1">
      <c r="A32" s="112"/>
      <c r="B32" s="112"/>
      <c r="C32" s="112"/>
      <c r="D32" s="112"/>
      <c r="E32" s="112"/>
      <c r="F32" s="112"/>
      <c r="G32" s="112"/>
      <c r="H32" s="112" t="s">
        <v>144</v>
      </c>
      <c r="I32" s="112"/>
      <c r="J32" s="112"/>
      <c r="K32" s="112"/>
      <c r="L32" s="112"/>
      <c r="M32" s="112"/>
      <c r="N32" s="112"/>
      <c r="O32" s="112"/>
      <c r="P32" s="112"/>
    </row>
    <row r="33" spans="1:16" ht="12" customHeight="1">
      <c r="A33" s="112"/>
      <c r="B33" s="112"/>
      <c r="C33" s="112"/>
      <c r="D33" s="112"/>
      <c r="E33" s="112"/>
      <c r="F33" s="112"/>
      <c r="G33" s="112"/>
      <c r="H33" s="112"/>
      <c r="I33" s="112"/>
      <c r="J33" s="578" t="s">
        <v>145</v>
      </c>
      <c r="K33" s="578"/>
      <c r="L33" s="112"/>
      <c r="M33" s="112"/>
      <c r="N33" s="112"/>
      <c r="O33" s="112"/>
      <c r="P33" s="112"/>
    </row>
    <row r="34" spans="1:16" ht="12" customHeight="1">
      <c r="A34" s="112"/>
      <c r="B34" s="112"/>
      <c r="C34" s="112"/>
      <c r="D34" s="112"/>
      <c r="E34" s="112"/>
      <c r="F34" s="112"/>
      <c r="G34" s="112"/>
      <c r="H34" s="112"/>
      <c r="I34" s="112"/>
      <c r="J34" s="112"/>
      <c r="K34" s="112"/>
      <c r="L34" s="116" t="s">
        <v>146</v>
      </c>
      <c r="M34" s="112"/>
      <c r="N34" s="112"/>
      <c r="O34" s="112"/>
      <c r="P34" s="112"/>
    </row>
    <row r="35" spans="1:16" ht="12" customHeight="1">
      <c r="A35" s="112"/>
      <c r="B35" s="112"/>
      <c r="C35" s="112"/>
      <c r="D35" s="112"/>
      <c r="E35" s="112"/>
      <c r="F35" s="112"/>
      <c r="G35" s="112"/>
      <c r="H35" s="578" t="s">
        <v>147</v>
      </c>
      <c r="I35" s="578"/>
      <c r="J35" s="112"/>
      <c r="K35" s="112"/>
      <c r="L35" s="112"/>
      <c r="M35" s="112"/>
      <c r="N35" s="112"/>
      <c r="O35" s="112"/>
      <c r="P35" s="112"/>
    </row>
    <row r="36" spans="1:16" ht="12" customHeight="1">
      <c r="A36" s="112"/>
      <c r="B36" s="112"/>
      <c r="C36" s="112"/>
      <c r="D36" s="112"/>
      <c r="E36" s="116" t="s">
        <v>148</v>
      </c>
      <c r="F36" s="112"/>
      <c r="G36" s="112"/>
      <c r="H36" s="112"/>
      <c r="I36" s="112"/>
      <c r="J36" s="112"/>
      <c r="K36" s="112"/>
      <c r="L36" s="112"/>
      <c r="M36" s="116" t="s">
        <v>149</v>
      </c>
      <c r="N36" s="112"/>
      <c r="O36" s="112"/>
      <c r="P36" s="112"/>
    </row>
    <row r="37" spans="1:16" ht="12" customHeight="1">
      <c r="A37" s="112"/>
      <c r="B37" s="112"/>
      <c r="C37" s="112"/>
      <c r="D37" s="112"/>
      <c r="E37" s="112"/>
      <c r="F37" s="112"/>
      <c r="G37" s="112"/>
      <c r="H37" s="578" t="s">
        <v>150</v>
      </c>
      <c r="I37" s="578"/>
      <c r="J37" s="112"/>
      <c r="K37" s="112"/>
      <c r="L37" s="112"/>
      <c r="M37" s="112"/>
      <c r="N37" s="112"/>
      <c r="O37" s="112"/>
      <c r="P37" s="112"/>
    </row>
    <row r="38" spans="1:16" ht="12" customHeight="1">
      <c r="A38" s="112"/>
      <c r="B38" s="112"/>
      <c r="C38" s="112"/>
      <c r="D38" s="112"/>
      <c r="E38" s="112"/>
      <c r="F38" s="112"/>
      <c r="G38" s="112"/>
      <c r="H38" s="116"/>
      <c r="I38" s="112"/>
      <c r="J38" s="112"/>
      <c r="K38" s="112"/>
      <c r="L38" s="112"/>
      <c r="M38" s="112"/>
      <c r="N38" s="112"/>
      <c r="O38" s="112"/>
      <c r="P38" s="112"/>
    </row>
    <row r="39" spans="1:16" ht="12" customHeight="1">
      <c r="A39" s="112"/>
      <c r="B39" s="112"/>
      <c r="C39" s="112"/>
      <c r="D39" s="112"/>
      <c r="E39" s="580" t="s">
        <v>151</v>
      </c>
      <c r="F39" s="580"/>
      <c r="G39" s="112"/>
      <c r="H39" s="118"/>
      <c r="I39" s="112"/>
      <c r="J39" s="112"/>
      <c r="K39" s="112"/>
      <c r="L39" s="112"/>
      <c r="M39" s="581" t="s">
        <v>152</v>
      </c>
      <c r="N39" s="581"/>
      <c r="O39" s="112"/>
      <c r="P39" s="112"/>
    </row>
    <row r="40" spans="1:16" ht="12" customHeight="1">
      <c r="A40" s="112"/>
      <c r="B40" s="112"/>
      <c r="C40" s="112"/>
      <c r="D40" s="112"/>
      <c r="E40" s="580"/>
      <c r="F40" s="580"/>
      <c r="G40" s="112"/>
      <c r="H40" s="119"/>
      <c r="I40" s="120" t="s">
        <v>153</v>
      </c>
      <c r="J40" s="112"/>
      <c r="K40" s="112"/>
      <c r="L40" s="112"/>
      <c r="M40" s="112"/>
      <c r="N40" s="112"/>
      <c r="O40" s="112"/>
      <c r="P40" s="112"/>
    </row>
    <row r="41" spans="1:16" ht="12" customHeight="1">
      <c r="A41" s="112"/>
      <c r="B41" s="112"/>
      <c r="C41" s="112"/>
      <c r="D41" s="112"/>
      <c r="E41" s="112"/>
      <c r="F41" s="112"/>
      <c r="G41" s="112"/>
      <c r="H41" s="121"/>
      <c r="I41" s="114"/>
      <c r="J41" s="112"/>
      <c r="K41" s="112"/>
      <c r="L41" s="112"/>
      <c r="M41" s="112"/>
      <c r="N41" s="579" t="s">
        <v>154</v>
      </c>
      <c r="O41" s="579"/>
      <c r="P41" s="122"/>
    </row>
    <row r="42" spans="1:16" ht="12" customHeight="1">
      <c r="A42" s="112"/>
      <c r="B42" s="112"/>
      <c r="C42" s="578" t="s">
        <v>155</v>
      </c>
      <c r="D42" s="578"/>
      <c r="E42" s="112"/>
      <c r="F42" s="112"/>
      <c r="G42" s="112"/>
      <c r="H42" s="119"/>
      <c r="I42" s="120" t="s">
        <v>156</v>
      </c>
      <c r="J42" s="112"/>
      <c r="K42" s="112"/>
      <c r="L42" s="112"/>
      <c r="M42" s="112"/>
      <c r="N42" s="112"/>
      <c r="O42" s="122"/>
      <c r="P42" s="122"/>
    </row>
    <row r="43" spans="1:16" ht="12" customHeight="1">
      <c r="A43" s="112"/>
      <c r="B43" s="112"/>
      <c r="C43" s="112"/>
      <c r="D43" s="112"/>
      <c r="E43" s="112"/>
      <c r="F43" s="112"/>
      <c r="G43" s="112"/>
      <c r="H43" s="121"/>
      <c r="I43" s="120"/>
      <c r="J43" s="112"/>
      <c r="K43" s="112"/>
      <c r="L43" s="112"/>
      <c r="M43" s="112"/>
      <c r="N43" s="112"/>
      <c r="O43" s="112"/>
      <c r="P43" s="112"/>
    </row>
    <row r="44" spans="1:16" ht="12" customHeight="1">
      <c r="A44" s="112"/>
      <c r="B44" s="112"/>
      <c r="C44" s="112"/>
      <c r="D44" s="112"/>
      <c r="E44" s="112"/>
      <c r="F44" s="112"/>
      <c r="G44" s="112"/>
      <c r="H44" s="119"/>
      <c r="I44" s="120" t="s">
        <v>157</v>
      </c>
      <c r="J44" s="112"/>
      <c r="K44" s="112"/>
      <c r="L44" s="112"/>
      <c r="M44" s="112"/>
      <c r="N44" s="112"/>
      <c r="O44" s="112"/>
      <c r="P44" s="112"/>
    </row>
    <row r="45" spans="1:16" ht="12" customHeight="1">
      <c r="A45" s="112"/>
      <c r="B45" s="112"/>
      <c r="C45" s="112"/>
      <c r="D45" s="112"/>
      <c r="E45" s="112"/>
      <c r="F45" s="112"/>
      <c r="G45" s="112"/>
      <c r="H45" s="121"/>
      <c r="I45" s="120"/>
      <c r="J45" s="112"/>
      <c r="K45" s="112"/>
      <c r="L45" s="112"/>
      <c r="M45" s="112"/>
      <c r="N45" s="112"/>
      <c r="O45" s="112"/>
      <c r="P45" s="112"/>
    </row>
    <row r="46" spans="1:16" ht="12" customHeight="1">
      <c r="A46" s="112"/>
      <c r="B46" s="112"/>
      <c r="C46" s="112"/>
      <c r="D46" s="112"/>
      <c r="E46" s="112"/>
      <c r="F46" s="112"/>
      <c r="G46" s="112"/>
      <c r="H46" s="119"/>
      <c r="I46" s="120" t="s">
        <v>158</v>
      </c>
      <c r="J46" s="112"/>
      <c r="K46" s="112"/>
      <c r="L46" s="112"/>
      <c r="M46" s="112"/>
      <c r="N46" s="112"/>
      <c r="O46" s="112"/>
      <c r="P46" s="112"/>
    </row>
    <row r="47" spans="1:16" ht="12" customHeight="1">
      <c r="A47" s="112"/>
      <c r="B47" s="112"/>
      <c r="C47" s="112"/>
      <c r="D47" s="112"/>
      <c r="E47" s="112"/>
      <c r="F47" s="112"/>
      <c r="G47" s="112"/>
      <c r="H47" s="121"/>
      <c r="I47" s="112"/>
      <c r="J47" s="112"/>
      <c r="K47" s="112"/>
      <c r="L47" s="112"/>
      <c r="M47" s="112"/>
      <c r="N47" s="114" t="s">
        <v>159</v>
      </c>
      <c r="O47" s="112"/>
      <c r="P47" s="112"/>
    </row>
    <row r="48" spans="1:16" ht="12" customHeight="1">
      <c r="A48" s="112"/>
      <c r="B48" s="112"/>
      <c r="C48" s="112"/>
      <c r="D48" s="112"/>
      <c r="E48" s="112"/>
      <c r="F48" s="578" t="s">
        <v>160</v>
      </c>
      <c r="G48" s="578"/>
      <c r="H48" s="119"/>
      <c r="I48" s="120" t="s">
        <v>161</v>
      </c>
      <c r="J48" s="112"/>
      <c r="K48" s="112"/>
      <c r="L48" s="112"/>
      <c r="M48" s="112"/>
      <c r="N48" s="114" t="s">
        <v>162</v>
      </c>
      <c r="O48" s="112"/>
      <c r="P48" s="112"/>
    </row>
    <row r="49" spans="1:16" ht="12" customHeight="1">
      <c r="A49" s="112"/>
      <c r="B49" s="112"/>
      <c r="C49" s="112"/>
      <c r="D49" s="112"/>
      <c r="E49" s="112"/>
      <c r="F49" s="112"/>
      <c r="G49" s="112"/>
      <c r="H49" s="121"/>
      <c r="I49" s="112"/>
      <c r="J49" s="112"/>
      <c r="K49" s="112"/>
      <c r="L49" s="112"/>
      <c r="M49" s="112"/>
      <c r="N49" s="114" t="s">
        <v>163</v>
      </c>
      <c r="O49" s="112"/>
      <c r="P49" s="112"/>
    </row>
    <row r="50" spans="1:16" ht="12" customHeight="1">
      <c r="A50" s="112"/>
      <c r="B50" s="112"/>
      <c r="C50" s="112"/>
      <c r="D50" s="112"/>
      <c r="E50" s="112"/>
      <c r="F50" s="112"/>
      <c r="G50" s="112"/>
      <c r="H50" s="119"/>
      <c r="I50" s="120" t="s">
        <v>164</v>
      </c>
      <c r="J50" s="112"/>
      <c r="K50" s="112"/>
      <c r="L50" s="112"/>
      <c r="M50" s="112"/>
      <c r="N50" s="112"/>
      <c r="O50" s="112"/>
      <c r="P50" s="112"/>
    </row>
    <row r="51" spans="1:16" ht="12" customHeight="1">
      <c r="A51" s="112"/>
      <c r="B51" s="112"/>
      <c r="C51" s="112"/>
      <c r="D51" s="112"/>
      <c r="E51" s="112"/>
      <c r="F51" s="112"/>
      <c r="G51" s="112"/>
      <c r="H51" s="121"/>
      <c r="I51" s="112"/>
      <c r="J51" s="112"/>
      <c r="K51" s="112"/>
      <c r="L51" s="112"/>
      <c r="M51" s="112"/>
      <c r="N51" s="112"/>
      <c r="O51" s="112"/>
      <c r="P51" s="112"/>
    </row>
    <row r="52" spans="1:16" ht="12" customHeight="1">
      <c r="A52" s="112"/>
      <c r="B52" s="112"/>
      <c r="C52" s="112"/>
      <c r="D52" s="112"/>
      <c r="E52" s="112"/>
      <c r="F52" s="112"/>
      <c r="G52" s="112"/>
      <c r="H52" s="119"/>
      <c r="I52" s="120" t="s">
        <v>165</v>
      </c>
      <c r="J52" s="112"/>
      <c r="K52" s="112"/>
      <c r="L52" s="112"/>
      <c r="M52" s="112"/>
      <c r="N52" s="112"/>
      <c r="O52" s="112"/>
      <c r="P52" s="112"/>
    </row>
    <row r="53" spans="1:16" ht="12" customHeight="1">
      <c r="A53" s="112"/>
      <c r="B53" s="112"/>
      <c r="C53" s="112"/>
      <c r="D53" s="112"/>
      <c r="E53" s="112"/>
      <c r="F53" s="112"/>
      <c r="G53" s="112"/>
      <c r="H53" s="112"/>
      <c r="I53" s="112"/>
      <c r="J53" s="112"/>
      <c r="K53" s="112"/>
      <c r="L53" s="112"/>
      <c r="M53" s="112"/>
      <c r="N53" s="112"/>
      <c r="O53" s="112"/>
      <c r="P53" s="112"/>
    </row>
    <row r="54" spans="1:16" ht="12" customHeight="1">
      <c r="A54" s="112"/>
      <c r="B54" s="112"/>
      <c r="C54" s="112"/>
      <c r="D54" s="112"/>
      <c r="E54" s="112"/>
      <c r="F54" s="112"/>
      <c r="G54" s="112"/>
      <c r="H54" s="112"/>
      <c r="I54" s="112"/>
      <c r="J54" s="112"/>
      <c r="K54" s="112"/>
      <c r="L54" s="112"/>
      <c r="M54" s="112"/>
      <c r="N54" s="112"/>
      <c r="O54" s="112"/>
      <c r="P54" s="112"/>
    </row>
    <row r="55" spans="1:16" ht="12" customHeight="1">
      <c r="A55" s="112"/>
      <c r="B55" s="112"/>
      <c r="C55" s="112"/>
      <c r="D55" s="112"/>
      <c r="E55" s="112"/>
      <c r="F55" s="112"/>
      <c r="G55" s="112"/>
      <c r="H55" s="112"/>
      <c r="I55" s="112"/>
      <c r="J55" s="112"/>
      <c r="K55" s="112"/>
      <c r="L55" s="112"/>
      <c r="M55" s="112"/>
      <c r="N55" s="112"/>
      <c r="O55" s="112"/>
      <c r="P55" s="112"/>
    </row>
    <row r="56" spans="1:16" ht="12" customHeight="1">
      <c r="A56" s="112"/>
      <c r="B56" s="112"/>
      <c r="C56" s="112"/>
      <c r="D56" s="112"/>
      <c r="E56" s="112"/>
      <c r="F56" s="112"/>
      <c r="G56" s="112"/>
      <c r="H56" s="112"/>
      <c r="I56" s="112"/>
      <c r="J56" s="112"/>
      <c r="K56" s="112"/>
      <c r="L56" s="112"/>
      <c r="M56" s="112"/>
      <c r="N56" s="112"/>
      <c r="O56" s="112"/>
      <c r="P56" s="112"/>
    </row>
    <row r="57" spans="1:16" ht="12" customHeight="1">
      <c r="A57" s="112"/>
      <c r="B57" s="112"/>
      <c r="C57" s="112"/>
      <c r="D57" s="112"/>
      <c r="E57" s="112"/>
      <c r="F57" s="112"/>
      <c r="G57" s="112"/>
      <c r="H57" s="112"/>
      <c r="I57" s="112"/>
      <c r="J57" s="112"/>
      <c r="K57" s="112"/>
      <c r="L57" s="112"/>
      <c r="M57" s="112"/>
      <c r="N57" s="112"/>
      <c r="O57" s="112"/>
      <c r="P57" s="112"/>
    </row>
    <row r="58" spans="1:16" ht="12" customHeight="1">
      <c r="A58" s="112"/>
      <c r="B58" s="112"/>
      <c r="C58" s="112"/>
      <c r="D58" s="112"/>
      <c r="E58" s="112"/>
      <c r="F58" s="112"/>
      <c r="G58" s="112"/>
      <c r="H58" s="112"/>
      <c r="I58" s="112"/>
      <c r="J58" s="112"/>
      <c r="K58" s="112"/>
      <c r="L58" s="112"/>
      <c r="M58" s="112"/>
      <c r="N58" s="112"/>
      <c r="O58" s="112"/>
      <c r="P58" s="112"/>
    </row>
    <row r="59" spans="1:16" ht="12" customHeight="1">
      <c r="A59" s="112"/>
      <c r="B59" s="123"/>
      <c r="C59" s="112"/>
      <c r="D59" s="112"/>
      <c r="E59" s="112"/>
      <c r="F59" s="112"/>
      <c r="G59" s="112"/>
      <c r="H59" s="112"/>
      <c r="I59" s="112"/>
      <c r="J59" s="112"/>
      <c r="K59" s="112"/>
      <c r="L59" s="112"/>
      <c r="M59" s="112"/>
      <c r="N59" s="112"/>
      <c r="O59" s="112"/>
      <c r="P59" s="112"/>
    </row>
    <row r="60" spans="1:16" ht="12" customHeight="1">
      <c r="A60" s="112"/>
      <c r="B60" s="112"/>
      <c r="C60" s="112"/>
      <c r="D60" s="112"/>
      <c r="E60" s="112"/>
      <c r="F60" s="112"/>
      <c r="G60" s="112"/>
      <c r="H60" s="112"/>
      <c r="I60" s="112"/>
      <c r="J60" s="112"/>
      <c r="K60" s="112"/>
      <c r="L60" s="112"/>
      <c r="M60" s="112"/>
      <c r="N60" s="112"/>
      <c r="O60" s="112"/>
      <c r="P60" s="112"/>
    </row>
    <row r="61" spans="1:16" ht="12" customHeight="1">
      <c r="A61" s="112"/>
      <c r="B61" s="112"/>
      <c r="C61" s="112"/>
      <c r="D61" s="112"/>
      <c r="E61" s="112"/>
      <c r="F61" s="112"/>
      <c r="G61" s="112"/>
      <c r="H61" s="112"/>
      <c r="I61" s="112"/>
      <c r="J61" s="112"/>
      <c r="K61" s="112"/>
      <c r="L61" s="112"/>
      <c r="M61" s="112"/>
      <c r="N61" s="112"/>
      <c r="O61" s="112"/>
      <c r="P61" s="112"/>
    </row>
    <row r="62" spans="1:16" ht="12" customHeight="1">
      <c r="A62" s="112"/>
      <c r="B62" s="112"/>
      <c r="C62" s="112"/>
      <c r="D62" s="112"/>
      <c r="E62" s="112"/>
      <c r="F62" s="112"/>
      <c r="G62" s="112"/>
      <c r="H62" s="112"/>
      <c r="I62" s="112"/>
      <c r="J62" s="112"/>
      <c r="K62" s="112"/>
      <c r="L62" s="112"/>
      <c r="M62" s="112"/>
      <c r="N62" s="112"/>
      <c r="O62" s="112"/>
      <c r="P62" s="112"/>
    </row>
    <row r="63" spans="1:16" ht="12" customHeight="1">
      <c r="A63" s="112"/>
      <c r="B63" s="112"/>
      <c r="C63" s="112"/>
      <c r="D63" s="112"/>
      <c r="E63" s="112"/>
      <c r="F63" s="112"/>
      <c r="G63" s="112"/>
      <c r="H63" s="112"/>
      <c r="I63" s="112"/>
      <c r="J63" s="112"/>
      <c r="K63" s="112"/>
      <c r="L63" s="112"/>
      <c r="M63" s="112"/>
      <c r="N63" s="112"/>
      <c r="O63" s="112"/>
      <c r="P63" s="112"/>
    </row>
  </sheetData>
  <mergeCells count="16">
    <mergeCell ref="M39:N39"/>
    <mergeCell ref="N41:O41"/>
    <mergeCell ref="C42:D42"/>
    <mergeCell ref="F48:G48"/>
    <mergeCell ref="K30:L30"/>
    <mergeCell ref="K31:L31"/>
    <mergeCell ref="J33:K33"/>
    <mergeCell ref="H35:I35"/>
    <mergeCell ref="H37:I37"/>
    <mergeCell ref="E39:F40"/>
    <mergeCell ref="K29:L29"/>
    <mergeCell ref="G19:G20"/>
    <mergeCell ref="K19:L19"/>
    <mergeCell ref="K20:L20"/>
    <mergeCell ref="M20:N21"/>
    <mergeCell ref="K21:L21"/>
  </mergeCells>
  <phoneticPr fontId="4"/>
  <printOptions verticalCentered="1"/>
  <pageMargins left="0.59055118110236227" right="0.59055118110236227" top="0.74803149606299213" bottom="0.47244094488188981" header="0.51181102362204722" footer="0.27559055118110237"/>
  <pageSetup paperSize="9" scale="6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9"/>
  <sheetViews>
    <sheetView zoomScaleNormal="100" zoomScaleSheetLayoutView="84" workbookViewId="0">
      <pane xSplit="1" ySplit="6" topLeftCell="B7" activePane="bottomRight" state="frozen"/>
      <selection activeCell="B30" sqref="B30:C30"/>
      <selection pane="topRight" activeCell="B30" sqref="B30:C30"/>
      <selection pane="bottomLeft" activeCell="B30" sqref="B30:C30"/>
      <selection pane="bottomRight" activeCell="S36" sqref="S36"/>
    </sheetView>
  </sheetViews>
  <sheetFormatPr defaultColWidth="9" defaultRowHeight="16.5" customHeight="1"/>
  <cols>
    <col min="1" max="1" width="13.75" style="282" customWidth="1"/>
    <col min="2" max="2" width="12" style="283" customWidth="1"/>
    <col min="3" max="3" width="10.625" style="282" customWidth="1"/>
    <col min="4" max="4" width="5.75" style="282" customWidth="1"/>
    <col min="5" max="5" width="9.625" style="128" customWidth="1"/>
    <col min="6" max="6" width="5.75" style="128" customWidth="1"/>
    <col min="7" max="7" width="10.625" style="128" customWidth="1"/>
    <col min="8" max="8" width="6.625" style="128" customWidth="1"/>
    <col min="9" max="9" width="8.625" style="128" customWidth="1"/>
    <col min="10" max="10" width="7.5" style="128" bestFit="1" customWidth="1"/>
    <col min="11" max="11" width="10.625" style="128" customWidth="1"/>
    <col min="12" max="12" width="6.625" style="128" bestFit="1" customWidth="1"/>
    <col min="13" max="13" width="8.125" style="128" customWidth="1"/>
    <col min="14" max="14" width="5.125" style="128" customWidth="1"/>
    <col min="15" max="15" width="8.875" style="128" customWidth="1"/>
    <col min="16" max="16" width="5.75" style="128" customWidth="1"/>
    <col min="17" max="17" width="9.125" style="128" customWidth="1"/>
    <col min="18" max="18" width="5.75" style="128" customWidth="1"/>
    <col min="19" max="19" width="9.125" style="128" customWidth="1"/>
    <col min="20" max="20" width="5.75" style="128" customWidth="1"/>
    <col min="21" max="21" width="2.375" style="128" customWidth="1"/>
    <col min="22" max="22" width="8.375" style="128" customWidth="1"/>
    <col min="23" max="23" width="10" style="128" customWidth="1"/>
    <col min="24" max="24" width="8" style="128" customWidth="1"/>
    <col min="25" max="25" width="8.625" style="128" customWidth="1"/>
    <col min="26" max="26" width="1.25" style="128" customWidth="1"/>
    <col min="27" max="16384" width="9" style="128"/>
  </cols>
  <sheetData>
    <row r="1" spans="1:26" ht="16.5" customHeight="1">
      <c r="A1" s="124" t="s">
        <v>166</v>
      </c>
      <c r="B1" s="125"/>
      <c r="C1" s="126"/>
      <c r="D1" s="126"/>
      <c r="E1" s="127"/>
      <c r="F1" s="127"/>
    </row>
    <row r="2" spans="1:26" ht="9" customHeight="1">
      <c r="A2" s="127"/>
      <c r="B2" s="129"/>
      <c r="C2" s="127"/>
      <c r="D2" s="127"/>
      <c r="E2" s="127"/>
      <c r="F2" s="127"/>
    </row>
    <row r="3" spans="1:26" s="133" customFormat="1" ht="16.5" customHeight="1" thickBot="1">
      <c r="A3" s="130" t="s">
        <v>167</v>
      </c>
      <c r="B3" s="131"/>
      <c r="C3" s="132"/>
      <c r="D3" s="132"/>
      <c r="P3" s="582" t="s">
        <v>168</v>
      </c>
      <c r="Q3" s="582"/>
      <c r="R3" s="582"/>
      <c r="S3" s="582"/>
      <c r="T3" s="582"/>
    </row>
    <row r="4" spans="1:26" s="135" customFormat="1" ht="15.75" customHeight="1">
      <c r="A4" s="583" t="s">
        <v>169</v>
      </c>
      <c r="B4" s="586" t="s">
        <v>170</v>
      </c>
      <c r="C4" s="589" t="s">
        <v>171</v>
      </c>
      <c r="D4" s="134"/>
      <c r="E4" s="592" t="s">
        <v>172</v>
      </c>
      <c r="F4" s="593"/>
      <c r="G4" s="593"/>
      <c r="H4" s="593"/>
      <c r="I4" s="593"/>
      <c r="J4" s="593"/>
      <c r="K4" s="593"/>
      <c r="L4" s="594"/>
      <c r="M4" s="592" t="s">
        <v>173</v>
      </c>
      <c r="N4" s="593"/>
      <c r="O4" s="593"/>
      <c r="P4" s="593"/>
      <c r="Q4" s="593"/>
      <c r="R4" s="593"/>
      <c r="S4" s="593"/>
      <c r="T4" s="594"/>
    </row>
    <row r="5" spans="1:26" s="135" customFormat="1" ht="15.75" customHeight="1">
      <c r="A5" s="584" t="s">
        <v>174</v>
      </c>
      <c r="B5" s="587"/>
      <c r="C5" s="590"/>
      <c r="D5" s="136" t="s">
        <v>175</v>
      </c>
      <c r="E5" s="137" t="s">
        <v>176</v>
      </c>
      <c r="F5" s="138"/>
      <c r="G5" s="139" t="s">
        <v>177</v>
      </c>
      <c r="H5" s="138"/>
      <c r="I5" s="140" t="s">
        <v>178</v>
      </c>
      <c r="J5" s="138"/>
      <c r="K5" s="140" t="s">
        <v>179</v>
      </c>
      <c r="L5" s="141"/>
      <c r="M5" s="137" t="s">
        <v>176</v>
      </c>
      <c r="N5" s="138"/>
      <c r="O5" s="139" t="s">
        <v>177</v>
      </c>
      <c r="P5" s="138"/>
      <c r="Q5" s="140" t="s">
        <v>178</v>
      </c>
      <c r="R5" s="138"/>
      <c r="S5" s="140" t="s">
        <v>179</v>
      </c>
      <c r="T5" s="141"/>
      <c r="U5" s="595" t="s">
        <v>180</v>
      </c>
      <c r="V5" s="596"/>
      <c r="W5" s="596"/>
      <c r="X5" s="596"/>
      <c r="Y5" s="596"/>
      <c r="Z5" s="596"/>
    </row>
    <row r="6" spans="1:26" s="135" customFormat="1" ht="15.75" customHeight="1" thickBot="1">
      <c r="A6" s="585"/>
      <c r="B6" s="588"/>
      <c r="C6" s="591"/>
      <c r="D6" s="142" t="s">
        <v>181</v>
      </c>
      <c r="E6" s="143" t="s">
        <v>182</v>
      </c>
      <c r="F6" s="144" t="s">
        <v>183</v>
      </c>
      <c r="G6" s="145" t="s">
        <v>184</v>
      </c>
      <c r="H6" s="144" t="s">
        <v>183</v>
      </c>
      <c r="I6" s="146"/>
      <c r="J6" s="144" t="s">
        <v>183</v>
      </c>
      <c r="K6" s="144"/>
      <c r="L6" s="147" t="s">
        <v>183</v>
      </c>
      <c r="M6" s="143" t="s">
        <v>182</v>
      </c>
      <c r="N6" s="144" t="s">
        <v>183</v>
      </c>
      <c r="O6" s="145" t="s">
        <v>184</v>
      </c>
      <c r="P6" s="144" t="s">
        <v>183</v>
      </c>
      <c r="Q6" s="146"/>
      <c r="R6" s="144" t="s">
        <v>183</v>
      </c>
      <c r="S6" s="146"/>
      <c r="T6" s="148" t="s">
        <v>183</v>
      </c>
      <c r="U6" s="595" t="s">
        <v>185</v>
      </c>
      <c r="V6" s="596"/>
      <c r="W6" s="596"/>
      <c r="X6" s="596"/>
      <c r="Y6" s="596"/>
      <c r="Z6" s="596"/>
    </row>
    <row r="7" spans="1:26" ht="15" customHeight="1">
      <c r="A7" s="149" t="s">
        <v>9</v>
      </c>
      <c r="B7" s="150">
        <v>1935879000</v>
      </c>
      <c r="C7" s="151">
        <v>41661339</v>
      </c>
      <c r="D7" s="152">
        <f>C7/B7*100</f>
        <v>2.1520631713035785</v>
      </c>
      <c r="E7" s="150">
        <v>4922280</v>
      </c>
      <c r="F7" s="153">
        <f>E7/C7*100</f>
        <v>11.814982710949353</v>
      </c>
      <c r="G7" s="154">
        <v>32344283</v>
      </c>
      <c r="H7" s="155">
        <f>G7/C7*100</f>
        <v>77.636206075853693</v>
      </c>
      <c r="I7" s="151">
        <v>3380941</v>
      </c>
      <c r="J7" s="155">
        <f>I7/C7*100</f>
        <v>8.1152960542146761</v>
      </c>
      <c r="K7" s="156">
        <v>40647504</v>
      </c>
      <c r="L7" s="157">
        <f>K7/C7*100</f>
        <v>97.566484841017711</v>
      </c>
      <c r="M7" s="158">
        <v>0</v>
      </c>
      <c r="N7" s="159">
        <f>M7/C7*100</f>
        <v>0</v>
      </c>
      <c r="O7" s="156">
        <v>969007</v>
      </c>
      <c r="P7" s="159">
        <f>O7/C7*100</f>
        <v>2.3259142006933575</v>
      </c>
      <c r="Q7" s="156">
        <v>44828</v>
      </c>
      <c r="R7" s="159">
        <f>Q7/C7*100</f>
        <v>0.10760095828893067</v>
      </c>
      <c r="S7" s="156">
        <v>1013835</v>
      </c>
      <c r="T7" s="160">
        <f>S7/C7*100</f>
        <v>2.4335151589822881</v>
      </c>
      <c r="U7" s="597"/>
      <c r="V7" s="596"/>
      <c r="W7" s="596"/>
      <c r="X7" s="596"/>
      <c r="Y7" s="596"/>
      <c r="Z7" s="596"/>
    </row>
    <row r="8" spans="1:26" ht="15" customHeight="1">
      <c r="A8" s="161" t="s">
        <v>11</v>
      </c>
      <c r="B8" s="162">
        <v>852658000</v>
      </c>
      <c r="C8" s="163">
        <v>35252825</v>
      </c>
      <c r="D8" s="164">
        <f>C8/B8*100</f>
        <v>4.1344624691259568</v>
      </c>
      <c r="E8" s="165">
        <v>19242848</v>
      </c>
      <c r="F8" s="166">
        <f t="shared" ref="F8:F50" si="0">E8/C8*100</f>
        <v>54.585265152509052</v>
      </c>
      <c r="G8" s="167">
        <v>14860714</v>
      </c>
      <c r="H8" s="168">
        <f t="shared" ref="H8:H50" si="1">G8/C8*100</f>
        <v>42.154675547278835</v>
      </c>
      <c r="I8" s="169">
        <v>0</v>
      </c>
      <c r="J8" s="168">
        <f t="shared" ref="J8:J50" si="2">I8/C8*100</f>
        <v>0</v>
      </c>
      <c r="K8" s="167">
        <v>34103562</v>
      </c>
      <c r="L8" s="170">
        <f t="shared" ref="L8:L50" si="3">K8/C8*100</f>
        <v>96.73994069978788</v>
      </c>
      <c r="M8" s="171">
        <v>299748</v>
      </c>
      <c r="N8" s="168">
        <f t="shared" ref="N8:N50" si="4">M8/C8*100</f>
        <v>0.85028079309956017</v>
      </c>
      <c r="O8" s="167">
        <v>766641</v>
      </c>
      <c r="P8" s="168">
        <f t="shared" ref="P8:P50" si="5">O8/C8*100</f>
        <v>2.1746938011350867</v>
      </c>
      <c r="Q8" s="167">
        <v>82874</v>
      </c>
      <c r="R8" s="168">
        <f t="shared" ref="R8:R50" si="6">Q8/C8*100</f>
        <v>0.23508470597746423</v>
      </c>
      <c r="S8" s="167">
        <v>1149263</v>
      </c>
      <c r="T8" s="170">
        <f t="shared" ref="T8:T50" si="7">S8/C8*100</f>
        <v>3.2600593002121108</v>
      </c>
      <c r="U8" s="172" t="s">
        <v>188</v>
      </c>
      <c r="V8" s="173"/>
      <c r="W8" s="173"/>
      <c r="X8" s="173"/>
      <c r="Y8" s="173"/>
      <c r="Z8" s="173"/>
    </row>
    <row r="9" spans="1:26" ht="15" customHeight="1">
      <c r="A9" s="161" t="s">
        <v>13</v>
      </c>
      <c r="B9" s="165">
        <v>335261103</v>
      </c>
      <c r="C9" s="169">
        <v>10373221</v>
      </c>
      <c r="D9" s="174">
        <f t="shared" ref="D9:D50" si="8">C9/B9*100</f>
        <v>3.0940723236837888</v>
      </c>
      <c r="E9" s="165">
        <v>539593</v>
      </c>
      <c r="F9" s="166">
        <f t="shared" si="0"/>
        <v>5.2017883355613455</v>
      </c>
      <c r="G9" s="167">
        <v>9160335</v>
      </c>
      <c r="H9" s="168">
        <f t="shared" si="1"/>
        <v>88.307527623290781</v>
      </c>
      <c r="I9" s="169">
        <v>142749</v>
      </c>
      <c r="J9" s="168">
        <f t="shared" si="2"/>
        <v>1.3761299407387542</v>
      </c>
      <c r="K9" s="167">
        <v>9842677</v>
      </c>
      <c r="L9" s="170">
        <f t="shared" si="3"/>
        <v>94.885445899590877</v>
      </c>
      <c r="M9" s="171">
        <v>0</v>
      </c>
      <c r="N9" s="168">
        <f t="shared" si="4"/>
        <v>0</v>
      </c>
      <c r="O9" s="167">
        <v>453540</v>
      </c>
      <c r="P9" s="168">
        <f t="shared" si="5"/>
        <v>4.3722195834832789</v>
      </c>
      <c r="Q9" s="167">
        <v>77004</v>
      </c>
      <c r="R9" s="168">
        <f t="shared" si="6"/>
        <v>0.74233451692584207</v>
      </c>
      <c r="S9" s="167">
        <v>530544</v>
      </c>
      <c r="T9" s="170">
        <f t="shared" si="7"/>
        <v>5.1145541004091211</v>
      </c>
      <c r="U9" s="172" t="s">
        <v>189</v>
      </c>
      <c r="V9" s="173"/>
      <c r="W9" s="173"/>
      <c r="X9" s="173"/>
      <c r="Y9" s="173"/>
      <c r="Z9" s="173"/>
    </row>
    <row r="10" spans="1:26" ht="15" customHeight="1">
      <c r="A10" s="161" t="s">
        <v>15</v>
      </c>
      <c r="B10" s="165">
        <v>168108279</v>
      </c>
      <c r="C10" s="169">
        <v>6473535</v>
      </c>
      <c r="D10" s="174">
        <f>C10/B10*100</f>
        <v>3.8508127252911799</v>
      </c>
      <c r="E10" s="165">
        <v>97130</v>
      </c>
      <c r="F10" s="166">
        <f t="shared" si="0"/>
        <v>1.5004166965962182</v>
      </c>
      <c r="G10" s="167">
        <v>5606822</v>
      </c>
      <c r="H10" s="168">
        <f t="shared" si="1"/>
        <v>86.611441816565446</v>
      </c>
      <c r="I10" s="169">
        <v>371635</v>
      </c>
      <c r="J10" s="168">
        <f t="shared" si="2"/>
        <v>5.7408355712914192</v>
      </c>
      <c r="K10" s="167">
        <v>6075587</v>
      </c>
      <c r="L10" s="170">
        <f t="shared" si="3"/>
        <v>93.852694084453077</v>
      </c>
      <c r="M10" s="171">
        <v>0</v>
      </c>
      <c r="N10" s="168">
        <f t="shared" si="4"/>
        <v>0</v>
      </c>
      <c r="O10" s="167">
        <v>357954</v>
      </c>
      <c r="P10" s="168">
        <f t="shared" si="5"/>
        <v>5.5294981798970726</v>
      </c>
      <c r="Q10" s="167">
        <v>39994</v>
      </c>
      <c r="R10" s="168">
        <f t="shared" si="6"/>
        <v>0.61780773564984204</v>
      </c>
      <c r="S10" s="167">
        <v>397948</v>
      </c>
      <c r="T10" s="170">
        <f t="shared" si="7"/>
        <v>6.1473059155469159</v>
      </c>
      <c r="U10" s="172"/>
      <c r="V10" s="176" t="s">
        <v>190</v>
      </c>
      <c r="W10" s="176" t="s">
        <v>186</v>
      </c>
      <c r="X10" s="176" t="s">
        <v>187</v>
      </c>
      <c r="Y10" s="176" t="s">
        <v>97</v>
      </c>
      <c r="Z10" s="173"/>
    </row>
    <row r="11" spans="1:26" ht="15" customHeight="1" thickBot="1">
      <c r="A11" s="177" t="s">
        <v>17</v>
      </c>
      <c r="B11" s="165">
        <v>95274092</v>
      </c>
      <c r="C11" s="169">
        <v>3077253</v>
      </c>
      <c r="D11" s="174">
        <f t="shared" si="8"/>
        <v>3.2298948595595114</v>
      </c>
      <c r="E11" s="165">
        <v>0</v>
      </c>
      <c r="F11" s="178">
        <f t="shared" si="0"/>
        <v>0</v>
      </c>
      <c r="G11" s="179">
        <v>2778410</v>
      </c>
      <c r="H11" s="178">
        <f t="shared" si="1"/>
        <v>90.288643800168529</v>
      </c>
      <c r="I11" s="169">
        <v>158875</v>
      </c>
      <c r="J11" s="178">
        <f t="shared" si="2"/>
        <v>5.1628839097727743</v>
      </c>
      <c r="K11" s="167">
        <v>2937285</v>
      </c>
      <c r="L11" s="180">
        <f t="shared" si="3"/>
        <v>95.451527709941303</v>
      </c>
      <c r="M11" s="171">
        <v>0</v>
      </c>
      <c r="N11" s="168">
        <f t="shared" si="4"/>
        <v>0</v>
      </c>
      <c r="O11" s="167">
        <v>137047</v>
      </c>
      <c r="P11" s="168">
        <f t="shared" si="5"/>
        <v>4.45354996810467</v>
      </c>
      <c r="Q11" s="167">
        <v>2921</v>
      </c>
      <c r="R11" s="168">
        <f t="shared" si="6"/>
        <v>9.4922321954028485E-2</v>
      </c>
      <c r="S11" s="167">
        <v>139968</v>
      </c>
      <c r="T11" s="170">
        <f t="shared" si="7"/>
        <v>4.5484722900586982</v>
      </c>
      <c r="U11" s="173"/>
      <c r="V11" s="181" t="s">
        <v>191</v>
      </c>
      <c r="W11" s="598">
        <v>565125</v>
      </c>
      <c r="X11" s="598">
        <v>0</v>
      </c>
      <c r="Y11" s="598">
        <f>W11+X11</f>
        <v>565125</v>
      </c>
      <c r="Z11" s="173"/>
    </row>
    <row r="12" spans="1:26" ht="15" customHeight="1">
      <c r="A12" s="149" t="s">
        <v>19</v>
      </c>
      <c r="B12" s="150">
        <v>68587548</v>
      </c>
      <c r="C12" s="151">
        <v>3725205</v>
      </c>
      <c r="D12" s="152">
        <f t="shared" si="8"/>
        <v>5.4313138588946197</v>
      </c>
      <c r="E12" s="150">
        <v>0</v>
      </c>
      <c r="F12" s="153">
        <f t="shared" si="0"/>
        <v>0</v>
      </c>
      <c r="G12" s="182">
        <v>3605396</v>
      </c>
      <c r="H12" s="155">
        <f t="shared" si="1"/>
        <v>96.783828004096421</v>
      </c>
      <c r="I12" s="151">
        <v>51536</v>
      </c>
      <c r="J12" s="155">
        <f t="shared" si="2"/>
        <v>1.3834406428639499</v>
      </c>
      <c r="K12" s="156">
        <v>3656932</v>
      </c>
      <c r="L12" s="157">
        <f t="shared" si="3"/>
        <v>98.167268646960366</v>
      </c>
      <c r="M12" s="158">
        <v>0</v>
      </c>
      <c r="N12" s="159">
        <f t="shared" si="4"/>
        <v>0</v>
      </c>
      <c r="O12" s="156">
        <v>68273</v>
      </c>
      <c r="P12" s="159">
        <f t="shared" si="5"/>
        <v>1.8327313530396314</v>
      </c>
      <c r="Q12" s="156">
        <v>0</v>
      </c>
      <c r="R12" s="159">
        <f t="shared" si="6"/>
        <v>0</v>
      </c>
      <c r="S12" s="156">
        <v>68273</v>
      </c>
      <c r="T12" s="160">
        <f t="shared" si="7"/>
        <v>1.8327313530396314</v>
      </c>
      <c r="U12" s="173"/>
      <c r="V12" s="183" t="s">
        <v>192</v>
      </c>
      <c r="W12" s="599"/>
      <c r="X12" s="599"/>
      <c r="Y12" s="599"/>
      <c r="Z12" s="173"/>
    </row>
    <row r="13" spans="1:26" ht="15" customHeight="1">
      <c r="A13" s="161" t="s">
        <v>21</v>
      </c>
      <c r="B13" s="165">
        <v>168176868</v>
      </c>
      <c r="C13" s="169">
        <v>7300446</v>
      </c>
      <c r="D13" s="174">
        <f t="shared" si="8"/>
        <v>4.3409334986545236</v>
      </c>
      <c r="E13" s="165">
        <v>176460</v>
      </c>
      <c r="F13" s="166">
        <f t="shared" si="0"/>
        <v>2.4171125983261845</v>
      </c>
      <c r="G13" s="167">
        <v>6913878</v>
      </c>
      <c r="H13" s="168">
        <f t="shared" si="1"/>
        <v>94.704871455798724</v>
      </c>
      <c r="I13" s="169">
        <v>0</v>
      </c>
      <c r="J13" s="168">
        <f t="shared" si="2"/>
        <v>0</v>
      </c>
      <c r="K13" s="167">
        <v>7090338</v>
      </c>
      <c r="L13" s="170">
        <f t="shared" si="3"/>
        <v>97.121984054124908</v>
      </c>
      <c r="M13" s="171">
        <v>73373</v>
      </c>
      <c r="N13" s="168">
        <f t="shared" si="4"/>
        <v>1.005048184727344</v>
      </c>
      <c r="O13" s="167">
        <v>136735</v>
      </c>
      <c r="P13" s="168">
        <f t="shared" si="5"/>
        <v>1.8729677611477435</v>
      </c>
      <c r="Q13" s="167">
        <v>0</v>
      </c>
      <c r="R13" s="168">
        <f t="shared" si="6"/>
        <v>0</v>
      </c>
      <c r="S13" s="167">
        <v>210108</v>
      </c>
      <c r="T13" s="170">
        <f t="shared" si="7"/>
        <v>2.8780159458750876</v>
      </c>
      <c r="U13" s="173"/>
      <c r="V13" s="184" t="s">
        <v>177</v>
      </c>
      <c r="W13" s="598">
        <v>2832259</v>
      </c>
      <c r="X13" s="598">
        <v>220272</v>
      </c>
      <c r="Y13" s="598">
        <f>W13+X13</f>
        <v>3052531</v>
      </c>
      <c r="Z13" s="173"/>
    </row>
    <row r="14" spans="1:26" ht="15" customHeight="1">
      <c r="A14" s="161" t="s">
        <v>23</v>
      </c>
      <c r="B14" s="165">
        <v>80275137</v>
      </c>
      <c r="C14" s="169">
        <v>3091111</v>
      </c>
      <c r="D14" s="174">
        <f t="shared" si="8"/>
        <v>3.8506455616512993</v>
      </c>
      <c r="E14" s="165">
        <v>217580</v>
      </c>
      <c r="F14" s="166">
        <f t="shared" si="0"/>
        <v>7.0388931358336864</v>
      </c>
      <c r="G14" s="167">
        <v>2353054</v>
      </c>
      <c r="H14" s="168">
        <f t="shared" si="1"/>
        <v>76.123245008024625</v>
      </c>
      <c r="I14" s="169">
        <v>63323</v>
      </c>
      <c r="J14" s="168">
        <f t="shared" si="2"/>
        <v>2.0485514755050853</v>
      </c>
      <c r="K14" s="167">
        <v>2633957</v>
      </c>
      <c r="L14" s="170">
        <f t="shared" si="3"/>
        <v>85.210689619363393</v>
      </c>
      <c r="M14" s="171">
        <v>0</v>
      </c>
      <c r="N14" s="168">
        <f t="shared" si="4"/>
        <v>0</v>
      </c>
      <c r="O14" s="167">
        <v>457154</v>
      </c>
      <c r="P14" s="168">
        <f t="shared" si="5"/>
        <v>14.789310380636605</v>
      </c>
      <c r="Q14" s="167">
        <v>0</v>
      </c>
      <c r="R14" s="168">
        <f t="shared" si="6"/>
        <v>0</v>
      </c>
      <c r="S14" s="167">
        <v>457154</v>
      </c>
      <c r="T14" s="170">
        <f t="shared" si="7"/>
        <v>14.789310380636605</v>
      </c>
      <c r="U14" s="172"/>
      <c r="V14" s="185" t="s">
        <v>193</v>
      </c>
      <c r="W14" s="599"/>
      <c r="X14" s="599"/>
      <c r="Y14" s="599"/>
      <c r="Z14" s="172"/>
    </row>
    <row r="15" spans="1:26" ht="15" customHeight="1">
      <c r="A15" s="161" t="s">
        <v>25</v>
      </c>
      <c r="B15" s="165">
        <v>87417955</v>
      </c>
      <c r="C15" s="169">
        <v>3543076</v>
      </c>
      <c r="D15" s="174">
        <f t="shared" si="8"/>
        <v>4.0530300668781374</v>
      </c>
      <c r="E15" s="165">
        <v>26041</v>
      </c>
      <c r="F15" s="166">
        <f t="shared" si="0"/>
        <v>0.73498282283529903</v>
      </c>
      <c r="G15" s="167">
        <v>3246911</v>
      </c>
      <c r="H15" s="168">
        <f t="shared" si="1"/>
        <v>91.641020401481654</v>
      </c>
      <c r="I15" s="169">
        <v>549</v>
      </c>
      <c r="J15" s="168">
        <f t="shared" si="2"/>
        <v>1.5495010550154726E-2</v>
      </c>
      <c r="K15" s="167">
        <v>3273501</v>
      </c>
      <c r="L15" s="170">
        <f t="shared" si="3"/>
        <v>92.391498234867115</v>
      </c>
      <c r="M15" s="171">
        <v>0</v>
      </c>
      <c r="N15" s="168">
        <f t="shared" si="4"/>
        <v>0</v>
      </c>
      <c r="O15" s="167">
        <v>269575</v>
      </c>
      <c r="P15" s="168">
        <f t="shared" si="5"/>
        <v>7.6085017651328952</v>
      </c>
      <c r="Q15" s="167">
        <v>0</v>
      </c>
      <c r="R15" s="168">
        <f t="shared" si="6"/>
        <v>0</v>
      </c>
      <c r="S15" s="167">
        <v>269575</v>
      </c>
      <c r="T15" s="170">
        <f t="shared" si="7"/>
        <v>7.6085017651328952</v>
      </c>
      <c r="V15" s="601" t="s">
        <v>194</v>
      </c>
      <c r="W15" s="598">
        <f>W11+W13</f>
        <v>3397384</v>
      </c>
      <c r="X15" s="598">
        <f>X11+X13</f>
        <v>220272</v>
      </c>
      <c r="Y15" s="598">
        <f>X15+W15</f>
        <v>3617656</v>
      </c>
    </row>
    <row r="16" spans="1:26" ht="15" customHeight="1" thickBot="1">
      <c r="A16" s="177" t="s">
        <v>27</v>
      </c>
      <c r="B16" s="165">
        <v>24302818</v>
      </c>
      <c r="C16" s="169">
        <v>1268704</v>
      </c>
      <c r="D16" s="174">
        <f t="shared" si="8"/>
        <v>5.2203987208396985</v>
      </c>
      <c r="E16" s="165">
        <v>0</v>
      </c>
      <c r="F16" s="178">
        <f t="shared" si="0"/>
        <v>0</v>
      </c>
      <c r="G16" s="179">
        <v>1267051</v>
      </c>
      <c r="H16" s="178">
        <f t="shared" si="1"/>
        <v>99.869709561883624</v>
      </c>
      <c r="I16" s="169">
        <v>0</v>
      </c>
      <c r="J16" s="178">
        <f t="shared" si="2"/>
        <v>0</v>
      </c>
      <c r="K16" s="167">
        <v>1267051</v>
      </c>
      <c r="L16" s="180">
        <f t="shared" si="3"/>
        <v>99.869709561883624</v>
      </c>
      <c r="M16" s="186">
        <v>0</v>
      </c>
      <c r="N16" s="178">
        <f t="shared" si="4"/>
        <v>0</v>
      </c>
      <c r="O16" s="167">
        <v>1653</v>
      </c>
      <c r="P16" s="168">
        <f t="shared" si="5"/>
        <v>0.13029043811637703</v>
      </c>
      <c r="Q16" s="167">
        <v>0</v>
      </c>
      <c r="R16" s="168">
        <f t="shared" si="6"/>
        <v>0</v>
      </c>
      <c r="S16" s="167">
        <v>1653</v>
      </c>
      <c r="T16" s="170">
        <f t="shared" si="7"/>
        <v>0.13029043811637703</v>
      </c>
      <c r="V16" s="602"/>
      <c r="W16" s="599"/>
      <c r="X16" s="599"/>
      <c r="Y16" s="599"/>
      <c r="Z16" s="173"/>
    </row>
    <row r="17" spans="1:27" ht="15" customHeight="1">
      <c r="A17" s="149" t="s">
        <v>29</v>
      </c>
      <c r="B17" s="150">
        <v>18942263</v>
      </c>
      <c r="C17" s="151">
        <v>1264231</v>
      </c>
      <c r="D17" s="152">
        <f t="shared" si="8"/>
        <v>6.6741286402791475</v>
      </c>
      <c r="E17" s="150">
        <v>23622</v>
      </c>
      <c r="F17" s="153">
        <f t="shared" si="0"/>
        <v>1.8684876418945588</v>
      </c>
      <c r="G17" s="182">
        <v>793084</v>
      </c>
      <c r="H17" s="155">
        <f t="shared" si="1"/>
        <v>62.732522774714425</v>
      </c>
      <c r="I17" s="151">
        <v>60343</v>
      </c>
      <c r="J17" s="155">
        <f t="shared" si="2"/>
        <v>4.7730992200001428</v>
      </c>
      <c r="K17" s="156">
        <v>877049</v>
      </c>
      <c r="L17" s="157">
        <f t="shared" si="3"/>
        <v>69.37410963660912</v>
      </c>
      <c r="M17" s="158">
        <v>0</v>
      </c>
      <c r="N17" s="187">
        <f t="shared" si="4"/>
        <v>0</v>
      </c>
      <c r="O17" s="156">
        <v>387182</v>
      </c>
      <c r="P17" s="159">
        <f t="shared" si="5"/>
        <v>30.625890363390866</v>
      </c>
      <c r="Q17" s="156">
        <v>0</v>
      </c>
      <c r="R17" s="159">
        <f t="shared" si="6"/>
        <v>0</v>
      </c>
      <c r="S17" s="156">
        <v>387182</v>
      </c>
      <c r="T17" s="160">
        <f t="shared" si="7"/>
        <v>30.625890363390866</v>
      </c>
      <c r="U17" s="175"/>
      <c r="V17" s="188"/>
      <c r="W17" s="189"/>
      <c r="X17" s="189"/>
      <c r="Y17" s="189"/>
      <c r="Z17" s="173"/>
    </row>
    <row r="18" spans="1:27" ht="15" customHeight="1">
      <c r="A18" s="161" t="s">
        <v>31</v>
      </c>
      <c r="B18" s="165">
        <v>57094836</v>
      </c>
      <c r="C18" s="169">
        <v>2057768</v>
      </c>
      <c r="D18" s="174">
        <f t="shared" si="8"/>
        <v>3.6041227966746412</v>
      </c>
      <c r="E18" s="165">
        <v>0</v>
      </c>
      <c r="F18" s="166">
        <f t="shared" si="0"/>
        <v>0</v>
      </c>
      <c r="G18" s="167">
        <v>1950317</v>
      </c>
      <c r="H18" s="168">
        <f t="shared" si="1"/>
        <v>94.77827432441363</v>
      </c>
      <c r="I18" s="169">
        <v>11973</v>
      </c>
      <c r="J18" s="168">
        <f t="shared" si="2"/>
        <v>0.58184401740137859</v>
      </c>
      <c r="K18" s="167">
        <v>1962290</v>
      </c>
      <c r="L18" s="170">
        <f t="shared" si="3"/>
        <v>95.36011834181501</v>
      </c>
      <c r="M18" s="171">
        <v>0</v>
      </c>
      <c r="N18" s="168">
        <f t="shared" si="4"/>
        <v>0</v>
      </c>
      <c r="O18" s="167">
        <v>29331</v>
      </c>
      <c r="P18" s="168">
        <f t="shared" si="5"/>
        <v>1.4253793430551938</v>
      </c>
      <c r="Q18" s="167">
        <v>66147</v>
      </c>
      <c r="R18" s="168">
        <f t="shared" si="6"/>
        <v>3.2145023151297911</v>
      </c>
      <c r="S18" s="167">
        <v>95478</v>
      </c>
      <c r="T18" s="170">
        <f t="shared" si="7"/>
        <v>4.6398816581849847</v>
      </c>
      <c r="U18" s="190" t="s">
        <v>195</v>
      </c>
      <c r="V18" s="600" t="s">
        <v>196</v>
      </c>
      <c r="W18" s="600"/>
      <c r="X18" s="600"/>
      <c r="Y18" s="600"/>
      <c r="Z18" s="173"/>
    </row>
    <row r="19" spans="1:27" ht="15" customHeight="1">
      <c r="A19" s="161" t="s">
        <v>33</v>
      </c>
      <c r="B19" s="165">
        <v>101648191</v>
      </c>
      <c r="C19" s="169">
        <v>4767402</v>
      </c>
      <c r="D19" s="174">
        <f t="shared" si="8"/>
        <v>4.6901001907648316</v>
      </c>
      <c r="E19" s="165">
        <v>753588</v>
      </c>
      <c r="F19" s="166">
        <f t="shared" si="0"/>
        <v>15.807099967655338</v>
      </c>
      <c r="G19" s="167">
        <v>3691288</v>
      </c>
      <c r="H19" s="168">
        <f t="shared" si="1"/>
        <v>77.427663956175707</v>
      </c>
      <c r="I19" s="169">
        <v>121015</v>
      </c>
      <c r="J19" s="168">
        <f t="shared" si="2"/>
        <v>2.538384638006193</v>
      </c>
      <c r="K19" s="167">
        <v>4565891</v>
      </c>
      <c r="L19" s="170">
        <f t="shared" si="3"/>
        <v>95.773148561837246</v>
      </c>
      <c r="M19" s="171">
        <v>0</v>
      </c>
      <c r="N19" s="168">
        <f t="shared" si="4"/>
        <v>0</v>
      </c>
      <c r="O19" s="167">
        <v>194182</v>
      </c>
      <c r="P19" s="168">
        <f t="shared" si="5"/>
        <v>4.0731199089147507</v>
      </c>
      <c r="Q19" s="167">
        <v>7329</v>
      </c>
      <c r="R19" s="168">
        <f t="shared" si="6"/>
        <v>0.15373152924800551</v>
      </c>
      <c r="S19" s="167">
        <v>201511</v>
      </c>
      <c r="T19" s="170">
        <f t="shared" si="7"/>
        <v>4.2268514381627567</v>
      </c>
      <c r="U19" s="191"/>
      <c r="V19" s="600"/>
      <c r="W19" s="600"/>
      <c r="X19" s="600"/>
      <c r="Y19" s="600"/>
    </row>
    <row r="20" spans="1:27" ht="15" customHeight="1">
      <c r="A20" s="161" t="s">
        <v>35</v>
      </c>
      <c r="B20" s="165">
        <v>87427488</v>
      </c>
      <c r="C20" s="169">
        <v>5644618</v>
      </c>
      <c r="D20" s="174">
        <f t="shared" si="8"/>
        <v>6.4563424263087601</v>
      </c>
      <c r="E20" s="165">
        <v>0</v>
      </c>
      <c r="F20" s="166">
        <f t="shared" si="0"/>
        <v>0</v>
      </c>
      <c r="G20" s="167">
        <v>5578584</v>
      </c>
      <c r="H20" s="168">
        <f t="shared" si="1"/>
        <v>98.830142270034926</v>
      </c>
      <c r="I20" s="169">
        <v>1884</v>
      </c>
      <c r="J20" s="168">
        <f t="shared" si="2"/>
        <v>3.3376926481118827E-2</v>
      </c>
      <c r="K20" s="167">
        <v>5580468</v>
      </c>
      <c r="L20" s="170">
        <f t="shared" si="3"/>
        <v>98.863519196516052</v>
      </c>
      <c r="M20" s="171">
        <v>0</v>
      </c>
      <c r="N20" s="168">
        <f t="shared" si="4"/>
        <v>0</v>
      </c>
      <c r="O20" s="167">
        <v>49031</v>
      </c>
      <c r="P20" s="168">
        <f t="shared" si="5"/>
        <v>0.86863274007204727</v>
      </c>
      <c r="Q20" s="167">
        <v>15119</v>
      </c>
      <c r="R20" s="168">
        <f t="shared" si="6"/>
        <v>0.26784806341190848</v>
      </c>
      <c r="S20" s="167">
        <v>64150</v>
      </c>
      <c r="T20" s="170">
        <f t="shared" si="7"/>
        <v>1.136480803483956</v>
      </c>
      <c r="U20" s="191"/>
      <c r="V20" s="600"/>
      <c r="W20" s="600"/>
      <c r="X20" s="600"/>
      <c r="Y20" s="600"/>
      <c r="Z20" s="173"/>
    </row>
    <row r="21" spans="1:27" ht="15" customHeight="1" thickBot="1">
      <c r="A21" s="177" t="s">
        <v>37</v>
      </c>
      <c r="B21" s="165">
        <v>36180432</v>
      </c>
      <c r="C21" s="169">
        <v>1444934</v>
      </c>
      <c r="D21" s="174">
        <f t="shared" si="8"/>
        <v>3.9936891853585386</v>
      </c>
      <c r="E21" s="165">
        <v>0</v>
      </c>
      <c r="F21" s="178">
        <f t="shared" si="0"/>
        <v>0</v>
      </c>
      <c r="G21" s="179">
        <v>1205445</v>
      </c>
      <c r="H21" s="178">
        <f t="shared" si="1"/>
        <v>83.425609751033619</v>
      </c>
      <c r="I21" s="169">
        <v>116562</v>
      </c>
      <c r="J21" s="178">
        <f t="shared" si="2"/>
        <v>8.0669428499848443</v>
      </c>
      <c r="K21" s="167">
        <v>1322007</v>
      </c>
      <c r="L21" s="180">
        <f t="shared" si="3"/>
        <v>91.492552601018446</v>
      </c>
      <c r="M21" s="171">
        <v>0</v>
      </c>
      <c r="N21" s="168">
        <f t="shared" si="4"/>
        <v>0</v>
      </c>
      <c r="O21" s="167">
        <v>121649</v>
      </c>
      <c r="P21" s="168">
        <f t="shared" si="5"/>
        <v>8.419000452615828</v>
      </c>
      <c r="Q21" s="167">
        <v>1278</v>
      </c>
      <c r="R21" s="168">
        <f t="shared" si="6"/>
        <v>8.8446946365716358E-2</v>
      </c>
      <c r="S21" s="167">
        <v>122927</v>
      </c>
      <c r="T21" s="170">
        <f t="shared" si="7"/>
        <v>8.5074473989815456</v>
      </c>
      <c r="U21" s="192"/>
      <c r="W21" s="173"/>
      <c r="X21" s="173"/>
      <c r="Y21" s="173"/>
      <c r="Z21" s="173"/>
    </row>
    <row r="22" spans="1:27" ht="15" customHeight="1">
      <c r="A22" s="149" t="s">
        <v>39</v>
      </c>
      <c r="B22" s="150">
        <v>56523431</v>
      </c>
      <c r="C22" s="151">
        <v>1607088</v>
      </c>
      <c r="D22" s="152">
        <f t="shared" si="8"/>
        <v>2.8432244320059059</v>
      </c>
      <c r="E22" s="150">
        <v>17980</v>
      </c>
      <c r="F22" s="153">
        <f t="shared" si="0"/>
        <v>1.118793743715341</v>
      </c>
      <c r="G22" s="182">
        <v>1519312</v>
      </c>
      <c r="H22" s="155">
        <f t="shared" si="1"/>
        <v>94.538195792638618</v>
      </c>
      <c r="I22" s="151">
        <v>0</v>
      </c>
      <c r="J22" s="155">
        <f t="shared" si="2"/>
        <v>0</v>
      </c>
      <c r="K22" s="156">
        <v>1537292</v>
      </c>
      <c r="L22" s="157">
        <f t="shared" si="3"/>
        <v>95.656989536353947</v>
      </c>
      <c r="M22" s="158">
        <v>0</v>
      </c>
      <c r="N22" s="159">
        <f t="shared" si="4"/>
        <v>0</v>
      </c>
      <c r="O22" s="156">
        <v>69796</v>
      </c>
      <c r="P22" s="159">
        <f t="shared" si="5"/>
        <v>4.3430104636460483</v>
      </c>
      <c r="Q22" s="156">
        <v>0</v>
      </c>
      <c r="R22" s="159">
        <f t="shared" si="6"/>
        <v>0</v>
      </c>
      <c r="S22" s="156">
        <v>69796</v>
      </c>
      <c r="T22" s="160">
        <f t="shared" si="7"/>
        <v>4.3430104636460483</v>
      </c>
      <c r="U22" s="190" t="s">
        <v>197</v>
      </c>
      <c r="V22" s="600" t="s">
        <v>198</v>
      </c>
      <c r="W22" s="600"/>
      <c r="X22" s="600"/>
      <c r="Y22" s="600"/>
      <c r="Z22" s="173"/>
      <c r="AA22" s="173"/>
    </row>
    <row r="23" spans="1:27" ht="15" customHeight="1">
      <c r="A23" s="161" t="s">
        <v>41</v>
      </c>
      <c r="B23" s="165">
        <v>48377206</v>
      </c>
      <c r="C23" s="169">
        <v>1443839</v>
      </c>
      <c r="D23" s="174">
        <f t="shared" si="8"/>
        <v>2.9845440019830827</v>
      </c>
      <c r="E23" s="165">
        <v>0</v>
      </c>
      <c r="F23" s="166">
        <f t="shared" si="0"/>
        <v>0</v>
      </c>
      <c r="G23" s="167">
        <v>1304356</v>
      </c>
      <c r="H23" s="168">
        <f t="shared" si="1"/>
        <v>90.33943535255662</v>
      </c>
      <c r="I23" s="169">
        <v>28877</v>
      </c>
      <c r="J23" s="168">
        <f t="shared" si="2"/>
        <v>2.0000152371559432</v>
      </c>
      <c r="K23" s="167">
        <v>1333233</v>
      </c>
      <c r="L23" s="170">
        <f t="shared" si="3"/>
        <v>92.33945058971257</v>
      </c>
      <c r="M23" s="171">
        <v>0</v>
      </c>
      <c r="N23" s="168">
        <f t="shared" si="4"/>
        <v>0</v>
      </c>
      <c r="O23" s="167">
        <v>109214</v>
      </c>
      <c r="P23" s="168">
        <f t="shared" si="5"/>
        <v>7.5641397690462711</v>
      </c>
      <c r="Q23" s="167">
        <v>1392</v>
      </c>
      <c r="R23" s="168">
        <f t="shared" si="6"/>
        <v>9.6409641241163316E-2</v>
      </c>
      <c r="S23" s="167">
        <v>110606</v>
      </c>
      <c r="T23" s="170">
        <f t="shared" si="7"/>
        <v>7.6605494102874347</v>
      </c>
      <c r="U23" s="191"/>
      <c r="V23" s="600"/>
      <c r="W23" s="600"/>
      <c r="X23" s="600"/>
      <c r="Y23" s="600"/>
      <c r="Z23" s="173"/>
      <c r="AA23" s="173"/>
    </row>
    <row r="24" spans="1:27" ht="15" customHeight="1">
      <c r="A24" s="161" t="s">
        <v>42</v>
      </c>
      <c r="B24" s="165">
        <v>22419674</v>
      </c>
      <c r="C24" s="169">
        <v>742131</v>
      </c>
      <c r="D24" s="174">
        <f t="shared" si="8"/>
        <v>3.3101774807251885</v>
      </c>
      <c r="E24" s="165">
        <v>116224</v>
      </c>
      <c r="F24" s="166">
        <f t="shared" si="0"/>
        <v>15.660846939421747</v>
      </c>
      <c r="G24" s="167">
        <v>559518</v>
      </c>
      <c r="H24" s="168">
        <f t="shared" si="1"/>
        <v>75.393427844949215</v>
      </c>
      <c r="I24" s="169">
        <v>0</v>
      </c>
      <c r="J24" s="168">
        <f t="shared" si="2"/>
        <v>0</v>
      </c>
      <c r="K24" s="167">
        <v>675742</v>
      </c>
      <c r="L24" s="170">
        <f t="shared" si="3"/>
        <v>91.054274784370961</v>
      </c>
      <c r="M24" s="171">
        <v>0</v>
      </c>
      <c r="N24" s="168">
        <f t="shared" si="4"/>
        <v>0</v>
      </c>
      <c r="O24" s="167">
        <v>66389</v>
      </c>
      <c r="P24" s="168">
        <f t="shared" si="5"/>
        <v>8.9457252156290465</v>
      </c>
      <c r="Q24" s="167">
        <v>0</v>
      </c>
      <c r="R24" s="168">
        <f t="shared" si="6"/>
        <v>0</v>
      </c>
      <c r="S24" s="167">
        <v>66389</v>
      </c>
      <c r="T24" s="170">
        <f t="shared" si="7"/>
        <v>8.9457252156290465</v>
      </c>
      <c r="U24" s="191"/>
      <c r="V24" s="600"/>
      <c r="W24" s="600"/>
      <c r="X24" s="600"/>
      <c r="Y24" s="600"/>
      <c r="Z24" s="173"/>
      <c r="AA24" s="173"/>
    </row>
    <row r="25" spans="1:27" ht="15" customHeight="1" thickBot="1">
      <c r="A25" s="193" t="s">
        <v>44</v>
      </c>
      <c r="B25" s="165">
        <v>32232004</v>
      </c>
      <c r="C25" s="169">
        <v>907366</v>
      </c>
      <c r="D25" s="174">
        <f t="shared" si="8"/>
        <v>2.8151088588844799</v>
      </c>
      <c r="E25" s="194">
        <v>16409</v>
      </c>
      <c r="F25" s="166">
        <f t="shared" si="0"/>
        <v>1.8084212985719101</v>
      </c>
      <c r="G25" s="167">
        <v>749537</v>
      </c>
      <c r="H25" s="168">
        <f t="shared" si="1"/>
        <v>82.605806256791638</v>
      </c>
      <c r="I25" s="195">
        <v>50939</v>
      </c>
      <c r="J25" s="168">
        <f t="shared" si="2"/>
        <v>5.6139418933484393</v>
      </c>
      <c r="K25" s="196">
        <v>816885</v>
      </c>
      <c r="L25" s="170">
        <f t="shared" si="3"/>
        <v>90.028169448711978</v>
      </c>
      <c r="M25" s="171">
        <v>0</v>
      </c>
      <c r="N25" s="168">
        <f t="shared" si="4"/>
        <v>0</v>
      </c>
      <c r="O25" s="167">
        <v>88737</v>
      </c>
      <c r="P25" s="168">
        <f t="shared" si="5"/>
        <v>9.7796258621107697</v>
      </c>
      <c r="Q25" s="167">
        <v>1744</v>
      </c>
      <c r="R25" s="168">
        <f t="shared" si="6"/>
        <v>0.1922046891772449</v>
      </c>
      <c r="S25" s="167">
        <v>90481</v>
      </c>
      <c r="T25" s="170">
        <f t="shared" si="7"/>
        <v>9.9718305512880132</v>
      </c>
      <c r="U25" s="191"/>
      <c r="V25" s="600"/>
      <c r="W25" s="600"/>
      <c r="X25" s="600"/>
      <c r="Y25" s="600"/>
      <c r="Z25" s="173"/>
      <c r="AA25" s="173"/>
    </row>
    <row r="26" spans="1:27" ht="16.5" customHeight="1" thickBot="1">
      <c r="A26" s="197" t="s">
        <v>199</v>
      </c>
      <c r="B26" s="198">
        <f>SUM(B7:B25)</f>
        <v>4276786325</v>
      </c>
      <c r="C26" s="199">
        <v>135646092</v>
      </c>
      <c r="D26" s="200">
        <f t="shared" si="8"/>
        <v>3.1716827003275641</v>
      </c>
      <c r="E26" s="198">
        <v>26149755</v>
      </c>
      <c r="F26" s="201">
        <f t="shared" si="0"/>
        <v>19.277927299225102</v>
      </c>
      <c r="G26" s="202">
        <v>99488295</v>
      </c>
      <c r="H26" s="203">
        <f t="shared" si="1"/>
        <v>73.344018639327984</v>
      </c>
      <c r="I26" s="199">
        <v>4561201</v>
      </c>
      <c r="J26" s="203">
        <f t="shared" si="2"/>
        <v>3.3625745738402846</v>
      </c>
      <c r="K26" s="202">
        <v>130199251</v>
      </c>
      <c r="L26" s="204">
        <f t="shared" si="3"/>
        <v>95.984520512393374</v>
      </c>
      <c r="M26" s="205">
        <v>373121</v>
      </c>
      <c r="N26" s="203">
        <f t="shared" si="4"/>
        <v>0.2750694800702404</v>
      </c>
      <c r="O26" s="206">
        <v>4733090</v>
      </c>
      <c r="P26" s="159">
        <f t="shared" si="5"/>
        <v>3.4892933000974331</v>
      </c>
      <c r="Q26" s="156">
        <v>340630</v>
      </c>
      <c r="R26" s="159">
        <f t="shared" si="6"/>
        <v>0.25111670743894338</v>
      </c>
      <c r="S26" s="156">
        <v>5446841</v>
      </c>
      <c r="T26" s="160">
        <f t="shared" si="7"/>
        <v>4.0154794876066164</v>
      </c>
      <c r="U26" s="191"/>
      <c r="V26" s="207"/>
      <c r="W26" s="207"/>
      <c r="X26" s="207"/>
      <c r="Y26" s="207"/>
      <c r="Z26" s="173"/>
      <c r="AA26" s="173"/>
    </row>
    <row r="27" spans="1:27" ht="15" customHeight="1">
      <c r="A27" s="149" t="s">
        <v>48</v>
      </c>
      <c r="B27" s="150">
        <v>12119069</v>
      </c>
      <c r="C27" s="151">
        <v>867768</v>
      </c>
      <c r="D27" s="152">
        <f t="shared" si="8"/>
        <v>7.1603520039369357</v>
      </c>
      <c r="E27" s="162">
        <v>85996</v>
      </c>
      <c r="F27" s="153">
        <f t="shared" si="0"/>
        <v>9.9100220335389171</v>
      </c>
      <c r="G27" s="182">
        <v>733406</v>
      </c>
      <c r="H27" s="155">
        <f t="shared" si="1"/>
        <v>84.516368430271683</v>
      </c>
      <c r="I27" s="163">
        <v>0</v>
      </c>
      <c r="J27" s="155">
        <f t="shared" si="2"/>
        <v>0</v>
      </c>
      <c r="K27" s="182">
        <v>819402</v>
      </c>
      <c r="L27" s="157">
        <f t="shared" si="3"/>
        <v>94.426390463810606</v>
      </c>
      <c r="M27" s="208">
        <v>0</v>
      </c>
      <c r="N27" s="209">
        <f t="shared" si="4"/>
        <v>0</v>
      </c>
      <c r="O27" s="210">
        <v>48366</v>
      </c>
      <c r="P27" s="159">
        <f t="shared" si="5"/>
        <v>5.5736095361893963</v>
      </c>
      <c r="Q27" s="156">
        <v>0</v>
      </c>
      <c r="R27" s="159">
        <f t="shared" si="6"/>
        <v>0</v>
      </c>
      <c r="S27" s="156">
        <v>48366</v>
      </c>
      <c r="T27" s="160">
        <f t="shared" si="7"/>
        <v>5.5736095361893963</v>
      </c>
      <c r="U27" s="190" t="s">
        <v>200</v>
      </c>
      <c r="V27" s="600" t="s">
        <v>201</v>
      </c>
      <c r="W27" s="600"/>
      <c r="X27" s="600"/>
      <c r="Y27" s="600"/>
      <c r="Z27" s="173"/>
      <c r="AA27" s="173"/>
    </row>
    <row r="28" spans="1:27" ht="15" customHeight="1">
      <c r="A28" s="161" t="s">
        <v>50</v>
      </c>
      <c r="B28" s="165">
        <v>20700300</v>
      </c>
      <c r="C28" s="169">
        <v>589744</v>
      </c>
      <c r="D28" s="174">
        <f t="shared" si="8"/>
        <v>2.8489635415911847</v>
      </c>
      <c r="E28" s="165">
        <v>3390</v>
      </c>
      <c r="F28" s="166">
        <f t="shared" si="0"/>
        <v>0.57482568707778292</v>
      </c>
      <c r="G28" s="182">
        <v>522913</v>
      </c>
      <c r="H28" s="168">
        <f t="shared" si="1"/>
        <v>88.667794839794894</v>
      </c>
      <c r="I28" s="169">
        <v>3541</v>
      </c>
      <c r="J28" s="168">
        <f t="shared" si="2"/>
        <v>0.60043001709216204</v>
      </c>
      <c r="K28" s="167">
        <v>529844</v>
      </c>
      <c r="L28" s="170">
        <f t="shared" si="3"/>
        <v>89.843050543964836</v>
      </c>
      <c r="M28" s="171">
        <v>0</v>
      </c>
      <c r="N28" s="168">
        <f t="shared" si="4"/>
        <v>0</v>
      </c>
      <c r="O28" s="167">
        <v>59894</v>
      </c>
      <c r="P28" s="168">
        <f t="shared" si="5"/>
        <v>10.155932065438563</v>
      </c>
      <c r="Q28" s="167">
        <v>6</v>
      </c>
      <c r="R28" s="168">
        <f t="shared" si="6"/>
        <v>1.0173905965978457E-3</v>
      </c>
      <c r="S28" s="167">
        <v>59900</v>
      </c>
      <c r="T28" s="170">
        <f t="shared" si="7"/>
        <v>10.156949456035161</v>
      </c>
      <c r="V28" s="600"/>
      <c r="W28" s="600"/>
      <c r="X28" s="600"/>
      <c r="Y28" s="600"/>
      <c r="Z28" s="173"/>
      <c r="AA28" s="173"/>
    </row>
    <row r="29" spans="1:27" ht="15" customHeight="1">
      <c r="A29" s="161" t="s">
        <v>52</v>
      </c>
      <c r="B29" s="165">
        <v>11751216</v>
      </c>
      <c r="C29" s="169">
        <v>756262</v>
      </c>
      <c r="D29" s="174">
        <f t="shared" si="8"/>
        <v>6.435606323634933</v>
      </c>
      <c r="E29" s="165">
        <v>0</v>
      </c>
      <c r="F29" s="166">
        <f t="shared" si="0"/>
        <v>0</v>
      </c>
      <c r="G29" s="182">
        <v>518101</v>
      </c>
      <c r="H29" s="168">
        <f t="shared" si="1"/>
        <v>68.508136069245836</v>
      </c>
      <c r="I29" s="169">
        <v>0</v>
      </c>
      <c r="J29" s="168">
        <f t="shared" si="2"/>
        <v>0</v>
      </c>
      <c r="K29" s="167">
        <v>518101</v>
      </c>
      <c r="L29" s="170">
        <f t="shared" si="3"/>
        <v>68.508136069245836</v>
      </c>
      <c r="M29" s="171">
        <v>44990</v>
      </c>
      <c r="N29" s="168">
        <f t="shared" si="4"/>
        <v>5.9489965117908872</v>
      </c>
      <c r="O29" s="167">
        <v>193171</v>
      </c>
      <c r="P29" s="168">
        <f t="shared" si="5"/>
        <v>25.542867418963272</v>
      </c>
      <c r="Q29" s="167">
        <v>0</v>
      </c>
      <c r="R29" s="168">
        <f t="shared" si="6"/>
        <v>0</v>
      </c>
      <c r="S29" s="167">
        <v>238161</v>
      </c>
      <c r="T29" s="170">
        <f t="shared" si="7"/>
        <v>31.491863930754153</v>
      </c>
      <c r="U29" s="172"/>
      <c r="V29" s="211"/>
      <c r="W29" s="211"/>
      <c r="X29" s="211"/>
      <c r="Y29" s="211"/>
      <c r="Z29" s="173"/>
      <c r="AA29" s="173"/>
    </row>
    <row r="30" spans="1:27" ht="15" customHeight="1" thickBot="1">
      <c r="A30" s="177" t="s">
        <v>54</v>
      </c>
      <c r="B30" s="165">
        <v>9810578</v>
      </c>
      <c r="C30" s="169">
        <v>541455</v>
      </c>
      <c r="D30" s="174">
        <f t="shared" si="8"/>
        <v>5.5190937781647529</v>
      </c>
      <c r="E30" s="165">
        <v>3495</v>
      </c>
      <c r="F30" s="212">
        <f t="shared" si="0"/>
        <v>0.64548300412776682</v>
      </c>
      <c r="G30" s="179">
        <v>472995</v>
      </c>
      <c r="H30" s="178">
        <f t="shared" si="1"/>
        <v>87.356289996398601</v>
      </c>
      <c r="I30" s="169">
        <v>0</v>
      </c>
      <c r="J30" s="178">
        <f t="shared" si="2"/>
        <v>0</v>
      </c>
      <c r="K30" s="167">
        <v>476490</v>
      </c>
      <c r="L30" s="170">
        <f t="shared" si="3"/>
        <v>88.001773000526356</v>
      </c>
      <c r="M30" s="171">
        <v>1319</v>
      </c>
      <c r="N30" s="168">
        <f t="shared" si="4"/>
        <v>0.24360288481960643</v>
      </c>
      <c r="O30" s="167">
        <v>63646</v>
      </c>
      <c r="P30" s="168">
        <f t="shared" si="5"/>
        <v>11.754624114654035</v>
      </c>
      <c r="Q30" s="167">
        <v>0</v>
      </c>
      <c r="R30" s="168">
        <f t="shared" si="6"/>
        <v>0</v>
      </c>
      <c r="S30" s="167">
        <v>64965</v>
      </c>
      <c r="T30" s="170">
        <f t="shared" si="7"/>
        <v>11.998226999473641</v>
      </c>
      <c r="U30" s="190" t="s">
        <v>202</v>
      </c>
      <c r="V30" s="600" t="s">
        <v>203</v>
      </c>
      <c r="W30" s="600"/>
      <c r="X30" s="600"/>
      <c r="Y30" s="600"/>
      <c r="Z30" s="173"/>
    </row>
    <row r="31" spans="1:27" ht="15" customHeight="1">
      <c r="A31" s="149" t="s">
        <v>56</v>
      </c>
      <c r="B31" s="150">
        <v>4411732</v>
      </c>
      <c r="C31" s="151">
        <v>155743</v>
      </c>
      <c r="D31" s="152">
        <f t="shared" si="8"/>
        <v>3.5302008372222069</v>
      </c>
      <c r="E31" s="150">
        <v>0</v>
      </c>
      <c r="F31" s="153">
        <f t="shared" si="0"/>
        <v>0</v>
      </c>
      <c r="G31" s="182">
        <v>144423</v>
      </c>
      <c r="H31" s="155">
        <f t="shared" si="1"/>
        <v>92.731615546124075</v>
      </c>
      <c r="I31" s="151">
        <v>0</v>
      </c>
      <c r="J31" s="155">
        <f t="shared" si="2"/>
        <v>0</v>
      </c>
      <c r="K31" s="156">
        <v>144423</v>
      </c>
      <c r="L31" s="157">
        <f t="shared" si="3"/>
        <v>92.731615546124075</v>
      </c>
      <c r="M31" s="158">
        <v>0</v>
      </c>
      <c r="N31" s="159">
        <f t="shared" si="4"/>
        <v>0</v>
      </c>
      <c r="O31" s="156">
        <v>11320</v>
      </c>
      <c r="P31" s="159">
        <f t="shared" si="5"/>
        <v>7.268384453875937</v>
      </c>
      <c r="Q31" s="156">
        <v>0</v>
      </c>
      <c r="R31" s="159">
        <f t="shared" si="6"/>
        <v>0</v>
      </c>
      <c r="S31" s="156">
        <v>11320</v>
      </c>
      <c r="T31" s="160">
        <f t="shared" si="7"/>
        <v>7.268384453875937</v>
      </c>
      <c r="V31" s="600"/>
      <c r="W31" s="600"/>
      <c r="X31" s="600"/>
      <c r="Y31" s="600"/>
      <c r="AA31" s="173"/>
    </row>
    <row r="32" spans="1:27" ht="15" customHeight="1">
      <c r="A32" s="161" t="s">
        <v>58</v>
      </c>
      <c r="B32" s="165">
        <v>6407608</v>
      </c>
      <c r="C32" s="169">
        <v>237801</v>
      </c>
      <c r="D32" s="174">
        <f t="shared" si="8"/>
        <v>3.7112289016431719</v>
      </c>
      <c r="E32" s="165">
        <v>0</v>
      </c>
      <c r="F32" s="166">
        <f t="shared" si="0"/>
        <v>0</v>
      </c>
      <c r="G32" s="182">
        <v>229303</v>
      </c>
      <c r="H32" s="168">
        <f t="shared" si="1"/>
        <v>96.42642377450052</v>
      </c>
      <c r="I32" s="169">
        <v>0</v>
      </c>
      <c r="J32" s="168">
        <f t="shared" si="2"/>
        <v>0</v>
      </c>
      <c r="K32" s="167">
        <v>229303</v>
      </c>
      <c r="L32" s="170">
        <f t="shared" si="3"/>
        <v>96.42642377450052</v>
      </c>
      <c r="M32" s="171">
        <v>0</v>
      </c>
      <c r="N32" s="168">
        <f t="shared" si="4"/>
        <v>0</v>
      </c>
      <c r="O32" s="167">
        <v>8498</v>
      </c>
      <c r="P32" s="168">
        <f t="shared" si="5"/>
        <v>3.5735762254994725</v>
      </c>
      <c r="Q32" s="167">
        <v>0</v>
      </c>
      <c r="R32" s="168">
        <f t="shared" si="6"/>
        <v>0</v>
      </c>
      <c r="S32" s="167">
        <v>8498</v>
      </c>
      <c r="T32" s="170">
        <f t="shared" si="7"/>
        <v>3.5735762254994725</v>
      </c>
      <c r="V32" s="600"/>
      <c r="W32" s="600"/>
      <c r="X32" s="600"/>
      <c r="Y32" s="600"/>
      <c r="AA32" s="173"/>
    </row>
    <row r="33" spans="1:27" ht="15" customHeight="1">
      <c r="A33" s="161" t="s">
        <v>60</v>
      </c>
      <c r="B33" s="165">
        <v>5417545</v>
      </c>
      <c r="C33" s="169">
        <v>156137</v>
      </c>
      <c r="D33" s="174">
        <f t="shared" si="8"/>
        <v>2.882061893348371</v>
      </c>
      <c r="E33" s="165">
        <v>0</v>
      </c>
      <c r="F33" s="166">
        <f t="shared" si="0"/>
        <v>0</v>
      </c>
      <c r="G33" s="182">
        <v>138834</v>
      </c>
      <c r="H33" s="168">
        <f t="shared" si="1"/>
        <v>88.91806554500215</v>
      </c>
      <c r="I33" s="169">
        <v>2371</v>
      </c>
      <c r="J33" s="168">
        <f t="shared" si="2"/>
        <v>1.5185382068311803</v>
      </c>
      <c r="K33" s="167">
        <v>141205</v>
      </c>
      <c r="L33" s="170">
        <f t="shared" si="3"/>
        <v>90.436603751833317</v>
      </c>
      <c r="M33" s="171">
        <v>0</v>
      </c>
      <c r="N33" s="168">
        <f t="shared" si="4"/>
        <v>0</v>
      </c>
      <c r="O33" s="167">
        <v>12218</v>
      </c>
      <c r="P33" s="168">
        <f t="shared" si="5"/>
        <v>7.8251791695754376</v>
      </c>
      <c r="Q33" s="167">
        <v>2714</v>
      </c>
      <c r="R33" s="168">
        <f t="shared" si="6"/>
        <v>1.7382170785912372</v>
      </c>
      <c r="S33" s="167">
        <v>14932</v>
      </c>
      <c r="T33" s="170">
        <f t="shared" si="7"/>
        <v>9.5633962481666739</v>
      </c>
      <c r="V33" s="213"/>
      <c r="W33" s="213"/>
      <c r="X33" s="213"/>
      <c r="Y33" s="213"/>
      <c r="AA33" s="173"/>
    </row>
    <row r="34" spans="1:27" ht="15" customHeight="1">
      <c r="A34" s="161" t="s">
        <v>62</v>
      </c>
      <c r="B34" s="165">
        <v>5578095</v>
      </c>
      <c r="C34" s="169">
        <v>199130</v>
      </c>
      <c r="D34" s="174">
        <f t="shared" si="8"/>
        <v>3.5698567342435004</v>
      </c>
      <c r="E34" s="165">
        <v>16512</v>
      </c>
      <c r="F34" s="166">
        <f>E34/C34*100</f>
        <v>8.2920705067041638</v>
      </c>
      <c r="G34" s="182">
        <v>161758</v>
      </c>
      <c r="H34" s="168">
        <f t="shared" si="1"/>
        <v>81.232360769346656</v>
      </c>
      <c r="I34" s="169">
        <v>0</v>
      </c>
      <c r="J34" s="168">
        <f t="shared" si="2"/>
        <v>0</v>
      </c>
      <c r="K34" s="167">
        <v>178270</v>
      </c>
      <c r="L34" s="170">
        <f t="shared" si="3"/>
        <v>89.524431276050819</v>
      </c>
      <c r="M34" s="171">
        <v>0</v>
      </c>
      <c r="N34" s="168">
        <f t="shared" si="4"/>
        <v>0</v>
      </c>
      <c r="O34" s="167">
        <v>20860</v>
      </c>
      <c r="P34" s="168">
        <f t="shared" si="5"/>
        <v>10.475568723949179</v>
      </c>
      <c r="Q34" s="167">
        <v>0</v>
      </c>
      <c r="R34" s="168">
        <f t="shared" si="6"/>
        <v>0</v>
      </c>
      <c r="S34" s="167">
        <v>20860</v>
      </c>
      <c r="T34" s="170">
        <f t="shared" si="7"/>
        <v>10.475568723949179</v>
      </c>
      <c r="V34" s="173"/>
      <c r="W34" s="173"/>
      <c r="X34" s="173"/>
      <c r="Y34" s="173"/>
      <c r="AA34" s="173"/>
    </row>
    <row r="35" spans="1:27" ht="15" customHeight="1" thickBot="1">
      <c r="A35" s="177" t="s">
        <v>64</v>
      </c>
      <c r="B35" s="165">
        <v>7763142</v>
      </c>
      <c r="C35" s="169">
        <v>266588</v>
      </c>
      <c r="D35" s="174">
        <f t="shared" si="8"/>
        <v>3.434021946268663</v>
      </c>
      <c r="E35" s="165">
        <v>21959</v>
      </c>
      <c r="F35" s="178">
        <f t="shared" si="0"/>
        <v>8.237054931204705</v>
      </c>
      <c r="G35" s="179">
        <v>223671</v>
      </c>
      <c r="H35" s="178">
        <f t="shared" si="1"/>
        <v>83.901375905892237</v>
      </c>
      <c r="I35" s="169">
        <v>0</v>
      </c>
      <c r="J35" s="178">
        <f t="shared" si="2"/>
        <v>0</v>
      </c>
      <c r="K35" s="167">
        <v>245630</v>
      </c>
      <c r="L35" s="180">
        <f t="shared" si="3"/>
        <v>92.138430837096934</v>
      </c>
      <c r="M35" s="171">
        <v>0</v>
      </c>
      <c r="N35" s="168">
        <f t="shared" si="4"/>
        <v>0</v>
      </c>
      <c r="O35" s="167">
        <v>20958</v>
      </c>
      <c r="P35" s="168">
        <f t="shared" si="5"/>
        <v>7.8615691629030566</v>
      </c>
      <c r="Q35" s="167">
        <v>0</v>
      </c>
      <c r="R35" s="168">
        <f t="shared" si="6"/>
        <v>0</v>
      </c>
      <c r="S35" s="167">
        <v>20958</v>
      </c>
      <c r="T35" s="170">
        <f t="shared" si="7"/>
        <v>7.8615691629030566</v>
      </c>
    </row>
    <row r="36" spans="1:27" ht="15" customHeight="1">
      <c r="A36" s="149" t="s">
        <v>66</v>
      </c>
      <c r="B36" s="150">
        <v>12193862</v>
      </c>
      <c r="C36" s="151">
        <v>1301680</v>
      </c>
      <c r="D36" s="152">
        <f t="shared" si="8"/>
        <v>10.674878885786963</v>
      </c>
      <c r="E36" s="150">
        <v>364452</v>
      </c>
      <c r="F36" s="153">
        <f t="shared" si="0"/>
        <v>27.998586442136315</v>
      </c>
      <c r="G36" s="182">
        <v>876039</v>
      </c>
      <c r="H36" s="155">
        <f t="shared" si="1"/>
        <v>67.300642246942417</v>
      </c>
      <c r="I36" s="151">
        <v>0</v>
      </c>
      <c r="J36" s="155">
        <f t="shared" si="2"/>
        <v>0</v>
      </c>
      <c r="K36" s="156">
        <v>1240491</v>
      </c>
      <c r="L36" s="157">
        <f t="shared" si="3"/>
        <v>95.299228689078731</v>
      </c>
      <c r="M36" s="158">
        <v>0</v>
      </c>
      <c r="N36" s="159">
        <f t="shared" si="4"/>
        <v>0</v>
      </c>
      <c r="O36" s="156">
        <v>61189</v>
      </c>
      <c r="P36" s="159">
        <f t="shared" si="5"/>
        <v>4.7007713109212705</v>
      </c>
      <c r="Q36" s="156">
        <v>0</v>
      </c>
      <c r="R36" s="159">
        <f t="shared" si="6"/>
        <v>0</v>
      </c>
      <c r="S36" s="156">
        <v>61189</v>
      </c>
      <c r="T36" s="160">
        <f t="shared" si="7"/>
        <v>4.7007713109212705</v>
      </c>
    </row>
    <row r="37" spans="1:27" ht="15" customHeight="1">
      <c r="A37" s="161" t="s">
        <v>68</v>
      </c>
      <c r="B37" s="165">
        <v>3752992</v>
      </c>
      <c r="C37" s="169">
        <v>124986</v>
      </c>
      <c r="D37" s="174">
        <f t="shared" si="8"/>
        <v>3.3303028623562216</v>
      </c>
      <c r="E37" s="165">
        <v>38191</v>
      </c>
      <c r="F37" s="166">
        <f t="shared" si="0"/>
        <v>30.55622229689725</v>
      </c>
      <c r="G37" s="182">
        <v>70708</v>
      </c>
      <c r="H37" s="168">
        <f t="shared" si="1"/>
        <v>56.572736146448399</v>
      </c>
      <c r="I37" s="169">
        <v>0</v>
      </c>
      <c r="J37" s="168">
        <f t="shared" si="2"/>
        <v>0</v>
      </c>
      <c r="K37" s="167">
        <v>108899</v>
      </c>
      <c r="L37" s="170">
        <f t="shared" si="3"/>
        <v>87.128958443345653</v>
      </c>
      <c r="M37" s="171">
        <v>0</v>
      </c>
      <c r="N37" s="168">
        <f t="shared" si="4"/>
        <v>0</v>
      </c>
      <c r="O37" s="167">
        <v>16087</v>
      </c>
      <c r="P37" s="168">
        <f t="shared" si="5"/>
        <v>12.871041556654344</v>
      </c>
      <c r="Q37" s="167">
        <v>0</v>
      </c>
      <c r="R37" s="168">
        <f t="shared" si="6"/>
        <v>0</v>
      </c>
      <c r="S37" s="167">
        <v>16087</v>
      </c>
      <c r="T37" s="170">
        <f t="shared" si="7"/>
        <v>12.871041556654344</v>
      </c>
    </row>
    <row r="38" spans="1:27" ht="15" customHeight="1">
      <c r="A38" s="161" t="s">
        <v>70</v>
      </c>
      <c r="B38" s="165">
        <v>11070274</v>
      </c>
      <c r="C38" s="169">
        <v>595492</v>
      </c>
      <c r="D38" s="174">
        <f t="shared" si="8"/>
        <v>5.3791983829849199</v>
      </c>
      <c r="E38" s="165">
        <v>9897</v>
      </c>
      <c r="F38" s="166">
        <f t="shared" si="0"/>
        <v>1.6619870627984927</v>
      </c>
      <c r="G38" s="182">
        <v>528733</v>
      </c>
      <c r="H38" s="168">
        <f t="shared" si="1"/>
        <v>88.789270048967921</v>
      </c>
      <c r="I38" s="169">
        <v>923</v>
      </c>
      <c r="J38" s="168">
        <f t="shared" si="2"/>
        <v>0.15499788410255722</v>
      </c>
      <c r="K38" s="167">
        <v>539553</v>
      </c>
      <c r="L38" s="170">
        <f t="shared" si="3"/>
        <v>90.606254995868966</v>
      </c>
      <c r="M38" s="171">
        <v>0</v>
      </c>
      <c r="N38" s="168">
        <f t="shared" si="4"/>
        <v>0</v>
      </c>
      <c r="O38" s="167">
        <v>55884</v>
      </c>
      <c r="P38" s="168">
        <f t="shared" si="5"/>
        <v>9.3845089438649048</v>
      </c>
      <c r="Q38" s="167">
        <v>55</v>
      </c>
      <c r="R38" s="168">
        <f t="shared" si="6"/>
        <v>9.2360602661328787E-3</v>
      </c>
      <c r="S38" s="167">
        <v>55939</v>
      </c>
      <c r="T38" s="170">
        <f t="shared" si="7"/>
        <v>9.3937450041310377</v>
      </c>
    </row>
    <row r="39" spans="1:27" ht="15" customHeight="1">
      <c r="A39" s="161" t="s">
        <v>71</v>
      </c>
      <c r="B39" s="165">
        <v>14402865</v>
      </c>
      <c r="C39" s="169">
        <v>827789</v>
      </c>
      <c r="D39" s="174">
        <f t="shared" si="8"/>
        <v>5.7473912308419193</v>
      </c>
      <c r="E39" s="165">
        <v>95739</v>
      </c>
      <c r="F39" s="166">
        <f t="shared" si="0"/>
        <v>11.565628439131228</v>
      </c>
      <c r="G39" s="182">
        <v>630878</v>
      </c>
      <c r="H39" s="168">
        <f t="shared" si="1"/>
        <v>76.212416449119274</v>
      </c>
      <c r="I39" s="169">
        <v>8113</v>
      </c>
      <c r="J39" s="168">
        <f t="shared" si="2"/>
        <v>0.98008067273181942</v>
      </c>
      <c r="K39" s="167">
        <v>734730</v>
      </c>
      <c r="L39" s="170">
        <f t="shared" si="3"/>
        <v>88.758125560982322</v>
      </c>
      <c r="M39" s="171">
        <v>0</v>
      </c>
      <c r="N39" s="168">
        <f t="shared" si="4"/>
        <v>0</v>
      </c>
      <c r="O39" s="167">
        <v>90750</v>
      </c>
      <c r="P39" s="168">
        <f t="shared" si="5"/>
        <v>10.962938623248194</v>
      </c>
      <c r="Q39" s="167">
        <v>2309</v>
      </c>
      <c r="R39" s="168">
        <f t="shared" si="6"/>
        <v>0.27893581576947746</v>
      </c>
      <c r="S39" s="167">
        <v>93059</v>
      </c>
      <c r="T39" s="170">
        <f t="shared" si="7"/>
        <v>11.241874439017673</v>
      </c>
    </row>
    <row r="40" spans="1:27" ht="15" customHeight="1" thickBot="1">
      <c r="A40" s="177" t="s">
        <v>73</v>
      </c>
      <c r="B40" s="165">
        <v>2447034</v>
      </c>
      <c r="C40" s="169">
        <v>79041</v>
      </c>
      <c r="D40" s="174">
        <f t="shared" si="8"/>
        <v>3.2300736319969401</v>
      </c>
      <c r="E40" s="165">
        <v>10659</v>
      </c>
      <c r="F40" s="178">
        <f t="shared" si="0"/>
        <v>13.485406308118572</v>
      </c>
      <c r="G40" s="182">
        <v>60691</v>
      </c>
      <c r="H40" s="178">
        <f t="shared" si="1"/>
        <v>76.784200604749429</v>
      </c>
      <c r="I40" s="169">
        <v>0</v>
      </c>
      <c r="J40" s="178">
        <f t="shared" si="2"/>
        <v>0</v>
      </c>
      <c r="K40" s="167">
        <v>71350</v>
      </c>
      <c r="L40" s="180">
        <f t="shared" si="3"/>
        <v>90.269606912867999</v>
      </c>
      <c r="M40" s="171">
        <v>0</v>
      </c>
      <c r="N40" s="168">
        <f t="shared" si="4"/>
        <v>0</v>
      </c>
      <c r="O40" s="167">
        <v>7636</v>
      </c>
      <c r="P40" s="168">
        <f t="shared" si="5"/>
        <v>9.6608089472552212</v>
      </c>
      <c r="Q40" s="167">
        <v>55</v>
      </c>
      <c r="R40" s="168">
        <f t="shared" si="6"/>
        <v>6.958413987677281E-2</v>
      </c>
      <c r="S40" s="167">
        <v>7691</v>
      </c>
      <c r="T40" s="170">
        <f t="shared" si="7"/>
        <v>9.7303930871319935</v>
      </c>
    </row>
    <row r="41" spans="1:27" ht="16.5" customHeight="1" thickBot="1">
      <c r="A41" s="214" t="s">
        <v>204</v>
      </c>
      <c r="B41" s="215">
        <v>127826312</v>
      </c>
      <c r="C41" s="216">
        <v>6699616</v>
      </c>
      <c r="D41" s="217">
        <f t="shared" si="8"/>
        <v>5.2411869631347887</v>
      </c>
      <c r="E41" s="215">
        <v>650290</v>
      </c>
      <c r="F41" s="218">
        <f t="shared" si="0"/>
        <v>9.7063772013201941</v>
      </c>
      <c r="G41" s="216">
        <v>5312453</v>
      </c>
      <c r="H41" s="159">
        <f t="shared" si="1"/>
        <v>79.294887945816598</v>
      </c>
      <c r="I41" s="216">
        <v>14948</v>
      </c>
      <c r="J41" s="159">
        <f t="shared" si="2"/>
        <v>0.2231172652283355</v>
      </c>
      <c r="K41" s="154">
        <v>5977691</v>
      </c>
      <c r="L41" s="157">
        <f t="shared" si="3"/>
        <v>89.224382412365117</v>
      </c>
      <c r="M41" s="219">
        <v>46309</v>
      </c>
      <c r="N41" s="220">
        <f t="shared" si="4"/>
        <v>0.69121872059532963</v>
      </c>
      <c r="O41" s="221">
        <v>670477</v>
      </c>
      <c r="P41" s="220">
        <f t="shared" si="5"/>
        <v>10.007692978224423</v>
      </c>
      <c r="Q41" s="221">
        <v>5139</v>
      </c>
      <c r="R41" s="220">
        <f t="shared" si="6"/>
        <v>7.6705888815120152E-2</v>
      </c>
      <c r="S41" s="221">
        <v>721925</v>
      </c>
      <c r="T41" s="222">
        <f t="shared" si="7"/>
        <v>10.775617587634875</v>
      </c>
      <c r="W41" s="223"/>
      <c r="X41" s="223"/>
      <c r="Y41" s="223"/>
    </row>
    <row r="42" spans="1:27" s="173" customFormat="1" ht="16.5" customHeight="1" thickTop="1" thickBot="1">
      <c r="A42" s="224" t="s">
        <v>205</v>
      </c>
      <c r="B42" s="225">
        <f>SUM(B26,B41)</f>
        <v>4404612637</v>
      </c>
      <c r="C42" s="226">
        <v>142345708</v>
      </c>
      <c r="D42" s="227">
        <f>C42/B42*100</f>
        <v>3.2317418064021233</v>
      </c>
      <c r="E42" s="228">
        <v>26800045</v>
      </c>
      <c r="F42" s="229">
        <f>E42/C42*100</f>
        <v>18.827434544074908</v>
      </c>
      <c r="G42" s="230">
        <v>104800748</v>
      </c>
      <c r="H42" s="229">
        <f>G42/C42*100</f>
        <v>73.62410112147532</v>
      </c>
      <c r="I42" s="226">
        <v>4576149</v>
      </c>
      <c r="J42" s="231">
        <f>I42/C42*100</f>
        <v>3.2148134736875944</v>
      </c>
      <c r="K42" s="232">
        <v>136176942</v>
      </c>
      <c r="L42" s="233">
        <f>K42/C42*100</f>
        <v>95.666349139237838</v>
      </c>
      <c r="M42" s="234">
        <v>419430</v>
      </c>
      <c r="N42" s="229">
        <f>M42/C42*100</f>
        <v>0.29465588101890644</v>
      </c>
      <c r="O42" s="230">
        <v>5403567</v>
      </c>
      <c r="P42" s="229">
        <f>O42/C42*100</f>
        <v>3.7960870586979696</v>
      </c>
      <c r="Q42" s="226">
        <v>345769</v>
      </c>
      <c r="R42" s="229">
        <f>Q42/C42*100</f>
        <v>0.24290792104529066</v>
      </c>
      <c r="S42" s="226">
        <v>6168766</v>
      </c>
      <c r="T42" s="233">
        <f>S42/C42*100</f>
        <v>4.333650860762166</v>
      </c>
    </row>
    <row r="43" spans="1:27" ht="26.25" customHeight="1">
      <c r="A43" s="236" t="s">
        <v>206</v>
      </c>
      <c r="B43" s="162">
        <v>2940328</v>
      </c>
      <c r="C43" s="163">
        <v>1661803</v>
      </c>
      <c r="D43" s="164">
        <f t="shared" si="8"/>
        <v>56.517606199036294</v>
      </c>
      <c r="E43" s="162">
        <v>0</v>
      </c>
      <c r="F43" s="153">
        <f t="shared" si="0"/>
        <v>0</v>
      </c>
      <c r="G43" s="182">
        <v>1661803</v>
      </c>
      <c r="H43" s="155">
        <f t="shared" si="1"/>
        <v>100</v>
      </c>
      <c r="I43" s="163">
        <v>0</v>
      </c>
      <c r="J43" s="155">
        <f t="shared" si="2"/>
        <v>0</v>
      </c>
      <c r="K43" s="182">
        <v>1661803</v>
      </c>
      <c r="L43" s="237">
        <f t="shared" si="3"/>
        <v>100</v>
      </c>
      <c r="M43" s="162">
        <v>0</v>
      </c>
      <c r="N43" s="209">
        <f t="shared" si="4"/>
        <v>0</v>
      </c>
      <c r="O43" s="163">
        <v>0</v>
      </c>
      <c r="P43" s="155">
        <f t="shared" si="5"/>
        <v>0</v>
      </c>
      <c r="Q43" s="163">
        <v>0</v>
      </c>
      <c r="R43" s="155">
        <f t="shared" si="6"/>
        <v>0</v>
      </c>
      <c r="S43" s="163">
        <v>0</v>
      </c>
      <c r="T43" s="238">
        <f t="shared" si="7"/>
        <v>0</v>
      </c>
    </row>
    <row r="44" spans="1:27" ht="26.25" customHeight="1">
      <c r="A44" s="239" t="s">
        <v>207</v>
      </c>
      <c r="B44" s="165">
        <v>3513592</v>
      </c>
      <c r="C44" s="169">
        <v>1344549</v>
      </c>
      <c r="D44" s="174">
        <f>C44/B44*100</f>
        <v>38.267078249267414</v>
      </c>
      <c r="E44" s="165">
        <v>96978</v>
      </c>
      <c r="F44" s="166">
        <f t="shared" si="0"/>
        <v>7.212678749528652</v>
      </c>
      <c r="G44" s="167">
        <v>1116468</v>
      </c>
      <c r="H44" s="168">
        <f t="shared" si="1"/>
        <v>83.036616739144492</v>
      </c>
      <c r="I44" s="195">
        <v>4474</v>
      </c>
      <c r="J44" s="168">
        <f t="shared" si="2"/>
        <v>0.33275098192776909</v>
      </c>
      <c r="K44" s="167">
        <v>1217920</v>
      </c>
      <c r="L44" s="170">
        <f t="shared" si="3"/>
        <v>90.582046470600915</v>
      </c>
      <c r="M44" s="171">
        <v>0</v>
      </c>
      <c r="N44" s="168">
        <f t="shared" si="4"/>
        <v>0</v>
      </c>
      <c r="O44" s="169">
        <v>121656</v>
      </c>
      <c r="P44" s="168">
        <f t="shared" si="5"/>
        <v>9.0480897312035484</v>
      </c>
      <c r="Q44" s="169">
        <v>4973</v>
      </c>
      <c r="R44" s="168">
        <f t="shared" si="6"/>
        <v>0.36986379819552878</v>
      </c>
      <c r="S44" s="169">
        <v>126629</v>
      </c>
      <c r="T44" s="170">
        <f t="shared" si="7"/>
        <v>9.4179535293990764</v>
      </c>
    </row>
    <row r="45" spans="1:27" ht="26.25" customHeight="1">
      <c r="A45" s="239" t="s">
        <v>115</v>
      </c>
      <c r="B45" s="171">
        <v>116732</v>
      </c>
      <c r="C45" s="169">
        <v>121127</v>
      </c>
      <c r="D45" s="174">
        <f t="shared" si="8"/>
        <v>103.76503443785765</v>
      </c>
      <c r="E45" s="165">
        <v>0</v>
      </c>
      <c r="F45" s="166">
        <f t="shared" si="0"/>
        <v>0</v>
      </c>
      <c r="G45" s="167">
        <v>0</v>
      </c>
      <c r="H45" s="168">
        <f t="shared" si="1"/>
        <v>0</v>
      </c>
      <c r="I45" s="167">
        <v>0</v>
      </c>
      <c r="J45" s="168">
        <f t="shared" si="2"/>
        <v>0</v>
      </c>
      <c r="K45" s="182">
        <v>0</v>
      </c>
      <c r="L45" s="170">
        <f t="shared" si="3"/>
        <v>0</v>
      </c>
      <c r="M45" s="162">
        <v>0</v>
      </c>
      <c r="N45" s="168">
        <f t="shared" si="4"/>
        <v>0</v>
      </c>
      <c r="O45" s="169">
        <v>105148</v>
      </c>
      <c r="P45" s="168">
        <f t="shared" si="5"/>
        <v>86.808060960809726</v>
      </c>
      <c r="Q45" s="169">
        <v>15979</v>
      </c>
      <c r="R45" s="168">
        <f t="shared" si="6"/>
        <v>13.19193903919027</v>
      </c>
      <c r="S45" s="169">
        <v>121127</v>
      </c>
      <c r="T45" s="240">
        <f t="shared" si="7"/>
        <v>100</v>
      </c>
    </row>
    <row r="46" spans="1:27" ht="26.25" customHeight="1">
      <c r="A46" s="241" t="s">
        <v>208</v>
      </c>
      <c r="B46" s="162">
        <v>2280660</v>
      </c>
      <c r="C46" s="169">
        <v>656920</v>
      </c>
      <c r="D46" s="174">
        <f t="shared" si="8"/>
        <v>28.803942718335918</v>
      </c>
      <c r="E46" s="165">
        <v>220196</v>
      </c>
      <c r="F46" s="166">
        <f t="shared" si="0"/>
        <v>33.519454423674119</v>
      </c>
      <c r="G46" s="167">
        <v>436724</v>
      </c>
      <c r="H46" s="168">
        <f t="shared" si="1"/>
        <v>66.480545576325895</v>
      </c>
      <c r="I46" s="169">
        <v>0</v>
      </c>
      <c r="J46" s="168">
        <f t="shared" si="2"/>
        <v>0</v>
      </c>
      <c r="K46" s="167">
        <v>656920</v>
      </c>
      <c r="L46" s="170">
        <f t="shared" si="3"/>
        <v>100</v>
      </c>
      <c r="M46" s="165">
        <v>0</v>
      </c>
      <c r="N46" s="168">
        <f t="shared" si="4"/>
        <v>0</v>
      </c>
      <c r="O46" s="169">
        <v>0</v>
      </c>
      <c r="P46" s="168">
        <f t="shared" si="5"/>
        <v>0</v>
      </c>
      <c r="Q46" s="169">
        <v>0</v>
      </c>
      <c r="R46" s="168">
        <f t="shared" si="6"/>
        <v>0</v>
      </c>
      <c r="S46" s="169">
        <v>0</v>
      </c>
      <c r="T46" s="170">
        <f t="shared" si="7"/>
        <v>0</v>
      </c>
    </row>
    <row r="47" spans="1:27" ht="26.25" customHeight="1">
      <c r="A47" s="239" t="s">
        <v>126</v>
      </c>
      <c r="B47" s="165">
        <v>352451</v>
      </c>
      <c r="C47" s="169">
        <v>352451</v>
      </c>
      <c r="D47" s="174">
        <f t="shared" si="8"/>
        <v>100</v>
      </c>
      <c r="E47" s="165">
        <v>0</v>
      </c>
      <c r="F47" s="166">
        <f t="shared" si="0"/>
        <v>0</v>
      </c>
      <c r="G47" s="167">
        <v>335947</v>
      </c>
      <c r="H47" s="168">
        <f t="shared" si="1"/>
        <v>95.317363264680765</v>
      </c>
      <c r="I47" s="169">
        <v>16504</v>
      </c>
      <c r="J47" s="168">
        <f t="shared" si="2"/>
        <v>4.6826367353192362</v>
      </c>
      <c r="K47" s="167">
        <v>352451</v>
      </c>
      <c r="L47" s="170">
        <f t="shared" si="3"/>
        <v>100</v>
      </c>
      <c r="M47" s="165">
        <v>0</v>
      </c>
      <c r="N47" s="168">
        <f t="shared" si="4"/>
        <v>0</v>
      </c>
      <c r="O47" s="169">
        <v>0</v>
      </c>
      <c r="P47" s="168">
        <f t="shared" si="5"/>
        <v>0</v>
      </c>
      <c r="Q47" s="169">
        <v>0</v>
      </c>
      <c r="R47" s="168">
        <f t="shared" si="6"/>
        <v>0</v>
      </c>
      <c r="S47" s="169">
        <v>0</v>
      </c>
      <c r="T47" s="170">
        <f t="shared" si="7"/>
        <v>0</v>
      </c>
    </row>
    <row r="48" spans="1:27" ht="26.25" customHeight="1">
      <c r="A48" s="239" t="s">
        <v>131</v>
      </c>
      <c r="B48" s="165">
        <v>341051</v>
      </c>
      <c r="C48" s="169">
        <v>347459</v>
      </c>
      <c r="D48" s="174">
        <f t="shared" si="8"/>
        <v>101.87889787744355</v>
      </c>
      <c r="E48" s="165">
        <v>72999</v>
      </c>
      <c r="F48" s="166">
        <f t="shared" si="0"/>
        <v>21.009385279989871</v>
      </c>
      <c r="G48" s="182">
        <v>204179</v>
      </c>
      <c r="H48" s="168">
        <f t="shared" si="1"/>
        <v>58.763480007713142</v>
      </c>
      <c r="I48" s="169">
        <v>70281</v>
      </c>
      <c r="J48" s="168">
        <f t="shared" si="2"/>
        <v>20.227134712296991</v>
      </c>
      <c r="K48" s="167">
        <v>347459</v>
      </c>
      <c r="L48" s="170">
        <f t="shared" si="3"/>
        <v>100</v>
      </c>
      <c r="M48" s="165">
        <v>0</v>
      </c>
      <c r="N48" s="168">
        <f t="shared" si="4"/>
        <v>0</v>
      </c>
      <c r="O48" s="169">
        <v>0</v>
      </c>
      <c r="P48" s="168">
        <f t="shared" si="5"/>
        <v>0</v>
      </c>
      <c r="Q48" s="169">
        <v>0</v>
      </c>
      <c r="R48" s="168">
        <f t="shared" si="6"/>
        <v>0</v>
      </c>
      <c r="S48" s="169">
        <v>0</v>
      </c>
      <c r="T48" s="170">
        <f t="shared" si="7"/>
        <v>0</v>
      </c>
    </row>
    <row r="49" spans="1:21" ht="26.25" customHeight="1" thickBot="1">
      <c r="A49" s="241" t="s">
        <v>209</v>
      </c>
      <c r="B49" s="165">
        <v>4338946</v>
      </c>
      <c r="C49" s="169">
        <v>4701099</v>
      </c>
      <c r="D49" s="174">
        <f t="shared" si="8"/>
        <v>108.34656619372538</v>
      </c>
      <c r="E49" s="165">
        <v>4198870</v>
      </c>
      <c r="F49" s="166">
        <f t="shared" si="0"/>
        <v>89.316774652054761</v>
      </c>
      <c r="G49" s="182">
        <v>114483</v>
      </c>
      <c r="H49" s="168">
        <f t="shared" si="1"/>
        <v>2.4352390792025438</v>
      </c>
      <c r="I49" s="169">
        <v>387746</v>
      </c>
      <c r="J49" s="168">
        <f t="shared" si="2"/>
        <v>8.247986268742693</v>
      </c>
      <c r="K49" s="167">
        <v>4701099</v>
      </c>
      <c r="L49" s="170">
        <f t="shared" si="3"/>
        <v>100</v>
      </c>
      <c r="M49" s="194">
        <v>0</v>
      </c>
      <c r="N49" s="168">
        <f t="shared" si="4"/>
        <v>0</v>
      </c>
      <c r="O49" s="195">
        <v>0</v>
      </c>
      <c r="P49" s="168">
        <f t="shared" si="5"/>
        <v>0</v>
      </c>
      <c r="Q49" s="195">
        <v>0</v>
      </c>
      <c r="R49" s="168">
        <f t="shared" si="6"/>
        <v>0</v>
      </c>
      <c r="S49" s="195">
        <v>0</v>
      </c>
      <c r="T49" s="170">
        <f t="shared" si="7"/>
        <v>0</v>
      </c>
    </row>
    <row r="50" spans="1:21" ht="16.5" customHeight="1" thickBot="1">
      <c r="A50" s="197" t="s">
        <v>210</v>
      </c>
      <c r="B50" s="242">
        <f>SUM(B43:B49)</f>
        <v>13883760</v>
      </c>
      <c r="C50" s="199">
        <f>SUM(C43:C49)</f>
        <v>9185408</v>
      </c>
      <c r="D50" s="243">
        <f t="shared" si="8"/>
        <v>66.159368931759118</v>
      </c>
      <c r="E50" s="242">
        <f>SUM(E43:E49)</f>
        <v>4589043</v>
      </c>
      <c r="F50" s="201">
        <f t="shared" si="0"/>
        <v>49.960143305555945</v>
      </c>
      <c r="G50" s="199">
        <f>SUM(G43:G49)</f>
        <v>3869604</v>
      </c>
      <c r="H50" s="201">
        <f t="shared" si="1"/>
        <v>42.127731288582936</v>
      </c>
      <c r="I50" s="199">
        <f>SUM(I43:I49)</f>
        <v>479005</v>
      </c>
      <c r="J50" s="201">
        <f t="shared" si="2"/>
        <v>5.2148472882206214</v>
      </c>
      <c r="K50" s="206">
        <f>SUM(K43:K49)</f>
        <v>8937652</v>
      </c>
      <c r="L50" s="204">
        <f t="shared" si="3"/>
        <v>97.302721882359506</v>
      </c>
      <c r="M50" s="242">
        <f>SUM(M43:M49)</f>
        <v>0</v>
      </c>
      <c r="N50" s="203">
        <f t="shared" si="4"/>
        <v>0</v>
      </c>
      <c r="O50" s="199">
        <f>SUM(O43:O49)</f>
        <v>226804</v>
      </c>
      <c r="P50" s="203">
        <f t="shared" si="5"/>
        <v>2.4691771993143909</v>
      </c>
      <c r="Q50" s="199">
        <f>SUM(Q43:Q49)</f>
        <v>20952</v>
      </c>
      <c r="R50" s="203">
        <f t="shared" si="6"/>
        <v>0.22810091832611029</v>
      </c>
      <c r="S50" s="199">
        <f>SUM(S43:S49)</f>
        <v>247756</v>
      </c>
      <c r="T50" s="204">
        <f t="shared" si="7"/>
        <v>2.6972781176405012</v>
      </c>
    </row>
    <row r="51" spans="1:21" s="173" customFormat="1" ht="15" customHeight="1">
      <c r="A51" s="244" t="s">
        <v>211</v>
      </c>
      <c r="B51" s="245">
        <f>SUM(B26,B41,B50)</f>
        <v>4418496397</v>
      </c>
      <c r="C51" s="246">
        <v>151531116</v>
      </c>
      <c r="D51" s="247">
        <f>C51/B51*100</f>
        <v>3.4294724355299726</v>
      </c>
      <c r="E51" s="248">
        <v>31389088</v>
      </c>
      <c r="F51" s="249">
        <f>E51/C51*100</f>
        <v>20.714615472112012</v>
      </c>
      <c r="G51" s="250">
        <v>108670352</v>
      </c>
      <c r="H51" s="249">
        <f>G51/C51*100</f>
        <v>71.714876039057216</v>
      </c>
      <c r="I51" s="251">
        <v>5055154</v>
      </c>
      <c r="J51" s="252">
        <f>I51/C51*100</f>
        <v>3.3360501350758875</v>
      </c>
      <c r="K51" s="253">
        <v>145114594</v>
      </c>
      <c r="L51" s="254">
        <f>K51/C51*100</f>
        <v>95.765541646245126</v>
      </c>
      <c r="M51" s="255">
        <v>419430</v>
      </c>
      <c r="N51" s="249">
        <f>M51/C51*100</f>
        <v>0.27679463536716775</v>
      </c>
      <c r="O51" s="250">
        <v>5630371</v>
      </c>
      <c r="P51" s="249">
        <f>O51/C51*100</f>
        <v>3.7156533579545474</v>
      </c>
      <c r="Q51" s="251">
        <v>366721</v>
      </c>
      <c r="R51" s="249">
        <f>Q51/C51*100</f>
        <v>0.24201036043316673</v>
      </c>
      <c r="S51" s="251">
        <v>6416522</v>
      </c>
      <c r="T51" s="254">
        <f>S51/C51*100</f>
        <v>4.2344583537548814</v>
      </c>
    </row>
    <row r="52" spans="1:21" s="173" customFormat="1" ht="15" customHeight="1" thickBot="1">
      <c r="A52" s="256" t="s">
        <v>212</v>
      </c>
      <c r="B52" s="257">
        <f>C52</f>
        <v>3617656</v>
      </c>
      <c r="C52" s="258">
        <f>K52+S52</f>
        <v>3617656</v>
      </c>
      <c r="D52" s="259">
        <f>C52/B52*100</f>
        <v>100</v>
      </c>
      <c r="E52" s="260">
        <v>565125</v>
      </c>
      <c r="F52" s="261">
        <f>E52/C52*100</f>
        <v>15.621302854666116</v>
      </c>
      <c r="G52" s="260">
        <v>2832259</v>
      </c>
      <c r="H52" s="261">
        <f>G52/C52*100</f>
        <v>78.28989268189126</v>
      </c>
      <c r="I52" s="262" t="s">
        <v>47</v>
      </c>
      <c r="J52" s="262" t="s">
        <v>47</v>
      </c>
      <c r="K52" s="263">
        <v>3397384</v>
      </c>
      <c r="L52" s="264">
        <f>K52/C52*100</f>
        <v>93.911195536557372</v>
      </c>
      <c r="M52" s="265">
        <v>0</v>
      </c>
      <c r="N52" s="261">
        <f>M52/C52*100</f>
        <v>0</v>
      </c>
      <c r="O52" s="258">
        <v>220272</v>
      </c>
      <c r="P52" s="261">
        <f>O52/C52*100</f>
        <v>6.088804463442627</v>
      </c>
      <c r="Q52" s="258" t="s">
        <v>47</v>
      </c>
      <c r="R52" s="261" t="s">
        <v>47</v>
      </c>
      <c r="S52" s="258">
        <v>220272</v>
      </c>
      <c r="T52" s="264">
        <f>S52/C52*100</f>
        <v>6.088804463442627</v>
      </c>
    </row>
    <row r="53" spans="1:21" s="173" customFormat="1" ht="16.5" customHeight="1" thickTop="1" thickBot="1">
      <c r="A53" s="266" t="s">
        <v>213</v>
      </c>
      <c r="B53" s="267">
        <f>B51-B52</f>
        <v>4414878741</v>
      </c>
      <c r="C53" s="268">
        <f>C51-C52</f>
        <v>147913460</v>
      </c>
      <c r="D53" s="269">
        <f>C53/B53*100</f>
        <v>3.3503402624937464</v>
      </c>
      <c r="E53" s="270">
        <f>E51-E52</f>
        <v>30823963</v>
      </c>
      <c r="F53" s="271">
        <f>E53/C53*100</f>
        <v>20.839187319396085</v>
      </c>
      <c r="G53" s="272">
        <f>G51-G52</f>
        <v>105838093</v>
      </c>
      <c r="H53" s="273">
        <f>G53/C53*100</f>
        <v>71.554064788965107</v>
      </c>
      <c r="I53" s="272">
        <f>SUM(I51,I52)</f>
        <v>5055154</v>
      </c>
      <c r="J53" s="274">
        <f>I53/C53*100</f>
        <v>3.4176429920576532</v>
      </c>
      <c r="K53" s="275">
        <f>K51-K52</f>
        <v>141717210</v>
      </c>
      <c r="L53" s="276">
        <f>K53/C53*100</f>
        <v>95.810895100418861</v>
      </c>
      <c r="M53" s="277">
        <f>M51-M52</f>
        <v>419430</v>
      </c>
      <c r="N53" s="273">
        <f>M53/C53*100</f>
        <v>0.28356445721707818</v>
      </c>
      <c r="O53" s="272">
        <f>O51-O52</f>
        <v>5410099</v>
      </c>
      <c r="P53" s="273">
        <f>O53/C53*100</f>
        <v>3.6576110111953302</v>
      </c>
      <c r="Q53" s="275">
        <f>SUM(Q51,Q52)</f>
        <v>366721</v>
      </c>
      <c r="R53" s="273">
        <f>Q53/C53*100</f>
        <v>0.24792943116873881</v>
      </c>
      <c r="S53" s="275">
        <f>S51-S52</f>
        <v>6196250</v>
      </c>
      <c r="T53" s="278">
        <f>S53/C53*100</f>
        <v>4.1891048995811468</v>
      </c>
      <c r="U53" s="279"/>
    </row>
    <row r="54" spans="1:21" ht="16.5" customHeight="1">
      <c r="A54" s="280"/>
      <c r="B54" s="281"/>
      <c r="C54" s="128"/>
      <c r="D54" s="128"/>
      <c r="E54" s="175"/>
      <c r="F54" s="175"/>
      <c r="G54" s="175"/>
      <c r="H54" s="175"/>
      <c r="I54" s="175"/>
      <c r="J54" s="175"/>
      <c r="K54" s="175"/>
      <c r="L54" s="175"/>
      <c r="M54" s="175"/>
      <c r="N54" s="175"/>
      <c r="O54" s="175"/>
      <c r="P54" s="175"/>
      <c r="Q54" s="175"/>
      <c r="R54" s="175"/>
      <c r="S54" s="175"/>
      <c r="T54" s="175"/>
    </row>
    <row r="55" spans="1:21" ht="16.5" customHeight="1">
      <c r="D55" s="283"/>
      <c r="E55" s="282"/>
      <c r="F55" s="282"/>
      <c r="G55" s="284"/>
      <c r="H55" s="282"/>
    </row>
    <row r="56" spans="1:21" ht="16.5" customHeight="1">
      <c r="D56" s="283"/>
      <c r="E56" s="282"/>
      <c r="F56" s="282"/>
      <c r="G56" s="282"/>
      <c r="H56" s="282"/>
    </row>
    <row r="57" spans="1:21" ht="16.5" customHeight="1">
      <c r="D57" s="283"/>
      <c r="E57" s="282"/>
      <c r="F57" s="282"/>
      <c r="G57" s="282"/>
      <c r="H57" s="282"/>
    </row>
    <row r="58" spans="1:21" ht="16.5" customHeight="1">
      <c r="D58" s="283"/>
      <c r="E58" s="282"/>
      <c r="F58" s="282"/>
      <c r="G58" s="282"/>
      <c r="H58" s="282"/>
    </row>
    <row r="59" spans="1:21" ht="16.5" customHeight="1">
      <c r="D59" s="283"/>
      <c r="E59" s="282"/>
      <c r="F59" s="282"/>
      <c r="G59" s="282"/>
      <c r="H59" s="282"/>
    </row>
  </sheetData>
  <mergeCells count="23">
    <mergeCell ref="V18:Y20"/>
    <mergeCell ref="V22:Y25"/>
    <mergeCell ref="V27:Y28"/>
    <mergeCell ref="V30:Y32"/>
    <mergeCell ref="W13:W14"/>
    <mergeCell ref="X13:X14"/>
    <mergeCell ref="Y13:Y14"/>
    <mergeCell ref="V15:V16"/>
    <mergeCell ref="W15:W16"/>
    <mergeCell ref="X15:X16"/>
    <mergeCell ref="Y15:Y16"/>
    <mergeCell ref="U5:Z5"/>
    <mergeCell ref="U6:Z6"/>
    <mergeCell ref="U7:Z7"/>
    <mergeCell ref="W11:W12"/>
    <mergeCell ref="X11:X12"/>
    <mergeCell ref="Y11:Y12"/>
    <mergeCell ref="P3:T3"/>
    <mergeCell ref="A4:A6"/>
    <mergeCell ref="B4:B6"/>
    <mergeCell ref="C4:C6"/>
    <mergeCell ref="E4:L4"/>
    <mergeCell ref="M4:T4"/>
  </mergeCells>
  <phoneticPr fontId="4"/>
  <conditionalFormatting sqref="B7:T53">
    <cfRule type="cellIs" dxfId="4" priority="1" operator="equal">
      <formula>0</formula>
    </cfRule>
  </conditionalFormatting>
  <pageMargins left="0.59055118110236227" right="0.59055118110236227" top="0.74803149606299213" bottom="0.47244094488188981" header="0.51181102362204722" footer="0.27559055118110237"/>
  <pageSetup paperSize="9" scale="89" fitToWidth="2" orientation="portrait" r:id="rId1"/>
  <headerFooter alignWithMargins="0"/>
  <colBreaks count="1" manualBreakCount="1">
    <brk id="11" max="52" man="1"/>
  </colBreaks>
  <ignoredErrors>
    <ignoredError sqref="U18:U30" numberStoredAsText="1"/>
    <ignoredError sqref="T50 D53:T53 D51 F51 H51 J51 L51 N51 P51 R51 T51 D52 F52 H52:J52 L52 N52 P52:R52 T52" formula="1"/>
    <ignoredError sqref="D50:S50" formula="1" formulaRange="1"/>
    <ignoredError sqref="C50"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4"/>
  <sheetViews>
    <sheetView zoomScaleNormal="100" zoomScaleSheetLayoutView="84" workbookViewId="0">
      <pane xSplit="1" ySplit="4" topLeftCell="B5" activePane="bottomRight" state="frozen"/>
      <selection activeCell="B30" sqref="B30:C30"/>
      <selection pane="topRight" activeCell="B30" sqref="B30:C30"/>
      <selection pane="bottomLeft" activeCell="B30" sqref="B30:C30"/>
      <selection pane="bottomRight" activeCell="P29" sqref="P29"/>
    </sheetView>
  </sheetViews>
  <sheetFormatPr defaultColWidth="9" defaultRowHeight="16.5" customHeight="1"/>
  <cols>
    <col min="1" max="1" width="14.625" style="348" customWidth="1"/>
    <col min="2" max="2" width="8.125" style="302" customWidth="1"/>
    <col min="3" max="4" width="9.625" style="302" customWidth="1"/>
    <col min="5" max="6" width="8.125" style="302" customWidth="1"/>
    <col min="7" max="7" width="9.75" style="302" customWidth="1"/>
    <col min="8" max="8" width="8.125" style="302" customWidth="1"/>
    <col min="9" max="9" width="10" style="302" customWidth="1"/>
    <col min="10" max="10" width="8.75" style="302" customWidth="1"/>
    <col min="11" max="11" width="9.625" style="302" customWidth="1"/>
    <col min="12" max="13" width="8.75" style="302" customWidth="1"/>
    <col min="14" max="14" width="9.75" style="302" customWidth="1"/>
    <col min="15" max="15" width="8.75" style="302" customWidth="1"/>
    <col min="16" max="16" width="9.75" style="302" customWidth="1"/>
    <col min="17" max="18" width="8.75" style="302" customWidth="1"/>
    <col min="19" max="19" width="10.875" style="302" customWidth="1"/>
    <col min="20" max="20" width="4.75" style="302" customWidth="1"/>
    <col min="21" max="16384" width="9" style="302"/>
  </cols>
  <sheetData>
    <row r="1" spans="1:19" s="287" customFormat="1" ht="16.5" customHeight="1" thickBot="1">
      <c r="A1" s="285" t="s">
        <v>214</v>
      </c>
      <c r="B1" s="286"/>
      <c r="P1" s="288"/>
      <c r="R1" s="288"/>
      <c r="S1" s="289" t="s">
        <v>215</v>
      </c>
    </row>
    <row r="2" spans="1:19" s="235" customFormat="1" ht="14.1" customHeight="1" thickBot="1">
      <c r="A2" s="603" t="s">
        <v>216</v>
      </c>
      <c r="B2" s="606" t="s">
        <v>217</v>
      </c>
      <c r="C2" s="607"/>
      <c r="D2" s="607"/>
      <c r="E2" s="607"/>
      <c r="F2" s="607"/>
      <c r="G2" s="607"/>
      <c r="H2" s="608"/>
      <c r="I2" s="606" t="s">
        <v>218</v>
      </c>
      <c r="J2" s="607"/>
      <c r="K2" s="607"/>
      <c r="L2" s="607"/>
      <c r="M2" s="607"/>
      <c r="N2" s="607"/>
      <c r="O2" s="607"/>
      <c r="P2" s="607"/>
      <c r="Q2" s="608"/>
      <c r="R2" s="609" t="s">
        <v>219</v>
      </c>
      <c r="S2" s="583" t="s">
        <v>220</v>
      </c>
    </row>
    <row r="3" spans="1:19" s="235" customFormat="1" ht="14.1" customHeight="1">
      <c r="A3" s="604"/>
      <c r="B3" s="614" t="s">
        <v>221</v>
      </c>
      <c r="C3" s="615"/>
      <c r="D3" s="615"/>
      <c r="E3" s="616"/>
      <c r="F3" s="617" t="s">
        <v>222</v>
      </c>
      <c r="G3" s="619" t="s">
        <v>223</v>
      </c>
      <c r="H3" s="621" t="s">
        <v>224</v>
      </c>
      <c r="I3" s="623" t="s">
        <v>225</v>
      </c>
      <c r="J3" s="625" t="s">
        <v>226</v>
      </c>
      <c r="K3" s="615"/>
      <c r="L3" s="616"/>
      <c r="M3" s="290" t="s">
        <v>227</v>
      </c>
      <c r="N3" s="617" t="s">
        <v>228</v>
      </c>
      <c r="O3" s="617" t="s">
        <v>229</v>
      </c>
      <c r="P3" s="626" t="s">
        <v>230</v>
      </c>
      <c r="Q3" s="627" t="s">
        <v>224</v>
      </c>
      <c r="R3" s="610"/>
      <c r="S3" s="612"/>
    </row>
    <row r="4" spans="1:19" s="235" customFormat="1" ht="14.1" customHeight="1" thickBot="1">
      <c r="A4" s="605"/>
      <c r="B4" s="143" t="s">
        <v>231</v>
      </c>
      <c r="C4" s="291" t="s">
        <v>232</v>
      </c>
      <c r="D4" s="292" t="s">
        <v>233</v>
      </c>
      <c r="E4" s="291" t="s">
        <v>234</v>
      </c>
      <c r="F4" s="618"/>
      <c r="G4" s="620"/>
      <c r="H4" s="622"/>
      <c r="I4" s="624"/>
      <c r="J4" s="291" t="s">
        <v>235</v>
      </c>
      <c r="K4" s="145" t="s">
        <v>236</v>
      </c>
      <c r="L4" s="293" t="s">
        <v>237</v>
      </c>
      <c r="M4" s="146" t="s">
        <v>238</v>
      </c>
      <c r="N4" s="618"/>
      <c r="O4" s="618"/>
      <c r="P4" s="620"/>
      <c r="Q4" s="628"/>
      <c r="R4" s="611"/>
      <c r="S4" s="613"/>
    </row>
    <row r="5" spans="1:19" ht="14.25" customHeight="1">
      <c r="A5" s="294" t="s">
        <v>9</v>
      </c>
      <c r="B5" s="295">
        <v>152888</v>
      </c>
      <c r="C5" s="210">
        <v>2306245</v>
      </c>
      <c r="D5" s="296">
        <v>2406894</v>
      </c>
      <c r="E5" s="210">
        <v>56253</v>
      </c>
      <c r="F5" s="210">
        <v>0</v>
      </c>
      <c r="G5" s="163">
        <f>SUM(B5:F5)</f>
        <v>4922280</v>
      </c>
      <c r="H5" s="297" t="s">
        <v>266</v>
      </c>
      <c r="I5" s="298">
        <v>14892983</v>
      </c>
      <c r="J5" s="182">
        <v>1849031</v>
      </c>
      <c r="K5" s="182">
        <v>2666693</v>
      </c>
      <c r="L5" s="182">
        <v>3510011</v>
      </c>
      <c r="M5" s="182">
        <v>430650</v>
      </c>
      <c r="N5" s="182">
        <v>8874350</v>
      </c>
      <c r="O5" s="182">
        <v>120565</v>
      </c>
      <c r="P5" s="163">
        <f>SUM(I5:O5)</f>
        <v>32344283</v>
      </c>
      <c r="Q5" s="299">
        <v>0</v>
      </c>
      <c r="R5" s="300">
        <v>3380941</v>
      </c>
      <c r="S5" s="301">
        <f t="shared" ref="S5:S39" si="0">SUM(G5,P5,R5)</f>
        <v>40647504</v>
      </c>
    </row>
    <row r="6" spans="1:19" ht="14.25" customHeight="1">
      <c r="A6" s="303" t="s">
        <v>11</v>
      </c>
      <c r="B6" s="171">
        <v>0</v>
      </c>
      <c r="C6" s="167">
        <v>19154370</v>
      </c>
      <c r="D6" s="167">
        <v>24740</v>
      </c>
      <c r="E6" s="167">
        <v>0</v>
      </c>
      <c r="F6" s="167">
        <v>63738</v>
      </c>
      <c r="G6" s="169">
        <f t="shared" ref="G6:G38" si="1">SUM(B6:F6)</f>
        <v>19242848</v>
      </c>
      <c r="H6" s="304" t="s">
        <v>266</v>
      </c>
      <c r="I6" s="305">
        <v>6555947</v>
      </c>
      <c r="J6" s="167">
        <v>163810</v>
      </c>
      <c r="K6" s="167">
        <v>1064786</v>
      </c>
      <c r="L6" s="167">
        <v>13890</v>
      </c>
      <c r="M6" s="167">
        <v>316309</v>
      </c>
      <c r="N6" s="167">
        <v>6743332</v>
      </c>
      <c r="O6" s="167">
        <v>2640</v>
      </c>
      <c r="P6" s="169">
        <f t="shared" ref="P6:P39" si="2">SUM(I6:O6)</f>
        <v>14860714</v>
      </c>
      <c r="Q6" s="304">
        <v>0</v>
      </c>
      <c r="R6" s="306">
        <v>0</v>
      </c>
      <c r="S6" s="307">
        <f t="shared" si="0"/>
        <v>34103562</v>
      </c>
    </row>
    <row r="7" spans="1:19" ht="14.25" customHeight="1">
      <c r="A7" s="303" t="s">
        <v>13</v>
      </c>
      <c r="B7" s="171">
        <v>0</v>
      </c>
      <c r="C7" s="167">
        <v>368984</v>
      </c>
      <c r="D7" s="167">
        <v>170609</v>
      </c>
      <c r="E7" s="167">
        <v>0</v>
      </c>
      <c r="F7" s="167">
        <v>0</v>
      </c>
      <c r="G7" s="169">
        <f t="shared" si="1"/>
        <v>539593</v>
      </c>
      <c r="H7" s="304" t="s">
        <v>266</v>
      </c>
      <c r="I7" s="305">
        <v>2032906</v>
      </c>
      <c r="J7" s="167">
        <v>133721</v>
      </c>
      <c r="K7" s="167">
        <v>1768934</v>
      </c>
      <c r="L7" s="167">
        <v>52696</v>
      </c>
      <c r="M7" s="167">
        <v>41020</v>
      </c>
      <c r="N7" s="167">
        <v>5131058</v>
      </c>
      <c r="O7" s="167">
        <v>0</v>
      </c>
      <c r="P7" s="169">
        <f t="shared" si="2"/>
        <v>9160335</v>
      </c>
      <c r="Q7" s="304">
        <v>0</v>
      </c>
      <c r="R7" s="306">
        <v>142749</v>
      </c>
      <c r="S7" s="307">
        <f t="shared" si="0"/>
        <v>9842677</v>
      </c>
    </row>
    <row r="8" spans="1:19" ht="14.25" customHeight="1">
      <c r="A8" s="303" t="s">
        <v>15</v>
      </c>
      <c r="B8" s="171">
        <v>0</v>
      </c>
      <c r="C8" s="167">
        <v>87560</v>
      </c>
      <c r="D8" s="167">
        <v>9570</v>
      </c>
      <c r="E8" s="167">
        <v>0</v>
      </c>
      <c r="F8" s="167">
        <v>0</v>
      </c>
      <c r="G8" s="169">
        <f t="shared" si="1"/>
        <v>97130</v>
      </c>
      <c r="H8" s="304" t="s">
        <v>266</v>
      </c>
      <c r="I8" s="305">
        <v>1700639</v>
      </c>
      <c r="J8" s="167">
        <v>120606</v>
      </c>
      <c r="K8" s="167">
        <v>384277</v>
      </c>
      <c r="L8" s="167">
        <v>25909</v>
      </c>
      <c r="M8" s="167">
        <v>51739</v>
      </c>
      <c r="N8" s="167">
        <v>3322479</v>
      </c>
      <c r="O8" s="167">
        <v>1173</v>
      </c>
      <c r="P8" s="169">
        <f t="shared" si="2"/>
        <v>5606822</v>
      </c>
      <c r="Q8" s="304">
        <v>0</v>
      </c>
      <c r="R8" s="306">
        <v>371635</v>
      </c>
      <c r="S8" s="307">
        <f t="shared" si="0"/>
        <v>6075587</v>
      </c>
    </row>
    <row r="9" spans="1:19" ht="14.25" customHeight="1" thickBot="1">
      <c r="A9" s="308" t="s">
        <v>17</v>
      </c>
      <c r="B9" s="186">
        <v>0</v>
      </c>
      <c r="C9" s="179">
        <v>0</v>
      </c>
      <c r="D9" s="179">
        <v>0</v>
      </c>
      <c r="E9" s="179">
        <v>0</v>
      </c>
      <c r="F9" s="179">
        <v>0</v>
      </c>
      <c r="G9" s="309">
        <f t="shared" si="1"/>
        <v>0</v>
      </c>
      <c r="H9" s="310" t="s">
        <v>266</v>
      </c>
      <c r="I9" s="311">
        <v>1213785</v>
      </c>
      <c r="J9" s="179">
        <v>108536</v>
      </c>
      <c r="K9" s="179">
        <v>66389</v>
      </c>
      <c r="L9" s="179">
        <v>15244</v>
      </c>
      <c r="M9" s="179">
        <v>0</v>
      </c>
      <c r="N9" s="179">
        <v>1374456</v>
      </c>
      <c r="O9" s="179">
        <v>0</v>
      </c>
      <c r="P9" s="309">
        <f t="shared" si="2"/>
        <v>2778410</v>
      </c>
      <c r="Q9" s="310">
        <v>0</v>
      </c>
      <c r="R9" s="312">
        <v>158875</v>
      </c>
      <c r="S9" s="313">
        <f t="shared" si="0"/>
        <v>2937285</v>
      </c>
    </row>
    <row r="10" spans="1:19" ht="14.25" customHeight="1">
      <c r="A10" s="314" t="s">
        <v>19</v>
      </c>
      <c r="B10" s="215">
        <v>0</v>
      </c>
      <c r="C10" s="154">
        <v>0</v>
      </c>
      <c r="D10" s="315">
        <v>0</v>
      </c>
      <c r="E10" s="154">
        <v>0</v>
      </c>
      <c r="F10" s="154">
        <v>0</v>
      </c>
      <c r="G10" s="163">
        <f t="shared" si="1"/>
        <v>0</v>
      </c>
      <c r="H10" s="316" t="s">
        <v>266</v>
      </c>
      <c r="I10" s="317">
        <v>717392</v>
      </c>
      <c r="J10" s="156">
        <v>17060</v>
      </c>
      <c r="K10" s="156">
        <v>465338</v>
      </c>
      <c r="L10" s="156">
        <v>2884</v>
      </c>
      <c r="M10" s="156">
        <v>880</v>
      </c>
      <c r="N10" s="156">
        <v>2355641</v>
      </c>
      <c r="O10" s="156">
        <v>46201</v>
      </c>
      <c r="P10" s="163">
        <f t="shared" si="2"/>
        <v>3605396</v>
      </c>
      <c r="Q10" s="318">
        <v>0</v>
      </c>
      <c r="R10" s="319">
        <v>51536</v>
      </c>
      <c r="S10" s="301">
        <f t="shared" si="0"/>
        <v>3656932</v>
      </c>
    </row>
    <row r="11" spans="1:19" ht="14.25" customHeight="1">
      <c r="A11" s="320" t="s">
        <v>21</v>
      </c>
      <c r="B11" s="171">
        <v>0</v>
      </c>
      <c r="C11" s="167">
        <v>162845</v>
      </c>
      <c r="D11" s="167">
        <v>0</v>
      </c>
      <c r="E11" s="167">
        <v>0</v>
      </c>
      <c r="F11" s="167">
        <v>13615</v>
      </c>
      <c r="G11" s="169">
        <f t="shared" si="1"/>
        <v>176460</v>
      </c>
      <c r="H11" s="304" t="s">
        <v>266</v>
      </c>
      <c r="I11" s="305">
        <v>1910971</v>
      </c>
      <c r="J11" s="167">
        <v>640442</v>
      </c>
      <c r="K11" s="167">
        <v>321094</v>
      </c>
      <c r="L11" s="167">
        <v>55846</v>
      </c>
      <c r="M11" s="167">
        <v>0</v>
      </c>
      <c r="N11" s="167">
        <v>3985525</v>
      </c>
      <c r="O11" s="167">
        <v>0</v>
      </c>
      <c r="P11" s="169">
        <f t="shared" si="2"/>
        <v>6913878</v>
      </c>
      <c r="Q11" s="304">
        <v>0</v>
      </c>
      <c r="R11" s="306">
        <v>0</v>
      </c>
      <c r="S11" s="307">
        <f t="shared" si="0"/>
        <v>7090338</v>
      </c>
    </row>
    <row r="12" spans="1:19" ht="14.25" customHeight="1">
      <c r="A12" s="320" t="s">
        <v>23</v>
      </c>
      <c r="B12" s="171">
        <v>0</v>
      </c>
      <c r="C12" s="167">
        <v>217580</v>
      </c>
      <c r="D12" s="167">
        <v>0</v>
      </c>
      <c r="E12" s="167">
        <v>0</v>
      </c>
      <c r="F12" s="167">
        <v>0</v>
      </c>
      <c r="G12" s="169">
        <f t="shared" si="1"/>
        <v>217580</v>
      </c>
      <c r="H12" s="304" t="s">
        <v>266</v>
      </c>
      <c r="I12" s="305">
        <v>656385</v>
      </c>
      <c r="J12" s="167">
        <v>24346</v>
      </c>
      <c r="K12" s="167">
        <v>299940</v>
      </c>
      <c r="L12" s="167">
        <v>11516</v>
      </c>
      <c r="M12" s="167">
        <v>41443</v>
      </c>
      <c r="N12" s="167">
        <v>1308189</v>
      </c>
      <c r="O12" s="167">
        <v>11235</v>
      </c>
      <c r="P12" s="169">
        <f t="shared" si="2"/>
        <v>2353054</v>
      </c>
      <c r="Q12" s="304">
        <v>0</v>
      </c>
      <c r="R12" s="306">
        <v>63323</v>
      </c>
      <c r="S12" s="307">
        <f t="shared" si="0"/>
        <v>2633957</v>
      </c>
    </row>
    <row r="13" spans="1:19" ht="14.25" customHeight="1">
      <c r="A13" s="320" t="s">
        <v>25</v>
      </c>
      <c r="B13" s="171">
        <v>0</v>
      </c>
      <c r="C13" s="167">
        <v>26041</v>
      </c>
      <c r="D13" s="167">
        <v>0</v>
      </c>
      <c r="E13" s="167">
        <v>0</v>
      </c>
      <c r="F13" s="167">
        <v>0</v>
      </c>
      <c r="G13" s="169">
        <f t="shared" si="1"/>
        <v>26041</v>
      </c>
      <c r="H13" s="304" t="s">
        <v>266</v>
      </c>
      <c r="I13" s="305">
        <v>857715</v>
      </c>
      <c r="J13" s="167">
        <v>117980</v>
      </c>
      <c r="K13" s="167">
        <v>587983</v>
      </c>
      <c r="L13" s="167">
        <v>103867</v>
      </c>
      <c r="M13" s="167">
        <v>0</v>
      </c>
      <c r="N13" s="167">
        <v>1579366</v>
      </c>
      <c r="O13" s="167">
        <v>0</v>
      </c>
      <c r="P13" s="169">
        <f t="shared" si="2"/>
        <v>3246911</v>
      </c>
      <c r="Q13" s="304">
        <v>0</v>
      </c>
      <c r="R13" s="306">
        <v>549</v>
      </c>
      <c r="S13" s="307">
        <f t="shared" si="0"/>
        <v>3273501</v>
      </c>
    </row>
    <row r="14" spans="1:19" ht="14.25" customHeight="1" thickBot="1">
      <c r="A14" s="321" t="s">
        <v>27</v>
      </c>
      <c r="B14" s="186">
        <v>0</v>
      </c>
      <c r="C14" s="179">
        <v>0</v>
      </c>
      <c r="D14" s="179">
        <v>0</v>
      </c>
      <c r="E14" s="179">
        <v>0</v>
      </c>
      <c r="F14" s="179">
        <v>0</v>
      </c>
      <c r="G14" s="309">
        <f t="shared" si="1"/>
        <v>0</v>
      </c>
      <c r="H14" s="310" t="s">
        <v>266</v>
      </c>
      <c r="I14" s="311">
        <v>389648</v>
      </c>
      <c r="J14" s="179">
        <v>7104</v>
      </c>
      <c r="K14" s="179">
        <v>459050</v>
      </c>
      <c r="L14" s="179">
        <v>10423</v>
      </c>
      <c r="M14" s="179">
        <v>0</v>
      </c>
      <c r="N14" s="179">
        <v>400826</v>
      </c>
      <c r="O14" s="179">
        <v>0</v>
      </c>
      <c r="P14" s="309">
        <f t="shared" si="2"/>
        <v>1267051</v>
      </c>
      <c r="Q14" s="310">
        <v>0</v>
      </c>
      <c r="R14" s="312">
        <v>0</v>
      </c>
      <c r="S14" s="313">
        <f t="shared" si="0"/>
        <v>1267051</v>
      </c>
    </row>
    <row r="15" spans="1:19" ht="14.25" customHeight="1">
      <c r="A15" s="314" t="s">
        <v>29</v>
      </c>
      <c r="B15" s="215">
        <v>0</v>
      </c>
      <c r="C15" s="154">
        <v>8525</v>
      </c>
      <c r="D15" s="315">
        <v>0</v>
      </c>
      <c r="E15" s="154">
        <v>0</v>
      </c>
      <c r="F15" s="154">
        <v>15097</v>
      </c>
      <c r="G15" s="163">
        <f t="shared" si="1"/>
        <v>23622</v>
      </c>
      <c r="H15" s="316" t="s">
        <v>266</v>
      </c>
      <c r="I15" s="317">
        <v>247357</v>
      </c>
      <c r="J15" s="156">
        <v>30046</v>
      </c>
      <c r="K15" s="156">
        <v>25652</v>
      </c>
      <c r="L15" s="156">
        <v>13728</v>
      </c>
      <c r="M15" s="156">
        <v>0</v>
      </c>
      <c r="N15" s="156">
        <v>476301</v>
      </c>
      <c r="O15" s="156">
        <v>0</v>
      </c>
      <c r="P15" s="163">
        <f t="shared" si="2"/>
        <v>793084</v>
      </c>
      <c r="Q15" s="318">
        <v>0</v>
      </c>
      <c r="R15" s="319">
        <v>60343</v>
      </c>
      <c r="S15" s="301">
        <f t="shared" si="0"/>
        <v>877049</v>
      </c>
    </row>
    <row r="16" spans="1:19" ht="14.25" customHeight="1">
      <c r="A16" s="320" t="s">
        <v>31</v>
      </c>
      <c r="B16" s="171">
        <v>0</v>
      </c>
      <c r="C16" s="167">
        <v>0</v>
      </c>
      <c r="D16" s="167">
        <v>0</v>
      </c>
      <c r="E16" s="167">
        <v>0</v>
      </c>
      <c r="F16" s="167">
        <v>0</v>
      </c>
      <c r="G16" s="169">
        <f t="shared" si="1"/>
        <v>0</v>
      </c>
      <c r="H16" s="304" t="s">
        <v>266</v>
      </c>
      <c r="I16" s="305">
        <v>206940</v>
      </c>
      <c r="J16" s="167">
        <v>5353</v>
      </c>
      <c r="K16" s="167">
        <v>0</v>
      </c>
      <c r="L16" s="167">
        <v>0</v>
      </c>
      <c r="M16" s="167">
        <v>19545</v>
      </c>
      <c r="N16" s="167">
        <v>933454</v>
      </c>
      <c r="O16" s="167">
        <v>0</v>
      </c>
      <c r="P16" s="169">
        <f t="shared" si="2"/>
        <v>1165292</v>
      </c>
      <c r="Q16" s="304">
        <v>785025</v>
      </c>
      <c r="R16" s="306">
        <v>11973</v>
      </c>
      <c r="S16" s="307">
        <f>SUM(G16,P16,R16)</f>
        <v>1177265</v>
      </c>
    </row>
    <row r="17" spans="1:20" ht="14.25" customHeight="1">
      <c r="A17" s="320" t="s">
        <v>33</v>
      </c>
      <c r="B17" s="171">
        <v>0</v>
      </c>
      <c r="C17" s="167">
        <v>389959</v>
      </c>
      <c r="D17" s="167">
        <v>0</v>
      </c>
      <c r="E17" s="167">
        <v>0</v>
      </c>
      <c r="F17" s="167">
        <v>0</v>
      </c>
      <c r="G17" s="169">
        <f t="shared" si="1"/>
        <v>389959</v>
      </c>
      <c r="H17" s="304">
        <v>363629</v>
      </c>
      <c r="I17" s="305">
        <v>795802</v>
      </c>
      <c r="J17" s="167">
        <v>97730</v>
      </c>
      <c r="K17" s="167">
        <v>244196</v>
      </c>
      <c r="L17" s="167">
        <v>2428</v>
      </c>
      <c r="M17" s="167">
        <v>34495</v>
      </c>
      <c r="N17" s="167">
        <v>2516637</v>
      </c>
      <c r="O17" s="167">
        <v>0</v>
      </c>
      <c r="P17" s="169">
        <f>SUM(I17:O17)</f>
        <v>3691288</v>
      </c>
      <c r="Q17" s="304">
        <v>0</v>
      </c>
      <c r="R17" s="306">
        <v>121015</v>
      </c>
      <c r="S17" s="307">
        <f>SUM(G17,P17,R17)</f>
        <v>4202262</v>
      </c>
    </row>
    <row r="18" spans="1:20" ht="14.25" customHeight="1">
      <c r="A18" s="320" t="s">
        <v>35</v>
      </c>
      <c r="B18" s="171">
        <v>0</v>
      </c>
      <c r="C18" s="167">
        <v>0</v>
      </c>
      <c r="D18" s="167">
        <v>0</v>
      </c>
      <c r="E18" s="167">
        <v>0</v>
      </c>
      <c r="F18" s="167">
        <v>0</v>
      </c>
      <c r="G18" s="169">
        <f t="shared" si="1"/>
        <v>0</v>
      </c>
      <c r="H18" s="304" t="s">
        <v>266</v>
      </c>
      <c r="I18" s="305">
        <v>625068</v>
      </c>
      <c r="J18" s="167">
        <v>130841</v>
      </c>
      <c r="K18" s="167">
        <v>2805211</v>
      </c>
      <c r="L18" s="167">
        <v>7048</v>
      </c>
      <c r="M18" s="167">
        <v>0</v>
      </c>
      <c r="N18" s="167">
        <v>2010416</v>
      </c>
      <c r="O18" s="167">
        <v>0</v>
      </c>
      <c r="P18" s="169">
        <f t="shared" si="2"/>
        <v>5578584</v>
      </c>
      <c r="Q18" s="304">
        <v>0</v>
      </c>
      <c r="R18" s="306">
        <v>1884</v>
      </c>
      <c r="S18" s="307">
        <f t="shared" si="0"/>
        <v>5580468</v>
      </c>
    </row>
    <row r="19" spans="1:20" ht="14.25" customHeight="1" thickBot="1">
      <c r="A19" s="321" t="s">
        <v>37</v>
      </c>
      <c r="B19" s="186">
        <v>0</v>
      </c>
      <c r="C19" s="179">
        <v>0</v>
      </c>
      <c r="D19" s="179">
        <v>0</v>
      </c>
      <c r="E19" s="179">
        <v>0</v>
      </c>
      <c r="F19" s="179">
        <v>0</v>
      </c>
      <c r="G19" s="309">
        <f t="shared" si="1"/>
        <v>0</v>
      </c>
      <c r="H19" s="310" t="s">
        <v>266</v>
      </c>
      <c r="I19" s="311">
        <v>303098</v>
      </c>
      <c r="J19" s="179">
        <v>9354</v>
      </c>
      <c r="K19" s="179">
        <v>9485</v>
      </c>
      <c r="L19" s="179">
        <v>3260</v>
      </c>
      <c r="M19" s="179">
        <v>26648</v>
      </c>
      <c r="N19" s="179">
        <v>343911</v>
      </c>
      <c r="O19" s="179">
        <v>0</v>
      </c>
      <c r="P19" s="309">
        <f t="shared" si="2"/>
        <v>695756</v>
      </c>
      <c r="Q19" s="310">
        <v>509689</v>
      </c>
      <c r="R19" s="312">
        <v>116562</v>
      </c>
      <c r="S19" s="313">
        <f t="shared" si="0"/>
        <v>812318</v>
      </c>
    </row>
    <row r="20" spans="1:20" ht="14.25" customHeight="1">
      <c r="A20" s="314" t="s">
        <v>39</v>
      </c>
      <c r="B20" s="215">
        <v>0</v>
      </c>
      <c r="C20" s="154">
        <v>0</v>
      </c>
      <c r="D20" s="315">
        <v>0</v>
      </c>
      <c r="E20" s="154">
        <v>0</v>
      </c>
      <c r="F20" s="154">
        <v>0</v>
      </c>
      <c r="G20" s="163">
        <f t="shared" si="1"/>
        <v>0</v>
      </c>
      <c r="H20" s="316">
        <v>17980</v>
      </c>
      <c r="I20" s="317">
        <v>364175</v>
      </c>
      <c r="J20" s="156">
        <v>336052</v>
      </c>
      <c r="K20" s="156">
        <v>139060</v>
      </c>
      <c r="L20" s="156">
        <v>0</v>
      </c>
      <c r="M20" s="156">
        <v>23320</v>
      </c>
      <c r="N20" s="156">
        <v>430777</v>
      </c>
      <c r="O20" s="156">
        <v>0</v>
      </c>
      <c r="P20" s="163">
        <f t="shared" si="2"/>
        <v>1293384</v>
      </c>
      <c r="Q20" s="318">
        <v>225928</v>
      </c>
      <c r="R20" s="319">
        <v>0</v>
      </c>
      <c r="S20" s="301">
        <f t="shared" si="0"/>
        <v>1293384</v>
      </c>
    </row>
    <row r="21" spans="1:20" ht="14.25" customHeight="1">
      <c r="A21" s="320" t="s">
        <v>41</v>
      </c>
      <c r="B21" s="171">
        <v>0</v>
      </c>
      <c r="C21" s="167">
        <v>0</v>
      </c>
      <c r="D21" s="167">
        <v>0</v>
      </c>
      <c r="E21" s="167">
        <v>0</v>
      </c>
      <c r="F21" s="167">
        <v>0</v>
      </c>
      <c r="G21" s="169">
        <f t="shared" si="1"/>
        <v>0</v>
      </c>
      <c r="H21" s="304" t="s">
        <v>266</v>
      </c>
      <c r="I21" s="305">
        <v>557376</v>
      </c>
      <c r="J21" s="167">
        <v>76131</v>
      </c>
      <c r="K21" s="167">
        <v>32705</v>
      </c>
      <c r="L21" s="167">
        <v>0</v>
      </c>
      <c r="M21" s="167">
        <v>0</v>
      </c>
      <c r="N21" s="167">
        <v>372387</v>
      </c>
      <c r="O21" s="167">
        <v>0</v>
      </c>
      <c r="P21" s="169">
        <f t="shared" si="2"/>
        <v>1038599</v>
      </c>
      <c r="Q21" s="304">
        <v>265757</v>
      </c>
      <c r="R21" s="306">
        <v>28877</v>
      </c>
      <c r="S21" s="307">
        <f t="shared" si="0"/>
        <v>1067476</v>
      </c>
    </row>
    <row r="22" spans="1:20" ht="14.25" customHeight="1">
      <c r="A22" s="320" t="s">
        <v>42</v>
      </c>
      <c r="B22" s="171">
        <v>0</v>
      </c>
      <c r="C22" s="167">
        <v>116224</v>
      </c>
      <c r="D22" s="167">
        <v>0</v>
      </c>
      <c r="E22" s="167">
        <v>0</v>
      </c>
      <c r="F22" s="167">
        <v>0</v>
      </c>
      <c r="G22" s="169">
        <f t="shared" si="1"/>
        <v>116224</v>
      </c>
      <c r="H22" s="304" t="s">
        <v>266</v>
      </c>
      <c r="I22" s="305">
        <v>79358</v>
      </c>
      <c r="J22" s="167">
        <v>0</v>
      </c>
      <c r="K22" s="167">
        <v>97395</v>
      </c>
      <c r="L22" s="167">
        <v>10747</v>
      </c>
      <c r="M22" s="167">
        <v>0</v>
      </c>
      <c r="N22" s="167">
        <v>372018</v>
      </c>
      <c r="O22" s="167">
        <v>0</v>
      </c>
      <c r="P22" s="169">
        <f>SUM(I22:O22)</f>
        <v>559518</v>
      </c>
      <c r="Q22" s="304">
        <v>0</v>
      </c>
      <c r="R22" s="306">
        <v>0</v>
      </c>
      <c r="S22" s="307">
        <f t="shared" si="0"/>
        <v>675742</v>
      </c>
    </row>
    <row r="23" spans="1:20" ht="14.25" customHeight="1" thickBot="1">
      <c r="A23" s="322" t="s">
        <v>44</v>
      </c>
      <c r="B23" s="171">
        <v>0</v>
      </c>
      <c r="C23" s="167">
        <v>0</v>
      </c>
      <c r="D23" s="167">
        <v>0</v>
      </c>
      <c r="E23" s="167">
        <v>0</v>
      </c>
      <c r="F23" s="167">
        <v>0</v>
      </c>
      <c r="G23" s="309">
        <f t="shared" si="1"/>
        <v>0</v>
      </c>
      <c r="H23" s="304">
        <v>16409</v>
      </c>
      <c r="I23" s="311">
        <v>195746</v>
      </c>
      <c r="J23" s="179">
        <v>20076</v>
      </c>
      <c r="K23" s="179">
        <v>0</v>
      </c>
      <c r="L23" s="179">
        <v>0</v>
      </c>
      <c r="M23" s="179">
        <v>11000</v>
      </c>
      <c r="N23" s="179">
        <v>316524</v>
      </c>
      <c r="O23" s="179">
        <v>0</v>
      </c>
      <c r="P23" s="309">
        <f t="shared" si="2"/>
        <v>543346</v>
      </c>
      <c r="Q23" s="310">
        <v>206191</v>
      </c>
      <c r="R23" s="306">
        <v>50939</v>
      </c>
      <c r="S23" s="313">
        <f t="shared" si="0"/>
        <v>594285</v>
      </c>
    </row>
    <row r="24" spans="1:20" ht="15.75" customHeight="1" thickBot="1">
      <c r="A24" s="323" t="s">
        <v>239</v>
      </c>
      <c r="B24" s="215">
        <v>152888</v>
      </c>
      <c r="C24" s="154">
        <v>22838333</v>
      </c>
      <c r="D24" s="315">
        <v>2611813</v>
      </c>
      <c r="E24" s="154">
        <v>56253</v>
      </c>
      <c r="F24" s="154">
        <v>92450</v>
      </c>
      <c r="G24" s="309">
        <f t="shared" si="1"/>
        <v>25751737</v>
      </c>
      <c r="H24" s="316">
        <v>398018</v>
      </c>
      <c r="I24" s="324">
        <v>34303291</v>
      </c>
      <c r="J24" s="210">
        <v>3888219</v>
      </c>
      <c r="K24" s="210">
        <v>11438188</v>
      </c>
      <c r="L24" s="210">
        <v>3839497</v>
      </c>
      <c r="M24" s="210">
        <v>997049</v>
      </c>
      <c r="N24" s="179">
        <v>42847647</v>
      </c>
      <c r="O24" s="179">
        <v>181814</v>
      </c>
      <c r="P24" s="309">
        <f t="shared" si="2"/>
        <v>97495705</v>
      </c>
      <c r="Q24" s="310">
        <v>1992590</v>
      </c>
      <c r="R24" s="325">
        <v>4561201</v>
      </c>
      <c r="S24" s="313">
        <f t="shared" si="0"/>
        <v>127808643</v>
      </c>
    </row>
    <row r="25" spans="1:20" ht="14.25" customHeight="1">
      <c r="A25" s="314" t="s">
        <v>48</v>
      </c>
      <c r="B25" s="215">
        <v>0</v>
      </c>
      <c r="C25" s="154">
        <v>0</v>
      </c>
      <c r="D25" s="315">
        <v>0</v>
      </c>
      <c r="E25" s="154">
        <v>0</v>
      </c>
      <c r="F25" s="154">
        <v>85996</v>
      </c>
      <c r="G25" s="163">
        <f t="shared" si="1"/>
        <v>85996</v>
      </c>
      <c r="H25" s="316" t="s">
        <v>266</v>
      </c>
      <c r="I25" s="317">
        <v>259846</v>
      </c>
      <c r="J25" s="156">
        <v>42742</v>
      </c>
      <c r="K25" s="156">
        <v>5067</v>
      </c>
      <c r="L25" s="156">
        <v>0</v>
      </c>
      <c r="M25" s="156">
        <v>0</v>
      </c>
      <c r="N25" s="156">
        <v>425751</v>
      </c>
      <c r="O25" s="156">
        <v>0</v>
      </c>
      <c r="P25" s="163">
        <f t="shared" si="2"/>
        <v>733406</v>
      </c>
      <c r="Q25" s="318">
        <v>0</v>
      </c>
      <c r="R25" s="319">
        <v>0</v>
      </c>
      <c r="S25" s="301">
        <f t="shared" si="0"/>
        <v>819402</v>
      </c>
    </row>
    <row r="26" spans="1:20" ht="14.25" customHeight="1">
      <c r="A26" s="320" t="s">
        <v>50</v>
      </c>
      <c r="B26" s="171">
        <v>0</v>
      </c>
      <c r="C26" s="167">
        <v>1610</v>
      </c>
      <c r="D26" s="167">
        <v>0</v>
      </c>
      <c r="E26" s="167">
        <v>0</v>
      </c>
      <c r="F26" s="167">
        <v>1780</v>
      </c>
      <c r="G26" s="169">
        <f t="shared" si="1"/>
        <v>3390</v>
      </c>
      <c r="H26" s="304" t="s">
        <v>266</v>
      </c>
      <c r="I26" s="305">
        <v>40778</v>
      </c>
      <c r="J26" s="167">
        <v>0</v>
      </c>
      <c r="K26" s="167">
        <v>22382</v>
      </c>
      <c r="L26" s="167">
        <v>201</v>
      </c>
      <c r="M26" s="167">
        <v>0</v>
      </c>
      <c r="N26" s="167">
        <v>459552</v>
      </c>
      <c r="O26" s="167">
        <v>0</v>
      </c>
      <c r="P26" s="169">
        <f t="shared" si="2"/>
        <v>522913</v>
      </c>
      <c r="Q26" s="304">
        <v>0</v>
      </c>
      <c r="R26" s="306">
        <v>3541</v>
      </c>
      <c r="S26" s="307">
        <f t="shared" si="0"/>
        <v>529844</v>
      </c>
    </row>
    <row r="27" spans="1:20" ht="14.25" customHeight="1">
      <c r="A27" s="320" t="s">
        <v>52</v>
      </c>
      <c r="B27" s="171">
        <v>0</v>
      </c>
      <c r="C27" s="167">
        <v>0</v>
      </c>
      <c r="D27" s="167">
        <v>0</v>
      </c>
      <c r="E27" s="167">
        <v>0</v>
      </c>
      <c r="F27" s="167">
        <v>0</v>
      </c>
      <c r="G27" s="169">
        <f t="shared" si="1"/>
        <v>0</v>
      </c>
      <c r="H27" s="304" t="s">
        <v>266</v>
      </c>
      <c r="I27" s="305">
        <v>35900</v>
      </c>
      <c r="J27" s="167">
        <v>3972</v>
      </c>
      <c r="K27" s="167">
        <v>8657</v>
      </c>
      <c r="L27" s="167">
        <v>495</v>
      </c>
      <c r="M27" s="167">
        <v>0</v>
      </c>
      <c r="N27" s="167">
        <v>469077</v>
      </c>
      <c r="O27" s="167">
        <v>0</v>
      </c>
      <c r="P27" s="169">
        <f>SUM(I27:O27)</f>
        <v>518101</v>
      </c>
      <c r="Q27" s="304">
        <v>0</v>
      </c>
      <c r="R27" s="306">
        <v>0</v>
      </c>
      <c r="S27" s="307">
        <f t="shared" si="0"/>
        <v>518101</v>
      </c>
    </row>
    <row r="28" spans="1:20" ht="14.25" customHeight="1" thickBot="1">
      <c r="A28" s="321" t="s">
        <v>54</v>
      </c>
      <c r="B28" s="171">
        <v>0</v>
      </c>
      <c r="C28" s="167">
        <v>3495</v>
      </c>
      <c r="D28" s="167">
        <v>0</v>
      </c>
      <c r="E28" s="167">
        <v>0</v>
      </c>
      <c r="F28" s="167">
        <v>0</v>
      </c>
      <c r="G28" s="309">
        <f t="shared" si="1"/>
        <v>3495</v>
      </c>
      <c r="H28" s="304" t="s">
        <v>266</v>
      </c>
      <c r="I28" s="305">
        <v>30621</v>
      </c>
      <c r="J28" s="167">
        <v>22801</v>
      </c>
      <c r="K28" s="167">
        <v>22801</v>
      </c>
      <c r="L28" s="167">
        <v>288</v>
      </c>
      <c r="M28" s="167">
        <v>0</v>
      </c>
      <c r="N28" s="167">
        <v>396484</v>
      </c>
      <c r="O28" s="167">
        <v>0</v>
      </c>
      <c r="P28" s="309">
        <f t="shared" si="2"/>
        <v>472995</v>
      </c>
      <c r="Q28" s="304">
        <v>0</v>
      </c>
      <c r="R28" s="306">
        <v>0</v>
      </c>
      <c r="S28" s="313">
        <f t="shared" si="0"/>
        <v>476490</v>
      </c>
    </row>
    <row r="29" spans="1:20" ht="14.25" customHeight="1">
      <c r="A29" s="314" t="s">
        <v>56</v>
      </c>
      <c r="B29" s="215">
        <v>0</v>
      </c>
      <c r="C29" s="154">
        <v>0</v>
      </c>
      <c r="D29" s="315">
        <v>0</v>
      </c>
      <c r="E29" s="154">
        <v>0</v>
      </c>
      <c r="F29" s="154">
        <v>0</v>
      </c>
      <c r="G29" s="163">
        <f t="shared" si="1"/>
        <v>0</v>
      </c>
      <c r="H29" s="316" t="s">
        <v>266</v>
      </c>
      <c r="I29" s="317">
        <v>1100</v>
      </c>
      <c r="J29" s="156">
        <v>0</v>
      </c>
      <c r="K29" s="156">
        <v>0</v>
      </c>
      <c r="L29" s="156">
        <v>0</v>
      </c>
      <c r="M29" s="156">
        <v>0</v>
      </c>
      <c r="N29" s="156">
        <v>61163</v>
      </c>
      <c r="O29" s="156">
        <v>0</v>
      </c>
      <c r="P29" s="163">
        <f t="shared" si="2"/>
        <v>62263</v>
      </c>
      <c r="Q29" s="318">
        <v>82160</v>
      </c>
      <c r="R29" s="319">
        <v>0</v>
      </c>
      <c r="S29" s="301">
        <f t="shared" si="0"/>
        <v>62263</v>
      </c>
    </row>
    <row r="30" spans="1:20" ht="14.25" customHeight="1">
      <c r="A30" s="320" t="s">
        <v>58</v>
      </c>
      <c r="B30" s="171">
        <v>0</v>
      </c>
      <c r="C30" s="167">
        <v>0</v>
      </c>
      <c r="D30" s="167">
        <v>0</v>
      </c>
      <c r="E30" s="167">
        <v>0</v>
      </c>
      <c r="F30" s="167">
        <v>0</v>
      </c>
      <c r="G30" s="169">
        <f t="shared" si="1"/>
        <v>0</v>
      </c>
      <c r="H30" s="304" t="s">
        <v>266</v>
      </c>
      <c r="I30" s="305">
        <v>0</v>
      </c>
      <c r="J30" s="167">
        <v>0</v>
      </c>
      <c r="K30" s="167">
        <v>0</v>
      </c>
      <c r="L30" s="167">
        <v>0</v>
      </c>
      <c r="M30" s="167">
        <v>0</v>
      </c>
      <c r="N30" s="167">
        <v>105184</v>
      </c>
      <c r="O30" s="167">
        <v>0</v>
      </c>
      <c r="P30" s="169">
        <f t="shared" si="2"/>
        <v>105184</v>
      </c>
      <c r="Q30" s="304">
        <v>124119</v>
      </c>
      <c r="R30" s="306">
        <v>0</v>
      </c>
      <c r="S30" s="307">
        <f t="shared" si="0"/>
        <v>105184</v>
      </c>
    </row>
    <row r="31" spans="1:20" ht="14.25" customHeight="1">
      <c r="A31" s="320" t="s">
        <v>60</v>
      </c>
      <c r="B31" s="171">
        <v>0</v>
      </c>
      <c r="C31" s="167">
        <v>0</v>
      </c>
      <c r="D31" s="167">
        <v>0</v>
      </c>
      <c r="E31" s="167">
        <v>0</v>
      </c>
      <c r="F31" s="167">
        <v>0</v>
      </c>
      <c r="G31" s="169">
        <f t="shared" si="1"/>
        <v>0</v>
      </c>
      <c r="H31" s="304" t="s">
        <v>266</v>
      </c>
      <c r="I31" s="305">
        <v>6000</v>
      </c>
      <c r="J31" s="167">
        <v>0</v>
      </c>
      <c r="K31" s="167">
        <v>0</v>
      </c>
      <c r="L31" s="167">
        <v>0</v>
      </c>
      <c r="M31" s="167">
        <v>0</v>
      </c>
      <c r="N31" s="167">
        <v>43113</v>
      </c>
      <c r="O31" s="167">
        <v>0</v>
      </c>
      <c r="P31" s="169">
        <f t="shared" si="2"/>
        <v>49113</v>
      </c>
      <c r="Q31" s="304">
        <v>89721</v>
      </c>
      <c r="R31" s="306">
        <v>2371</v>
      </c>
      <c r="S31" s="307">
        <f t="shared" si="0"/>
        <v>51484</v>
      </c>
      <c r="T31" s="326"/>
    </row>
    <row r="32" spans="1:20" ht="14.25" customHeight="1">
      <c r="A32" s="320" t="s">
        <v>62</v>
      </c>
      <c r="B32" s="171">
        <v>0</v>
      </c>
      <c r="C32" s="167">
        <v>0</v>
      </c>
      <c r="D32" s="167">
        <v>0</v>
      </c>
      <c r="E32" s="167">
        <v>0</v>
      </c>
      <c r="F32" s="167">
        <v>0</v>
      </c>
      <c r="G32" s="169">
        <f t="shared" si="1"/>
        <v>0</v>
      </c>
      <c r="H32" s="304">
        <v>16512</v>
      </c>
      <c r="I32" s="305">
        <v>4956</v>
      </c>
      <c r="J32" s="167">
        <v>8289</v>
      </c>
      <c r="K32" s="167">
        <v>0</v>
      </c>
      <c r="L32" s="167">
        <v>0</v>
      </c>
      <c r="M32" s="167">
        <v>0</v>
      </c>
      <c r="N32" s="167">
        <v>72883</v>
      </c>
      <c r="O32" s="167">
        <v>0</v>
      </c>
      <c r="P32" s="169">
        <f t="shared" si="2"/>
        <v>86128</v>
      </c>
      <c r="Q32" s="304">
        <v>75630</v>
      </c>
      <c r="R32" s="306">
        <v>0</v>
      </c>
      <c r="S32" s="307">
        <f t="shared" si="0"/>
        <v>86128</v>
      </c>
    </row>
    <row r="33" spans="1:19" ht="14.25" customHeight="1" thickBot="1">
      <c r="A33" s="321" t="s">
        <v>64</v>
      </c>
      <c r="B33" s="186">
        <v>0</v>
      </c>
      <c r="C33" s="179">
        <v>0</v>
      </c>
      <c r="D33" s="179">
        <v>0</v>
      </c>
      <c r="E33" s="179">
        <v>0</v>
      </c>
      <c r="F33" s="179">
        <v>0</v>
      </c>
      <c r="G33" s="309">
        <f t="shared" si="1"/>
        <v>0</v>
      </c>
      <c r="H33" s="310">
        <v>21959</v>
      </c>
      <c r="I33" s="311">
        <v>17956</v>
      </c>
      <c r="J33" s="179">
        <v>0</v>
      </c>
      <c r="K33" s="179">
        <v>2765</v>
      </c>
      <c r="L33" s="179">
        <v>0</v>
      </c>
      <c r="M33" s="179">
        <v>0</v>
      </c>
      <c r="N33" s="179">
        <v>102331</v>
      </c>
      <c r="O33" s="179">
        <v>0</v>
      </c>
      <c r="P33" s="309">
        <f t="shared" si="2"/>
        <v>123052</v>
      </c>
      <c r="Q33" s="310">
        <v>100619</v>
      </c>
      <c r="R33" s="312">
        <v>0</v>
      </c>
      <c r="S33" s="313">
        <f t="shared" si="0"/>
        <v>123052</v>
      </c>
    </row>
    <row r="34" spans="1:19" ht="14.25" customHeight="1">
      <c r="A34" s="314" t="s">
        <v>66</v>
      </c>
      <c r="B34" s="215">
        <v>0</v>
      </c>
      <c r="C34" s="154">
        <v>360800</v>
      </c>
      <c r="D34" s="315">
        <v>3652</v>
      </c>
      <c r="E34" s="154">
        <v>0</v>
      </c>
      <c r="F34" s="154">
        <v>0</v>
      </c>
      <c r="G34" s="163">
        <f t="shared" si="1"/>
        <v>364452</v>
      </c>
      <c r="H34" s="316" t="s">
        <v>266</v>
      </c>
      <c r="I34" s="317">
        <v>71344</v>
      </c>
      <c r="J34" s="156">
        <v>1919</v>
      </c>
      <c r="K34" s="156">
        <v>111329</v>
      </c>
      <c r="L34" s="156">
        <v>8396</v>
      </c>
      <c r="M34" s="156">
        <v>0</v>
      </c>
      <c r="N34" s="156">
        <v>683051</v>
      </c>
      <c r="O34" s="156">
        <v>0</v>
      </c>
      <c r="P34" s="163">
        <f t="shared" si="2"/>
        <v>876039</v>
      </c>
      <c r="Q34" s="318">
        <v>0</v>
      </c>
      <c r="R34" s="319">
        <v>0</v>
      </c>
      <c r="S34" s="301">
        <f t="shared" si="0"/>
        <v>1240491</v>
      </c>
    </row>
    <row r="35" spans="1:19" ht="14.25" customHeight="1">
      <c r="A35" s="320" t="s">
        <v>68</v>
      </c>
      <c r="B35" s="171">
        <v>0</v>
      </c>
      <c r="C35" s="167">
        <v>0</v>
      </c>
      <c r="D35" s="167">
        <v>0</v>
      </c>
      <c r="E35" s="167">
        <v>0</v>
      </c>
      <c r="F35" s="167">
        <v>0</v>
      </c>
      <c r="G35" s="169">
        <f t="shared" si="1"/>
        <v>0</v>
      </c>
      <c r="H35" s="304">
        <v>38191</v>
      </c>
      <c r="I35" s="305">
        <v>0</v>
      </c>
      <c r="J35" s="167">
        <v>0</v>
      </c>
      <c r="K35" s="167">
        <v>0</v>
      </c>
      <c r="L35" s="167">
        <v>0</v>
      </c>
      <c r="M35" s="167">
        <v>0</v>
      </c>
      <c r="N35" s="167">
        <v>0</v>
      </c>
      <c r="O35" s="167">
        <v>0</v>
      </c>
      <c r="P35" s="169">
        <f t="shared" si="2"/>
        <v>0</v>
      </c>
      <c r="Q35" s="304">
        <v>70708</v>
      </c>
      <c r="R35" s="306">
        <v>0</v>
      </c>
      <c r="S35" s="307">
        <f t="shared" si="0"/>
        <v>0</v>
      </c>
    </row>
    <row r="36" spans="1:19" ht="14.25" customHeight="1">
      <c r="A36" s="320" t="s">
        <v>70</v>
      </c>
      <c r="B36" s="171">
        <v>0</v>
      </c>
      <c r="C36" s="167">
        <v>0</v>
      </c>
      <c r="D36" s="167">
        <v>0</v>
      </c>
      <c r="E36" s="167">
        <v>0</v>
      </c>
      <c r="F36" s="167">
        <v>0</v>
      </c>
      <c r="G36" s="169">
        <f t="shared" si="1"/>
        <v>0</v>
      </c>
      <c r="H36" s="304">
        <v>9897</v>
      </c>
      <c r="I36" s="305">
        <v>92578</v>
      </c>
      <c r="J36" s="167">
        <v>3747</v>
      </c>
      <c r="K36" s="167">
        <v>0</v>
      </c>
      <c r="L36" s="167">
        <v>0</v>
      </c>
      <c r="M36" s="167">
        <v>0</v>
      </c>
      <c r="N36" s="167">
        <v>135696</v>
      </c>
      <c r="O36" s="167">
        <v>0</v>
      </c>
      <c r="P36" s="169">
        <f t="shared" si="2"/>
        <v>232021</v>
      </c>
      <c r="Q36" s="304">
        <v>296712</v>
      </c>
      <c r="R36" s="306">
        <v>923</v>
      </c>
      <c r="S36" s="307">
        <f t="shared" si="0"/>
        <v>232944</v>
      </c>
    </row>
    <row r="37" spans="1:19" ht="14.25" customHeight="1">
      <c r="A37" s="320" t="s">
        <v>71</v>
      </c>
      <c r="B37" s="171">
        <v>0</v>
      </c>
      <c r="C37" s="167">
        <v>25850</v>
      </c>
      <c r="D37" s="167">
        <v>0</v>
      </c>
      <c r="E37" s="167">
        <v>0</v>
      </c>
      <c r="F37" s="167">
        <v>0</v>
      </c>
      <c r="G37" s="169">
        <f t="shared" si="1"/>
        <v>25850</v>
      </c>
      <c r="H37" s="304">
        <v>69889</v>
      </c>
      <c r="I37" s="305">
        <v>104518</v>
      </c>
      <c r="J37" s="167">
        <v>11345</v>
      </c>
      <c r="K37" s="167">
        <v>15641</v>
      </c>
      <c r="L37" s="167">
        <v>545</v>
      </c>
      <c r="M37" s="167">
        <v>9293</v>
      </c>
      <c r="N37" s="167">
        <v>489536</v>
      </c>
      <c r="O37" s="167">
        <v>0</v>
      </c>
      <c r="P37" s="169">
        <f t="shared" si="2"/>
        <v>630878</v>
      </c>
      <c r="Q37" s="304">
        <v>0</v>
      </c>
      <c r="R37" s="306">
        <v>8113</v>
      </c>
      <c r="S37" s="307">
        <f t="shared" si="0"/>
        <v>664841</v>
      </c>
    </row>
    <row r="38" spans="1:19" ht="14.25" customHeight="1" thickBot="1">
      <c r="A38" s="321" t="s">
        <v>73</v>
      </c>
      <c r="B38" s="186">
        <v>0</v>
      </c>
      <c r="C38" s="179">
        <v>0</v>
      </c>
      <c r="D38" s="179">
        <v>0</v>
      </c>
      <c r="E38" s="179">
        <v>0</v>
      </c>
      <c r="F38" s="179">
        <v>0</v>
      </c>
      <c r="G38" s="309">
        <f t="shared" si="1"/>
        <v>0</v>
      </c>
      <c r="H38" s="310">
        <v>10659</v>
      </c>
      <c r="I38" s="311">
        <v>35397</v>
      </c>
      <c r="J38" s="179">
        <v>1507</v>
      </c>
      <c r="K38" s="179">
        <v>121</v>
      </c>
      <c r="L38" s="179">
        <v>0</v>
      </c>
      <c r="M38" s="179">
        <v>261</v>
      </c>
      <c r="N38" s="179">
        <v>23405</v>
      </c>
      <c r="O38" s="179">
        <v>0</v>
      </c>
      <c r="P38" s="309">
        <f t="shared" si="2"/>
        <v>60691</v>
      </c>
      <c r="Q38" s="310">
        <v>0</v>
      </c>
      <c r="R38" s="312">
        <v>0</v>
      </c>
      <c r="S38" s="313">
        <f t="shared" si="0"/>
        <v>60691</v>
      </c>
    </row>
    <row r="39" spans="1:19" ht="15.75" customHeight="1" thickBot="1">
      <c r="A39" s="327" t="s">
        <v>240</v>
      </c>
      <c r="B39" s="215">
        <v>0</v>
      </c>
      <c r="C39" s="154">
        <v>391755</v>
      </c>
      <c r="D39" s="315">
        <v>3652</v>
      </c>
      <c r="E39" s="154">
        <v>0</v>
      </c>
      <c r="F39" s="154">
        <v>87776</v>
      </c>
      <c r="G39" s="216">
        <f>SUM(B39:F39)</f>
        <v>483183</v>
      </c>
      <c r="H39" s="316">
        <v>167107</v>
      </c>
      <c r="I39" s="328">
        <v>700994</v>
      </c>
      <c r="J39" s="196">
        <v>96322</v>
      </c>
      <c r="K39" s="196">
        <v>188763</v>
      </c>
      <c r="L39" s="196">
        <v>9925</v>
      </c>
      <c r="M39" s="196">
        <v>9554</v>
      </c>
      <c r="N39" s="196">
        <v>3467226</v>
      </c>
      <c r="O39" s="196">
        <v>0</v>
      </c>
      <c r="P39" s="195">
        <f t="shared" si="2"/>
        <v>4472784</v>
      </c>
      <c r="Q39" s="329">
        <v>839669</v>
      </c>
      <c r="R39" s="315">
        <v>14948</v>
      </c>
      <c r="S39" s="330">
        <f t="shared" si="0"/>
        <v>4970915</v>
      </c>
    </row>
    <row r="40" spans="1:19" s="173" customFormat="1" ht="16.5" customHeight="1" thickTop="1" thickBot="1">
      <c r="A40" s="331" t="s">
        <v>241</v>
      </c>
      <c r="B40" s="225">
        <f>B24+B39</f>
        <v>152888</v>
      </c>
      <c r="C40" s="332">
        <f>C24+C39</f>
        <v>23230088</v>
      </c>
      <c r="D40" s="332">
        <f>D24+D39</f>
        <v>2615465</v>
      </c>
      <c r="E40" s="332">
        <f>E24+E39</f>
        <v>56253</v>
      </c>
      <c r="F40" s="332">
        <f>SUM(F24,F39)</f>
        <v>180226</v>
      </c>
      <c r="G40" s="333">
        <f t="shared" ref="G40:L40" si="3">G24+G39</f>
        <v>26234920</v>
      </c>
      <c r="H40" s="334">
        <f t="shared" si="3"/>
        <v>565125</v>
      </c>
      <c r="I40" s="228">
        <f t="shared" si="3"/>
        <v>35004285</v>
      </c>
      <c r="J40" s="332">
        <f t="shared" si="3"/>
        <v>3984541</v>
      </c>
      <c r="K40" s="332">
        <f t="shared" si="3"/>
        <v>11626951</v>
      </c>
      <c r="L40" s="332">
        <f t="shared" si="3"/>
        <v>3849422</v>
      </c>
      <c r="M40" s="332">
        <f>SUM(M24,M39)</f>
        <v>1006603</v>
      </c>
      <c r="N40" s="332">
        <f>N24+N39</f>
        <v>46314873</v>
      </c>
      <c r="O40" s="332">
        <f>SUM(O24,O39)</f>
        <v>181814</v>
      </c>
      <c r="P40" s="333">
        <f>P24+P39</f>
        <v>101968489</v>
      </c>
      <c r="Q40" s="334">
        <f>Q24+Q39</f>
        <v>2832259</v>
      </c>
      <c r="R40" s="335">
        <f>R24+R39</f>
        <v>4576149</v>
      </c>
      <c r="S40" s="336">
        <f>S24+S39</f>
        <v>132779558</v>
      </c>
    </row>
    <row r="41" spans="1:19" s="173" customFormat="1" ht="26.25" customHeight="1">
      <c r="A41" s="236" t="s">
        <v>242</v>
      </c>
      <c r="B41" s="215">
        <v>0</v>
      </c>
      <c r="C41" s="154">
        <v>0</v>
      </c>
      <c r="D41" s="315">
        <v>0</v>
      </c>
      <c r="E41" s="154">
        <v>0</v>
      </c>
      <c r="F41" s="154">
        <v>0</v>
      </c>
      <c r="G41" s="163">
        <f t="shared" ref="G41:G46" si="4">SUM(B41:F41)</f>
        <v>0</v>
      </c>
      <c r="H41" s="316">
        <v>0</v>
      </c>
      <c r="I41" s="337">
        <v>204392</v>
      </c>
      <c r="J41" s="154">
        <v>0</v>
      </c>
      <c r="K41" s="154">
        <v>316646</v>
      </c>
      <c r="L41" s="154">
        <v>57217</v>
      </c>
      <c r="M41" s="154">
        <v>0</v>
      </c>
      <c r="N41" s="154">
        <v>1083548</v>
      </c>
      <c r="O41" s="154">
        <v>0</v>
      </c>
      <c r="P41" s="163">
        <f>SUM(I41:O41)</f>
        <v>1661803</v>
      </c>
      <c r="Q41" s="316">
        <v>0</v>
      </c>
      <c r="R41" s="306">
        <v>0</v>
      </c>
      <c r="S41" s="301">
        <f t="shared" ref="S41:S49" si="5">SUM(G41,P41,R41)</f>
        <v>1661803</v>
      </c>
    </row>
    <row r="42" spans="1:19" s="173" customFormat="1" ht="26.25" customHeight="1">
      <c r="A42" s="239" t="s">
        <v>207</v>
      </c>
      <c r="B42" s="171">
        <v>0</v>
      </c>
      <c r="C42" s="167">
        <v>75484</v>
      </c>
      <c r="D42" s="167">
        <v>0</v>
      </c>
      <c r="E42" s="167">
        <v>0</v>
      </c>
      <c r="F42" s="167">
        <v>21494</v>
      </c>
      <c r="G42" s="169">
        <f t="shared" si="4"/>
        <v>96978</v>
      </c>
      <c r="H42" s="304">
        <v>0</v>
      </c>
      <c r="I42" s="305">
        <v>181057</v>
      </c>
      <c r="J42" s="167">
        <v>0</v>
      </c>
      <c r="K42" s="167">
        <v>23085</v>
      </c>
      <c r="L42" s="167">
        <v>0</v>
      </c>
      <c r="M42" s="167">
        <v>0</v>
      </c>
      <c r="N42" s="167">
        <v>912326</v>
      </c>
      <c r="O42" s="167">
        <v>0</v>
      </c>
      <c r="P42" s="169">
        <f t="shared" ref="P42:P49" si="6">SUM(I42:O42)</f>
        <v>1116468</v>
      </c>
      <c r="Q42" s="304">
        <v>0</v>
      </c>
      <c r="R42" s="306">
        <v>4474</v>
      </c>
      <c r="S42" s="307">
        <f t="shared" si="5"/>
        <v>1217920</v>
      </c>
    </row>
    <row r="43" spans="1:19" s="173" customFormat="1" ht="26.25" customHeight="1">
      <c r="A43" s="239" t="s">
        <v>115</v>
      </c>
      <c r="B43" s="171">
        <v>0</v>
      </c>
      <c r="C43" s="167">
        <v>0</v>
      </c>
      <c r="D43" s="167">
        <v>0</v>
      </c>
      <c r="E43" s="167">
        <v>0</v>
      </c>
      <c r="F43" s="167">
        <v>0</v>
      </c>
      <c r="G43" s="169">
        <f t="shared" si="4"/>
        <v>0</v>
      </c>
      <c r="H43" s="304">
        <v>0</v>
      </c>
      <c r="I43" s="305">
        <v>0</v>
      </c>
      <c r="J43" s="167">
        <v>0</v>
      </c>
      <c r="K43" s="167">
        <v>0</v>
      </c>
      <c r="L43" s="167">
        <v>0</v>
      </c>
      <c r="M43" s="167">
        <v>0</v>
      </c>
      <c r="N43" s="167">
        <v>0</v>
      </c>
      <c r="O43" s="167">
        <v>0</v>
      </c>
      <c r="P43" s="169">
        <f t="shared" si="6"/>
        <v>0</v>
      </c>
      <c r="Q43" s="304">
        <v>0</v>
      </c>
      <c r="R43" s="306">
        <v>0</v>
      </c>
      <c r="S43" s="307">
        <f t="shared" si="5"/>
        <v>0</v>
      </c>
    </row>
    <row r="44" spans="1:19" s="173" customFormat="1" ht="26.25" customHeight="1">
      <c r="A44" s="241" t="s">
        <v>208</v>
      </c>
      <c r="B44" s="171">
        <v>0</v>
      </c>
      <c r="C44" s="167">
        <v>220196</v>
      </c>
      <c r="D44" s="167">
        <v>0</v>
      </c>
      <c r="E44" s="167">
        <v>0</v>
      </c>
      <c r="F44" s="167">
        <v>0</v>
      </c>
      <c r="G44" s="163">
        <f>SUM(B44:F44)</f>
        <v>220196</v>
      </c>
      <c r="H44" s="304">
        <v>0</v>
      </c>
      <c r="I44" s="305">
        <v>53609</v>
      </c>
      <c r="J44" s="167">
        <v>0</v>
      </c>
      <c r="K44" s="167">
        <v>102004</v>
      </c>
      <c r="L44" s="167">
        <v>1145</v>
      </c>
      <c r="M44" s="167">
        <v>0</v>
      </c>
      <c r="N44" s="167">
        <v>279966</v>
      </c>
      <c r="O44" s="167">
        <v>0</v>
      </c>
      <c r="P44" s="169">
        <f t="shared" si="6"/>
        <v>436724</v>
      </c>
      <c r="Q44" s="304">
        <v>0</v>
      </c>
      <c r="R44" s="306">
        <v>0</v>
      </c>
      <c r="S44" s="307">
        <f t="shared" si="5"/>
        <v>656920</v>
      </c>
    </row>
    <row r="45" spans="1:19" s="173" customFormat="1" ht="26.25" customHeight="1">
      <c r="A45" s="239" t="s">
        <v>126</v>
      </c>
      <c r="B45" s="171">
        <v>0</v>
      </c>
      <c r="C45" s="167">
        <v>0</v>
      </c>
      <c r="D45" s="167">
        <v>0</v>
      </c>
      <c r="E45" s="167">
        <v>0</v>
      </c>
      <c r="F45" s="167">
        <v>0</v>
      </c>
      <c r="G45" s="169">
        <f t="shared" si="4"/>
        <v>0</v>
      </c>
      <c r="H45" s="304">
        <v>0</v>
      </c>
      <c r="I45" s="305">
        <v>50136</v>
      </c>
      <c r="J45" s="167">
        <v>0</v>
      </c>
      <c r="K45" s="167">
        <v>169355</v>
      </c>
      <c r="L45" s="167">
        <v>4699</v>
      </c>
      <c r="M45" s="167">
        <v>0</v>
      </c>
      <c r="N45" s="167">
        <v>111757</v>
      </c>
      <c r="O45" s="167">
        <v>0</v>
      </c>
      <c r="P45" s="169">
        <f t="shared" si="6"/>
        <v>335947</v>
      </c>
      <c r="Q45" s="304">
        <v>0</v>
      </c>
      <c r="R45" s="306">
        <v>16504</v>
      </c>
      <c r="S45" s="307">
        <f t="shared" si="5"/>
        <v>352451</v>
      </c>
    </row>
    <row r="46" spans="1:19" s="173" customFormat="1" ht="26.25" customHeight="1">
      <c r="A46" s="239" t="s">
        <v>131</v>
      </c>
      <c r="B46" s="171">
        <v>0</v>
      </c>
      <c r="C46" s="167">
        <v>72999</v>
      </c>
      <c r="D46" s="167">
        <v>0</v>
      </c>
      <c r="E46" s="167">
        <v>0</v>
      </c>
      <c r="F46" s="167">
        <v>0</v>
      </c>
      <c r="G46" s="169">
        <f t="shared" si="4"/>
        <v>72999</v>
      </c>
      <c r="H46" s="304">
        <v>0</v>
      </c>
      <c r="I46" s="305">
        <v>2709</v>
      </c>
      <c r="J46" s="167">
        <v>0</v>
      </c>
      <c r="K46" s="167">
        <v>44418</v>
      </c>
      <c r="L46" s="167">
        <v>0</v>
      </c>
      <c r="M46" s="167">
        <v>0</v>
      </c>
      <c r="N46" s="167">
        <v>157052</v>
      </c>
      <c r="O46" s="167">
        <v>0</v>
      </c>
      <c r="P46" s="169">
        <f t="shared" si="6"/>
        <v>204179</v>
      </c>
      <c r="Q46" s="304">
        <v>0</v>
      </c>
      <c r="R46" s="306">
        <v>70281</v>
      </c>
      <c r="S46" s="307">
        <f t="shared" si="5"/>
        <v>347459</v>
      </c>
    </row>
    <row r="47" spans="1:19" s="173" customFormat="1" ht="26.25" customHeight="1" thickBot="1">
      <c r="A47" s="241" t="s">
        <v>209</v>
      </c>
      <c r="B47" s="186">
        <v>0</v>
      </c>
      <c r="C47" s="179">
        <v>4194457</v>
      </c>
      <c r="D47" s="179">
        <v>0</v>
      </c>
      <c r="E47" s="179">
        <v>0</v>
      </c>
      <c r="F47" s="179">
        <v>4413</v>
      </c>
      <c r="G47" s="309">
        <f>SUM(B47:F47)</f>
        <v>4198870</v>
      </c>
      <c r="H47" s="310">
        <v>0</v>
      </c>
      <c r="I47" s="311">
        <v>114483</v>
      </c>
      <c r="J47" s="179">
        <v>0</v>
      </c>
      <c r="K47" s="179">
        <v>0</v>
      </c>
      <c r="L47" s="179">
        <v>0</v>
      </c>
      <c r="M47" s="179">
        <v>0</v>
      </c>
      <c r="N47" s="179">
        <v>0</v>
      </c>
      <c r="O47" s="179">
        <v>0</v>
      </c>
      <c r="P47" s="309">
        <f t="shared" si="6"/>
        <v>114483</v>
      </c>
      <c r="Q47" s="310">
        <v>0</v>
      </c>
      <c r="R47" s="338">
        <v>387746</v>
      </c>
      <c r="S47" s="313">
        <f t="shared" si="5"/>
        <v>4701099</v>
      </c>
    </row>
    <row r="48" spans="1:19" s="173" customFormat="1" ht="15.75" customHeight="1" thickBot="1">
      <c r="A48" s="339" t="s">
        <v>243</v>
      </c>
      <c r="B48" s="215">
        <v>0</v>
      </c>
      <c r="C48" s="154">
        <v>4563136</v>
      </c>
      <c r="D48" s="154">
        <v>0</v>
      </c>
      <c r="E48" s="154">
        <v>0</v>
      </c>
      <c r="F48" s="154">
        <v>25907</v>
      </c>
      <c r="G48" s="309">
        <f>SUM(B48:F48)</f>
        <v>4589043</v>
      </c>
      <c r="H48" s="316">
        <v>0</v>
      </c>
      <c r="I48" s="340">
        <v>606386</v>
      </c>
      <c r="J48" s="341">
        <v>0</v>
      </c>
      <c r="K48" s="341">
        <v>655508</v>
      </c>
      <c r="L48" s="341">
        <v>63061</v>
      </c>
      <c r="M48" s="341">
        <v>0</v>
      </c>
      <c r="N48" s="341">
        <v>2544649</v>
      </c>
      <c r="O48" s="341">
        <v>0</v>
      </c>
      <c r="P48" s="309">
        <f t="shared" si="6"/>
        <v>3869604</v>
      </c>
      <c r="Q48" s="342">
        <v>0</v>
      </c>
      <c r="R48" s="325">
        <v>479005</v>
      </c>
      <c r="S48" s="313">
        <f t="shared" si="5"/>
        <v>8937652</v>
      </c>
    </row>
    <row r="49" spans="1:19" s="173" customFormat="1" ht="14.25" customHeight="1" thickBot="1">
      <c r="A49" s="343" t="s">
        <v>244</v>
      </c>
      <c r="B49" s="242">
        <v>152888</v>
      </c>
      <c r="C49" s="206">
        <v>27793224</v>
      </c>
      <c r="D49" s="206">
        <v>2615465</v>
      </c>
      <c r="E49" s="206">
        <v>56253</v>
      </c>
      <c r="F49" s="206">
        <v>206133</v>
      </c>
      <c r="G49" s="309">
        <f>SUM(B49:F49)</f>
        <v>30823963</v>
      </c>
      <c r="H49" s="344">
        <v>565125</v>
      </c>
      <c r="I49" s="340">
        <v>35610671</v>
      </c>
      <c r="J49" s="341">
        <v>3984541</v>
      </c>
      <c r="K49" s="341">
        <v>12282459</v>
      </c>
      <c r="L49" s="341">
        <v>3912483</v>
      </c>
      <c r="M49" s="341">
        <v>1006603</v>
      </c>
      <c r="N49" s="341">
        <v>48859522</v>
      </c>
      <c r="O49" s="341">
        <v>181814</v>
      </c>
      <c r="P49" s="309">
        <f t="shared" si="6"/>
        <v>105838093</v>
      </c>
      <c r="Q49" s="342">
        <v>2832259</v>
      </c>
      <c r="R49" s="325">
        <v>5055154</v>
      </c>
      <c r="S49" s="345">
        <f t="shared" si="5"/>
        <v>141717210</v>
      </c>
    </row>
    <row r="50" spans="1:19" s="173" customFormat="1" ht="14.45" customHeight="1">
      <c r="G50" s="172"/>
      <c r="P50" s="172"/>
    </row>
    <row r="51" spans="1:19" s="173" customFormat="1" ht="16.5" customHeight="1">
      <c r="A51" s="346"/>
    </row>
    <row r="64" spans="1:19" ht="16.5" customHeight="1">
      <c r="A64" s="347"/>
    </row>
  </sheetData>
  <mergeCells count="15">
    <mergeCell ref="A2:A4"/>
    <mergeCell ref="B2:H2"/>
    <mergeCell ref="I2:Q2"/>
    <mergeCell ref="R2:R4"/>
    <mergeCell ref="S2:S4"/>
    <mergeCell ref="B3:E3"/>
    <mergeCell ref="F3:F4"/>
    <mergeCell ref="G3:G4"/>
    <mergeCell ref="H3:H4"/>
    <mergeCell ref="I3:I4"/>
    <mergeCell ref="J3:L3"/>
    <mergeCell ref="N3:N4"/>
    <mergeCell ref="O3:O4"/>
    <mergeCell ref="P3:P4"/>
    <mergeCell ref="Q3:Q4"/>
  </mergeCells>
  <phoneticPr fontId="4"/>
  <conditionalFormatting sqref="B5:S49">
    <cfRule type="cellIs" dxfId="3" priority="1" stopIfTrue="1" operator="equal">
      <formula>0</formula>
    </cfRule>
  </conditionalFormatting>
  <pageMargins left="0.59055118110236227" right="0.59055118110236227" top="0.74803149606299213" bottom="0.47244094488188981" header="0.51181102362204722" footer="0.27559055118110237"/>
  <pageSetup paperSize="9" scale="98" fitToWidth="2" orientation="portrait" r:id="rId1"/>
  <headerFooter alignWithMargins="0"/>
  <colBreaks count="1" manualBreakCount="1">
    <brk id="9" max="48" man="1"/>
  </colBreaks>
  <ignoredErrors>
    <ignoredError sqref="S40 O40 M40 F40:G40" formula="1"/>
    <ignoredError sqref="P40" formula="1" formulaRange="1"/>
    <ignoredError sqref="P17:P39 P41:P49"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zoomScaleNormal="100" zoomScaleSheetLayoutView="84" workbookViewId="0">
      <pane xSplit="1" ySplit="4" topLeftCell="B5" activePane="bottomRight" state="frozen"/>
      <selection activeCell="B30" sqref="B30:C30"/>
      <selection pane="topRight" activeCell="B30" sqref="B30:C30"/>
      <selection pane="bottomLeft" activeCell="B30" sqref="B30:C30"/>
      <selection pane="bottomRight" activeCell="K44" sqref="K44"/>
    </sheetView>
  </sheetViews>
  <sheetFormatPr defaultColWidth="9" defaultRowHeight="16.5" customHeight="1"/>
  <cols>
    <col min="1" max="1" width="14.625" style="348" customWidth="1"/>
    <col min="2" max="3" width="11" style="302" bestFit="1" customWidth="1"/>
    <col min="4" max="6" width="8.125" style="302" customWidth="1"/>
    <col min="7" max="7" width="9.75" style="302" customWidth="1"/>
    <col min="8" max="8" width="8.125" style="302" customWidth="1"/>
    <col min="9" max="15" width="8.75" style="302" customWidth="1"/>
    <col min="16" max="16" width="9.75" style="302" customWidth="1"/>
    <col min="17" max="18" width="8.75" style="302" customWidth="1"/>
    <col min="19" max="19" width="10" style="302" customWidth="1"/>
    <col min="20" max="16384" width="9" style="302"/>
  </cols>
  <sheetData>
    <row r="1" spans="1:19" s="287" customFormat="1" ht="16.5" customHeight="1" thickBot="1">
      <c r="A1" s="285" t="s">
        <v>245</v>
      </c>
      <c r="B1" s="286"/>
      <c r="P1" s="288"/>
      <c r="R1" s="288"/>
      <c r="S1" s="289" t="s">
        <v>246</v>
      </c>
    </row>
    <row r="2" spans="1:19" s="235" customFormat="1" ht="14.1" customHeight="1" thickBot="1">
      <c r="A2" s="603" t="s">
        <v>216</v>
      </c>
      <c r="B2" s="606" t="s">
        <v>217</v>
      </c>
      <c r="C2" s="607"/>
      <c r="D2" s="607"/>
      <c r="E2" s="607"/>
      <c r="F2" s="607"/>
      <c r="G2" s="607"/>
      <c r="H2" s="608"/>
      <c r="I2" s="606" t="s">
        <v>218</v>
      </c>
      <c r="J2" s="607"/>
      <c r="K2" s="607"/>
      <c r="L2" s="607"/>
      <c r="M2" s="607"/>
      <c r="N2" s="607"/>
      <c r="O2" s="607"/>
      <c r="P2" s="607"/>
      <c r="Q2" s="608"/>
      <c r="R2" s="609" t="s">
        <v>219</v>
      </c>
      <c r="S2" s="583" t="s">
        <v>220</v>
      </c>
    </row>
    <row r="3" spans="1:19" s="235" customFormat="1" ht="14.1" customHeight="1">
      <c r="A3" s="604"/>
      <c r="B3" s="614" t="s">
        <v>221</v>
      </c>
      <c r="C3" s="615"/>
      <c r="D3" s="615"/>
      <c r="E3" s="616"/>
      <c r="F3" s="617" t="s">
        <v>222</v>
      </c>
      <c r="G3" s="626" t="s">
        <v>223</v>
      </c>
      <c r="H3" s="621" t="s">
        <v>224</v>
      </c>
      <c r="I3" s="634" t="s">
        <v>225</v>
      </c>
      <c r="J3" s="625" t="s">
        <v>226</v>
      </c>
      <c r="K3" s="615"/>
      <c r="L3" s="616"/>
      <c r="M3" s="290" t="s">
        <v>227</v>
      </c>
      <c r="N3" s="617" t="s">
        <v>228</v>
      </c>
      <c r="O3" s="617" t="s">
        <v>229</v>
      </c>
      <c r="P3" s="636" t="s">
        <v>247</v>
      </c>
      <c r="Q3" s="627" t="s">
        <v>224</v>
      </c>
      <c r="R3" s="629"/>
      <c r="S3" s="631"/>
    </row>
    <row r="4" spans="1:19" s="235" customFormat="1" ht="14.1" customHeight="1" thickBot="1">
      <c r="A4" s="605"/>
      <c r="B4" s="143" t="s">
        <v>231</v>
      </c>
      <c r="C4" s="291" t="s">
        <v>232</v>
      </c>
      <c r="D4" s="292" t="s">
        <v>233</v>
      </c>
      <c r="E4" s="291" t="s">
        <v>234</v>
      </c>
      <c r="F4" s="618"/>
      <c r="G4" s="620"/>
      <c r="H4" s="633"/>
      <c r="I4" s="635"/>
      <c r="J4" s="349" t="s">
        <v>235</v>
      </c>
      <c r="K4" s="350" t="s">
        <v>236</v>
      </c>
      <c r="L4" s="351" t="s">
        <v>237</v>
      </c>
      <c r="M4" s="290" t="s">
        <v>238</v>
      </c>
      <c r="N4" s="618"/>
      <c r="O4" s="618"/>
      <c r="P4" s="637"/>
      <c r="Q4" s="638"/>
      <c r="R4" s="630"/>
      <c r="S4" s="632"/>
    </row>
    <row r="5" spans="1:19" ht="14.25" customHeight="1">
      <c r="A5" s="314" t="s">
        <v>9</v>
      </c>
      <c r="B5" s="158">
        <v>0</v>
      </c>
      <c r="C5" s="156">
        <v>0</v>
      </c>
      <c r="D5" s="156">
        <v>0</v>
      </c>
      <c r="E5" s="156">
        <v>0</v>
      </c>
      <c r="F5" s="156">
        <v>0</v>
      </c>
      <c r="G5" s="151">
        <f>SUM(B5:F5)</f>
        <v>0</v>
      </c>
      <c r="H5" s="318">
        <v>0</v>
      </c>
      <c r="I5" s="158">
        <v>587346</v>
      </c>
      <c r="J5" s="156">
        <v>183400</v>
      </c>
      <c r="K5" s="156">
        <v>44238</v>
      </c>
      <c r="L5" s="156">
        <v>68285</v>
      </c>
      <c r="M5" s="156">
        <v>0</v>
      </c>
      <c r="N5" s="156">
        <v>85738</v>
      </c>
      <c r="O5" s="156">
        <v>0</v>
      </c>
      <c r="P5" s="151">
        <f>SUM(I5:O5)</f>
        <v>969007</v>
      </c>
      <c r="Q5" s="318">
        <v>0</v>
      </c>
      <c r="R5" s="352">
        <v>44828</v>
      </c>
      <c r="S5" s="352">
        <f t="shared" ref="S5:S39" si="0">SUM(G5,P5,R5)</f>
        <v>1013835</v>
      </c>
    </row>
    <row r="6" spans="1:19" ht="14.25" customHeight="1">
      <c r="A6" s="320" t="s">
        <v>11</v>
      </c>
      <c r="B6" s="171">
        <v>0</v>
      </c>
      <c r="C6" s="167">
        <v>277827</v>
      </c>
      <c r="D6" s="167">
        <v>0</v>
      </c>
      <c r="E6" s="167">
        <v>0</v>
      </c>
      <c r="F6" s="167">
        <v>21921</v>
      </c>
      <c r="G6" s="169">
        <f t="shared" ref="G6:G39" si="1">SUM(B6:F6)</f>
        <v>299748</v>
      </c>
      <c r="H6" s="304">
        <v>0</v>
      </c>
      <c r="I6" s="171">
        <v>688755</v>
      </c>
      <c r="J6" s="167">
        <v>4952</v>
      </c>
      <c r="K6" s="167">
        <v>24186</v>
      </c>
      <c r="L6" s="167">
        <v>0</v>
      </c>
      <c r="M6" s="167">
        <v>31496</v>
      </c>
      <c r="N6" s="167">
        <v>17252</v>
      </c>
      <c r="O6" s="167">
        <v>0</v>
      </c>
      <c r="P6" s="169">
        <f t="shared" ref="P6:P39" si="2">SUM(I6:O6)</f>
        <v>766641</v>
      </c>
      <c r="Q6" s="304">
        <v>0</v>
      </c>
      <c r="R6" s="307">
        <v>82874</v>
      </c>
      <c r="S6" s="307">
        <f t="shared" si="0"/>
        <v>1149263</v>
      </c>
    </row>
    <row r="7" spans="1:19" ht="14.25" customHeight="1">
      <c r="A7" s="320" t="s">
        <v>13</v>
      </c>
      <c r="B7" s="171">
        <v>0</v>
      </c>
      <c r="C7" s="167">
        <v>0</v>
      </c>
      <c r="D7" s="167">
        <v>0</v>
      </c>
      <c r="E7" s="167">
        <v>0</v>
      </c>
      <c r="F7" s="167">
        <v>0</v>
      </c>
      <c r="G7" s="169">
        <f t="shared" si="1"/>
        <v>0</v>
      </c>
      <c r="H7" s="304">
        <v>0</v>
      </c>
      <c r="I7" s="171">
        <v>241833</v>
      </c>
      <c r="J7" s="167">
        <v>14201</v>
      </c>
      <c r="K7" s="167">
        <v>51036</v>
      </c>
      <c r="L7" s="167">
        <v>0</v>
      </c>
      <c r="M7" s="167">
        <v>0</v>
      </c>
      <c r="N7" s="167">
        <v>146470</v>
      </c>
      <c r="O7" s="167">
        <v>0</v>
      </c>
      <c r="P7" s="169">
        <f t="shared" si="2"/>
        <v>453540</v>
      </c>
      <c r="Q7" s="304">
        <v>0</v>
      </c>
      <c r="R7" s="307">
        <v>77004</v>
      </c>
      <c r="S7" s="307">
        <f t="shared" si="0"/>
        <v>530544</v>
      </c>
    </row>
    <row r="8" spans="1:19" ht="14.25" customHeight="1">
      <c r="A8" s="320" t="s">
        <v>15</v>
      </c>
      <c r="B8" s="171">
        <v>0</v>
      </c>
      <c r="C8" s="167">
        <v>0</v>
      </c>
      <c r="D8" s="167">
        <v>0</v>
      </c>
      <c r="E8" s="167">
        <v>0</v>
      </c>
      <c r="F8" s="167">
        <v>0</v>
      </c>
      <c r="G8" s="169">
        <f t="shared" si="1"/>
        <v>0</v>
      </c>
      <c r="H8" s="304">
        <v>0</v>
      </c>
      <c r="I8" s="171">
        <v>31493</v>
      </c>
      <c r="J8" s="167">
        <v>118</v>
      </c>
      <c r="K8" s="167">
        <v>25011</v>
      </c>
      <c r="L8" s="167">
        <v>0</v>
      </c>
      <c r="M8" s="167">
        <v>0</v>
      </c>
      <c r="N8" s="167">
        <v>301332</v>
      </c>
      <c r="O8" s="167">
        <v>0</v>
      </c>
      <c r="P8" s="169">
        <f t="shared" si="2"/>
        <v>357954</v>
      </c>
      <c r="Q8" s="304">
        <v>0</v>
      </c>
      <c r="R8" s="307">
        <v>39994</v>
      </c>
      <c r="S8" s="307">
        <f t="shared" si="0"/>
        <v>397948</v>
      </c>
    </row>
    <row r="9" spans="1:19" ht="14.25" customHeight="1" thickBot="1">
      <c r="A9" s="321" t="s">
        <v>17</v>
      </c>
      <c r="B9" s="186">
        <v>0</v>
      </c>
      <c r="C9" s="179">
        <v>0</v>
      </c>
      <c r="D9" s="179">
        <v>0</v>
      </c>
      <c r="E9" s="179">
        <v>0</v>
      </c>
      <c r="F9" s="179">
        <v>0</v>
      </c>
      <c r="G9" s="309">
        <f t="shared" si="1"/>
        <v>0</v>
      </c>
      <c r="H9" s="310">
        <v>0</v>
      </c>
      <c r="I9" s="186">
        <v>0</v>
      </c>
      <c r="J9" s="179">
        <v>60525</v>
      </c>
      <c r="K9" s="179">
        <v>76522</v>
      </c>
      <c r="L9" s="179">
        <v>0</v>
      </c>
      <c r="M9" s="179">
        <v>0</v>
      </c>
      <c r="N9" s="179">
        <v>0</v>
      </c>
      <c r="O9" s="179">
        <v>0</v>
      </c>
      <c r="P9" s="309">
        <f t="shared" si="2"/>
        <v>137047</v>
      </c>
      <c r="Q9" s="310">
        <v>0</v>
      </c>
      <c r="R9" s="313">
        <v>2921</v>
      </c>
      <c r="S9" s="313">
        <f t="shared" si="0"/>
        <v>139968</v>
      </c>
    </row>
    <row r="10" spans="1:19" ht="14.25" customHeight="1">
      <c r="A10" s="314" t="s">
        <v>19</v>
      </c>
      <c r="B10" s="158">
        <v>0</v>
      </c>
      <c r="C10" s="156">
        <v>0</v>
      </c>
      <c r="D10" s="156">
        <v>0</v>
      </c>
      <c r="E10" s="156">
        <v>0</v>
      </c>
      <c r="F10" s="156">
        <v>0</v>
      </c>
      <c r="G10" s="163">
        <f t="shared" si="1"/>
        <v>0</v>
      </c>
      <c r="H10" s="318">
        <v>0</v>
      </c>
      <c r="I10" s="158">
        <v>34131</v>
      </c>
      <c r="J10" s="156">
        <v>100</v>
      </c>
      <c r="K10" s="156">
        <v>17548</v>
      </c>
      <c r="L10" s="156">
        <v>0</v>
      </c>
      <c r="M10" s="156">
        <v>0</v>
      </c>
      <c r="N10" s="156">
        <v>16494</v>
      </c>
      <c r="O10" s="156">
        <v>0</v>
      </c>
      <c r="P10" s="163">
        <f t="shared" si="2"/>
        <v>68273</v>
      </c>
      <c r="Q10" s="318">
        <v>0</v>
      </c>
      <c r="R10" s="352">
        <v>0</v>
      </c>
      <c r="S10" s="301">
        <f t="shared" si="0"/>
        <v>68273</v>
      </c>
    </row>
    <row r="11" spans="1:19" ht="14.25" customHeight="1">
      <c r="A11" s="320" t="s">
        <v>21</v>
      </c>
      <c r="B11" s="171">
        <v>0</v>
      </c>
      <c r="C11" s="167">
        <v>73373</v>
      </c>
      <c r="D11" s="167">
        <v>0</v>
      </c>
      <c r="E11" s="167">
        <v>0</v>
      </c>
      <c r="F11" s="167">
        <v>0</v>
      </c>
      <c r="G11" s="169">
        <f t="shared" si="1"/>
        <v>73373</v>
      </c>
      <c r="H11" s="304">
        <v>0</v>
      </c>
      <c r="I11" s="171">
        <v>68118</v>
      </c>
      <c r="J11" s="167">
        <v>0</v>
      </c>
      <c r="K11" s="167">
        <v>48494</v>
      </c>
      <c r="L11" s="167">
        <v>0</v>
      </c>
      <c r="M11" s="167">
        <v>0</v>
      </c>
      <c r="N11" s="167">
        <v>20123</v>
      </c>
      <c r="O11" s="167">
        <v>0</v>
      </c>
      <c r="P11" s="169">
        <f t="shared" si="2"/>
        <v>136735</v>
      </c>
      <c r="Q11" s="304">
        <v>0</v>
      </c>
      <c r="R11" s="307">
        <v>0</v>
      </c>
      <c r="S11" s="307">
        <f t="shared" si="0"/>
        <v>210108</v>
      </c>
    </row>
    <row r="12" spans="1:19" ht="14.25" customHeight="1">
      <c r="A12" s="320" t="s">
        <v>23</v>
      </c>
      <c r="B12" s="171">
        <v>0</v>
      </c>
      <c r="C12" s="167">
        <v>0</v>
      </c>
      <c r="D12" s="167">
        <v>0</v>
      </c>
      <c r="E12" s="167">
        <v>0</v>
      </c>
      <c r="F12" s="167">
        <v>0</v>
      </c>
      <c r="G12" s="169">
        <f t="shared" si="1"/>
        <v>0</v>
      </c>
      <c r="H12" s="304">
        <v>0</v>
      </c>
      <c r="I12" s="171">
        <v>6875</v>
      </c>
      <c r="J12" s="167">
        <v>0</v>
      </c>
      <c r="K12" s="167">
        <v>147525</v>
      </c>
      <c r="L12" s="167">
        <v>0</v>
      </c>
      <c r="M12" s="167">
        <v>0</v>
      </c>
      <c r="N12" s="167">
        <v>302754</v>
      </c>
      <c r="O12" s="167">
        <v>0</v>
      </c>
      <c r="P12" s="169">
        <f t="shared" si="2"/>
        <v>457154</v>
      </c>
      <c r="Q12" s="304">
        <v>0</v>
      </c>
      <c r="R12" s="307">
        <v>0</v>
      </c>
      <c r="S12" s="307">
        <f t="shared" si="0"/>
        <v>457154</v>
      </c>
    </row>
    <row r="13" spans="1:19" ht="14.25" customHeight="1">
      <c r="A13" s="320" t="s">
        <v>25</v>
      </c>
      <c r="B13" s="171">
        <v>0</v>
      </c>
      <c r="C13" s="167">
        <v>0</v>
      </c>
      <c r="D13" s="167">
        <v>0</v>
      </c>
      <c r="E13" s="167">
        <v>0</v>
      </c>
      <c r="F13" s="167">
        <v>0</v>
      </c>
      <c r="G13" s="169">
        <f t="shared" si="1"/>
        <v>0</v>
      </c>
      <c r="H13" s="304">
        <v>0</v>
      </c>
      <c r="I13" s="171">
        <v>7532</v>
      </c>
      <c r="J13" s="167">
        <v>0</v>
      </c>
      <c r="K13" s="167">
        <v>0</v>
      </c>
      <c r="L13" s="167">
        <v>0</v>
      </c>
      <c r="M13" s="167">
        <v>0</v>
      </c>
      <c r="N13" s="167">
        <v>262043</v>
      </c>
      <c r="O13" s="167">
        <v>0</v>
      </c>
      <c r="P13" s="169">
        <f t="shared" si="2"/>
        <v>269575</v>
      </c>
      <c r="Q13" s="304">
        <v>0</v>
      </c>
      <c r="R13" s="307">
        <v>0</v>
      </c>
      <c r="S13" s="307">
        <f t="shared" si="0"/>
        <v>269575</v>
      </c>
    </row>
    <row r="14" spans="1:19" ht="14.25" customHeight="1" thickBot="1">
      <c r="A14" s="321" t="s">
        <v>27</v>
      </c>
      <c r="B14" s="186">
        <v>0</v>
      </c>
      <c r="C14" s="179">
        <v>0</v>
      </c>
      <c r="D14" s="179">
        <v>0</v>
      </c>
      <c r="E14" s="179">
        <v>0</v>
      </c>
      <c r="F14" s="179">
        <v>0</v>
      </c>
      <c r="G14" s="309">
        <f t="shared" si="1"/>
        <v>0</v>
      </c>
      <c r="H14" s="310">
        <v>0</v>
      </c>
      <c r="I14" s="186">
        <v>0</v>
      </c>
      <c r="J14" s="179">
        <v>0</v>
      </c>
      <c r="K14" s="179">
        <v>0</v>
      </c>
      <c r="L14" s="179">
        <v>0</v>
      </c>
      <c r="M14" s="179">
        <v>0</v>
      </c>
      <c r="N14" s="179">
        <v>1653</v>
      </c>
      <c r="O14" s="179">
        <v>0</v>
      </c>
      <c r="P14" s="309">
        <f t="shared" si="2"/>
        <v>1653</v>
      </c>
      <c r="Q14" s="310">
        <v>0</v>
      </c>
      <c r="R14" s="313">
        <v>0</v>
      </c>
      <c r="S14" s="313">
        <f t="shared" si="0"/>
        <v>1653</v>
      </c>
    </row>
    <row r="15" spans="1:19" ht="14.25" customHeight="1">
      <c r="A15" s="314" t="s">
        <v>29</v>
      </c>
      <c r="B15" s="158">
        <v>0</v>
      </c>
      <c r="C15" s="156">
        <v>0</v>
      </c>
      <c r="D15" s="156">
        <v>0</v>
      </c>
      <c r="E15" s="156">
        <v>0</v>
      </c>
      <c r="F15" s="156">
        <v>0</v>
      </c>
      <c r="G15" s="163">
        <f t="shared" si="1"/>
        <v>0</v>
      </c>
      <c r="H15" s="318">
        <v>0</v>
      </c>
      <c r="I15" s="158">
        <v>55345</v>
      </c>
      <c r="J15" s="156">
        <v>58</v>
      </c>
      <c r="K15" s="156">
        <v>64</v>
      </c>
      <c r="L15" s="156">
        <v>0</v>
      </c>
      <c r="M15" s="156">
        <v>0</v>
      </c>
      <c r="N15" s="156">
        <v>328744</v>
      </c>
      <c r="O15" s="156">
        <v>2971</v>
      </c>
      <c r="P15" s="163">
        <f t="shared" si="2"/>
        <v>387182</v>
      </c>
      <c r="Q15" s="318">
        <v>0</v>
      </c>
      <c r="R15" s="352">
        <v>0</v>
      </c>
      <c r="S15" s="301">
        <f t="shared" si="0"/>
        <v>387182</v>
      </c>
    </row>
    <row r="16" spans="1:19" ht="14.25" customHeight="1">
      <c r="A16" s="320" t="s">
        <v>31</v>
      </c>
      <c r="B16" s="171">
        <v>0</v>
      </c>
      <c r="C16" s="167">
        <v>0</v>
      </c>
      <c r="D16" s="167">
        <v>0</v>
      </c>
      <c r="E16" s="167">
        <v>0</v>
      </c>
      <c r="F16" s="167">
        <v>0</v>
      </c>
      <c r="G16" s="169">
        <f t="shared" si="1"/>
        <v>0</v>
      </c>
      <c r="H16" s="304">
        <v>0</v>
      </c>
      <c r="I16" s="171">
        <v>12929</v>
      </c>
      <c r="J16" s="167">
        <v>0</v>
      </c>
      <c r="K16" s="167">
        <v>0</v>
      </c>
      <c r="L16" s="167">
        <v>0</v>
      </c>
      <c r="M16" s="167">
        <v>0</v>
      </c>
      <c r="N16" s="167">
        <v>16402</v>
      </c>
      <c r="O16" s="167">
        <v>0</v>
      </c>
      <c r="P16" s="169">
        <f t="shared" si="2"/>
        <v>29331</v>
      </c>
      <c r="Q16" s="304">
        <v>0</v>
      </c>
      <c r="R16" s="307">
        <v>66147</v>
      </c>
      <c r="S16" s="307">
        <f t="shared" si="0"/>
        <v>95478</v>
      </c>
    </row>
    <row r="17" spans="1:19" ht="14.25" customHeight="1">
      <c r="A17" s="320" t="s">
        <v>33</v>
      </c>
      <c r="B17" s="171">
        <v>0</v>
      </c>
      <c r="C17" s="167">
        <v>0</v>
      </c>
      <c r="D17" s="167">
        <v>0</v>
      </c>
      <c r="E17" s="167">
        <v>0</v>
      </c>
      <c r="F17" s="167">
        <v>0</v>
      </c>
      <c r="G17" s="169">
        <f t="shared" si="1"/>
        <v>0</v>
      </c>
      <c r="H17" s="304">
        <v>0</v>
      </c>
      <c r="I17" s="171">
        <v>5000</v>
      </c>
      <c r="J17" s="167">
        <v>0</v>
      </c>
      <c r="K17" s="167">
        <v>56782</v>
      </c>
      <c r="L17" s="167">
        <v>0</v>
      </c>
      <c r="M17" s="167">
        <v>0</v>
      </c>
      <c r="N17" s="167">
        <v>132400</v>
      </c>
      <c r="O17" s="167">
        <v>0</v>
      </c>
      <c r="P17" s="169">
        <f t="shared" si="2"/>
        <v>194182</v>
      </c>
      <c r="Q17" s="304">
        <v>0</v>
      </c>
      <c r="R17" s="307">
        <v>7329</v>
      </c>
      <c r="S17" s="307">
        <f t="shared" si="0"/>
        <v>201511</v>
      </c>
    </row>
    <row r="18" spans="1:19" ht="14.25" customHeight="1">
      <c r="A18" s="320" t="s">
        <v>35</v>
      </c>
      <c r="B18" s="171">
        <v>0</v>
      </c>
      <c r="C18" s="167">
        <v>0</v>
      </c>
      <c r="D18" s="167">
        <v>0</v>
      </c>
      <c r="E18" s="167">
        <v>0</v>
      </c>
      <c r="F18" s="167">
        <v>0</v>
      </c>
      <c r="G18" s="169">
        <f t="shared" si="1"/>
        <v>0</v>
      </c>
      <c r="H18" s="304">
        <v>0</v>
      </c>
      <c r="I18" s="171">
        <v>7360</v>
      </c>
      <c r="J18" s="167">
        <v>0</v>
      </c>
      <c r="K18" s="167">
        <v>0</v>
      </c>
      <c r="L18" s="167">
        <v>0</v>
      </c>
      <c r="M18" s="167">
        <v>0</v>
      </c>
      <c r="N18" s="167">
        <v>41671</v>
      </c>
      <c r="O18" s="167">
        <v>0</v>
      </c>
      <c r="P18" s="169">
        <f t="shared" si="2"/>
        <v>49031</v>
      </c>
      <c r="Q18" s="304">
        <v>0</v>
      </c>
      <c r="R18" s="307">
        <v>15119</v>
      </c>
      <c r="S18" s="307">
        <f t="shared" si="0"/>
        <v>64150</v>
      </c>
    </row>
    <row r="19" spans="1:19" ht="14.25" customHeight="1" thickBot="1">
      <c r="A19" s="321" t="s">
        <v>37</v>
      </c>
      <c r="B19" s="186">
        <v>0</v>
      </c>
      <c r="C19" s="179">
        <v>0</v>
      </c>
      <c r="D19" s="179">
        <v>0</v>
      </c>
      <c r="E19" s="179">
        <v>0</v>
      </c>
      <c r="F19" s="179">
        <v>0</v>
      </c>
      <c r="G19" s="309">
        <f t="shared" si="1"/>
        <v>0</v>
      </c>
      <c r="H19" s="310">
        <v>0</v>
      </c>
      <c r="I19" s="186">
        <v>24977</v>
      </c>
      <c r="J19" s="179">
        <v>0</v>
      </c>
      <c r="K19" s="179">
        <v>35876</v>
      </c>
      <c r="L19" s="179">
        <v>0</v>
      </c>
      <c r="M19" s="179">
        <v>0</v>
      </c>
      <c r="N19" s="179">
        <v>60796</v>
      </c>
      <c r="O19" s="179">
        <v>0</v>
      </c>
      <c r="P19" s="309">
        <f t="shared" si="2"/>
        <v>121649</v>
      </c>
      <c r="Q19" s="310">
        <v>0</v>
      </c>
      <c r="R19" s="313">
        <v>1278</v>
      </c>
      <c r="S19" s="313">
        <f t="shared" si="0"/>
        <v>122927</v>
      </c>
    </row>
    <row r="20" spans="1:19" ht="14.25" customHeight="1">
      <c r="A20" s="314" t="s">
        <v>39</v>
      </c>
      <c r="B20" s="158">
        <v>0</v>
      </c>
      <c r="C20" s="156">
        <v>0</v>
      </c>
      <c r="D20" s="156">
        <v>0</v>
      </c>
      <c r="E20" s="156">
        <v>0</v>
      </c>
      <c r="F20" s="156">
        <v>0</v>
      </c>
      <c r="G20" s="163">
        <f t="shared" si="1"/>
        <v>0</v>
      </c>
      <c r="H20" s="318">
        <v>0</v>
      </c>
      <c r="I20" s="158">
        <v>24017</v>
      </c>
      <c r="J20" s="156">
        <v>2648</v>
      </c>
      <c r="K20" s="156">
        <v>953</v>
      </c>
      <c r="L20" s="156">
        <v>0</v>
      </c>
      <c r="M20" s="156">
        <v>0</v>
      </c>
      <c r="N20" s="156">
        <v>0</v>
      </c>
      <c r="O20" s="156">
        <v>0</v>
      </c>
      <c r="P20" s="163">
        <f t="shared" si="2"/>
        <v>27618</v>
      </c>
      <c r="Q20" s="318">
        <v>42178</v>
      </c>
      <c r="R20" s="352">
        <v>0</v>
      </c>
      <c r="S20" s="301">
        <f t="shared" si="0"/>
        <v>27618</v>
      </c>
    </row>
    <row r="21" spans="1:19" ht="14.25" customHeight="1">
      <c r="A21" s="320" t="s">
        <v>41</v>
      </c>
      <c r="B21" s="171">
        <v>0</v>
      </c>
      <c r="C21" s="167">
        <v>0</v>
      </c>
      <c r="D21" s="167">
        <v>0</v>
      </c>
      <c r="E21" s="167">
        <v>0</v>
      </c>
      <c r="F21" s="167">
        <v>0</v>
      </c>
      <c r="G21" s="169">
        <f t="shared" si="1"/>
        <v>0</v>
      </c>
      <c r="H21" s="304">
        <v>0</v>
      </c>
      <c r="I21" s="171">
        <v>59352</v>
      </c>
      <c r="J21" s="167">
        <v>3905</v>
      </c>
      <c r="K21" s="167">
        <v>0</v>
      </c>
      <c r="L21" s="167">
        <v>0</v>
      </c>
      <c r="M21" s="167">
        <v>0</v>
      </c>
      <c r="N21" s="167">
        <v>0</v>
      </c>
      <c r="O21" s="167">
        <v>0</v>
      </c>
      <c r="P21" s="169">
        <f t="shared" si="2"/>
        <v>63257</v>
      </c>
      <c r="Q21" s="304">
        <v>45957</v>
      </c>
      <c r="R21" s="307">
        <v>1392</v>
      </c>
      <c r="S21" s="307">
        <f t="shared" si="0"/>
        <v>64649</v>
      </c>
    </row>
    <row r="22" spans="1:19" ht="14.25" customHeight="1">
      <c r="A22" s="320" t="s">
        <v>42</v>
      </c>
      <c r="B22" s="171">
        <v>0</v>
      </c>
      <c r="C22" s="167">
        <v>0</v>
      </c>
      <c r="D22" s="167">
        <v>0</v>
      </c>
      <c r="E22" s="167">
        <v>0</v>
      </c>
      <c r="F22" s="167">
        <v>0</v>
      </c>
      <c r="G22" s="169">
        <f t="shared" si="1"/>
        <v>0</v>
      </c>
      <c r="H22" s="304">
        <v>0</v>
      </c>
      <c r="I22" s="171">
        <v>4135</v>
      </c>
      <c r="J22" s="167">
        <v>0</v>
      </c>
      <c r="K22" s="167">
        <v>0</v>
      </c>
      <c r="L22" s="167">
        <v>0</v>
      </c>
      <c r="M22" s="167">
        <v>0</v>
      </c>
      <c r="N22" s="167">
        <v>19855</v>
      </c>
      <c r="O22" s="167">
        <v>0</v>
      </c>
      <c r="P22" s="169">
        <f t="shared" si="2"/>
        <v>23990</v>
      </c>
      <c r="Q22" s="304">
        <v>42399</v>
      </c>
      <c r="R22" s="307">
        <v>0</v>
      </c>
      <c r="S22" s="307">
        <f t="shared" si="0"/>
        <v>23990</v>
      </c>
    </row>
    <row r="23" spans="1:19" ht="14.25" customHeight="1" thickBot="1">
      <c r="A23" s="322" t="s">
        <v>44</v>
      </c>
      <c r="B23" s="353">
        <v>0</v>
      </c>
      <c r="C23" s="196">
        <v>0</v>
      </c>
      <c r="D23" s="196">
        <v>0</v>
      </c>
      <c r="E23" s="196">
        <v>0</v>
      </c>
      <c r="F23" s="196">
        <v>0</v>
      </c>
      <c r="G23" s="309">
        <f t="shared" si="1"/>
        <v>0</v>
      </c>
      <c r="H23" s="329">
        <v>0</v>
      </c>
      <c r="I23" s="353">
        <v>49937</v>
      </c>
      <c r="J23" s="196">
        <v>257</v>
      </c>
      <c r="K23" s="196">
        <v>0</v>
      </c>
      <c r="L23" s="196">
        <v>0</v>
      </c>
      <c r="M23" s="196">
        <v>49</v>
      </c>
      <c r="N23" s="196">
        <v>0</v>
      </c>
      <c r="O23" s="196">
        <v>0</v>
      </c>
      <c r="P23" s="309">
        <f t="shared" si="2"/>
        <v>50243</v>
      </c>
      <c r="Q23" s="329">
        <v>38494</v>
      </c>
      <c r="R23" s="307">
        <v>1744</v>
      </c>
      <c r="S23" s="313">
        <f t="shared" si="0"/>
        <v>51987</v>
      </c>
    </row>
    <row r="24" spans="1:19" ht="15" customHeight="1" thickBot="1">
      <c r="A24" s="323" t="s">
        <v>239</v>
      </c>
      <c r="B24" s="205">
        <v>0</v>
      </c>
      <c r="C24" s="206">
        <v>351200</v>
      </c>
      <c r="D24" s="206">
        <v>0</v>
      </c>
      <c r="E24" s="206">
        <v>0</v>
      </c>
      <c r="F24" s="206">
        <v>21921</v>
      </c>
      <c r="G24" s="354">
        <f t="shared" si="1"/>
        <v>373121</v>
      </c>
      <c r="H24" s="344">
        <v>0</v>
      </c>
      <c r="I24" s="205">
        <v>1909135</v>
      </c>
      <c r="J24" s="206">
        <v>270164</v>
      </c>
      <c r="K24" s="206">
        <v>528235</v>
      </c>
      <c r="L24" s="206">
        <v>68285</v>
      </c>
      <c r="M24" s="206">
        <v>31545</v>
      </c>
      <c r="N24" s="206">
        <v>1753727</v>
      </c>
      <c r="O24" s="206">
        <v>2971</v>
      </c>
      <c r="P24" s="309">
        <f t="shared" si="2"/>
        <v>4564062</v>
      </c>
      <c r="Q24" s="344">
        <v>169028</v>
      </c>
      <c r="R24" s="352">
        <v>340630</v>
      </c>
      <c r="S24" s="313">
        <f t="shared" si="0"/>
        <v>5277813</v>
      </c>
    </row>
    <row r="25" spans="1:19" ht="14.25" customHeight="1">
      <c r="A25" s="314" t="s">
        <v>48</v>
      </c>
      <c r="B25" s="158">
        <v>0</v>
      </c>
      <c r="C25" s="156">
        <v>0</v>
      </c>
      <c r="D25" s="156">
        <v>0</v>
      </c>
      <c r="E25" s="156">
        <v>0</v>
      </c>
      <c r="F25" s="156">
        <v>0</v>
      </c>
      <c r="G25" s="151">
        <f t="shared" si="1"/>
        <v>0</v>
      </c>
      <c r="H25" s="318">
        <v>0</v>
      </c>
      <c r="I25" s="158">
        <v>0</v>
      </c>
      <c r="J25" s="156">
        <v>0</v>
      </c>
      <c r="K25" s="156">
        <v>0</v>
      </c>
      <c r="L25" s="156">
        <v>45528</v>
      </c>
      <c r="M25" s="156">
        <v>0</v>
      </c>
      <c r="N25" s="156">
        <v>2838</v>
      </c>
      <c r="O25" s="156">
        <v>0</v>
      </c>
      <c r="P25" s="163">
        <f t="shared" si="2"/>
        <v>48366</v>
      </c>
      <c r="Q25" s="318">
        <v>0</v>
      </c>
      <c r="R25" s="352">
        <v>0</v>
      </c>
      <c r="S25" s="301">
        <f t="shared" si="0"/>
        <v>48366</v>
      </c>
    </row>
    <row r="26" spans="1:19" ht="14.25" customHeight="1">
      <c r="A26" s="320" t="s">
        <v>50</v>
      </c>
      <c r="B26" s="171">
        <v>0</v>
      </c>
      <c r="C26" s="167">
        <v>0</v>
      </c>
      <c r="D26" s="167">
        <v>0</v>
      </c>
      <c r="E26" s="167">
        <v>0</v>
      </c>
      <c r="F26" s="167">
        <v>0</v>
      </c>
      <c r="G26" s="169">
        <f t="shared" si="1"/>
        <v>0</v>
      </c>
      <c r="H26" s="304">
        <v>0</v>
      </c>
      <c r="I26" s="171">
        <v>0</v>
      </c>
      <c r="J26" s="167">
        <v>216</v>
      </c>
      <c r="K26" s="167">
        <v>26315</v>
      </c>
      <c r="L26" s="167">
        <v>0</v>
      </c>
      <c r="M26" s="167">
        <v>0</v>
      </c>
      <c r="N26" s="167">
        <v>33363</v>
      </c>
      <c r="O26" s="167">
        <v>0</v>
      </c>
      <c r="P26" s="169">
        <f t="shared" si="2"/>
        <v>59894</v>
      </c>
      <c r="Q26" s="304">
        <v>0</v>
      </c>
      <c r="R26" s="307">
        <v>6</v>
      </c>
      <c r="S26" s="307">
        <f t="shared" si="0"/>
        <v>59900</v>
      </c>
    </row>
    <row r="27" spans="1:19" ht="14.25" customHeight="1">
      <c r="A27" s="320" t="s">
        <v>52</v>
      </c>
      <c r="B27" s="171">
        <v>0</v>
      </c>
      <c r="C27" s="167">
        <v>44990</v>
      </c>
      <c r="D27" s="167">
        <v>0</v>
      </c>
      <c r="E27" s="167">
        <v>0</v>
      </c>
      <c r="F27" s="167">
        <v>0</v>
      </c>
      <c r="G27" s="169">
        <f t="shared" si="1"/>
        <v>44990</v>
      </c>
      <c r="H27" s="304">
        <v>0</v>
      </c>
      <c r="I27" s="171">
        <v>28720</v>
      </c>
      <c r="J27" s="167">
        <v>2568</v>
      </c>
      <c r="K27" s="167">
        <v>87710</v>
      </c>
      <c r="L27" s="167">
        <v>0</v>
      </c>
      <c r="M27" s="167">
        <v>0</v>
      </c>
      <c r="N27" s="167">
        <v>74173</v>
      </c>
      <c r="O27" s="167">
        <v>0</v>
      </c>
      <c r="P27" s="169">
        <f t="shared" si="2"/>
        <v>193171</v>
      </c>
      <c r="Q27" s="304">
        <v>0</v>
      </c>
      <c r="R27" s="307">
        <v>0</v>
      </c>
      <c r="S27" s="307">
        <f t="shared" si="0"/>
        <v>238161</v>
      </c>
    </row>
    <row r="28" spans="1:19" ht="14.25" customHeight="1" thickBot="1">
      <c r="A28" s="321" t="s">
        <v>54</v>
      </c>
      <c r="B28" s="171">
        <v>0</v>
      </c>
      <c r="C28" s="167">
        <v>1319</v>
      </c>
      <c r="D28" s="167">
        <v>0</v>
      </c>
      <c r="E28" s="167">
        <v>0</v>
      </c>
      <c r="F28" s="167">
        <v>0</v>
      </c>
      <c r="G28" s="309">
        <f t="shared" si="1"/>
        <v>1319</v>
      </c>
      <c r="H28" s="304">
        <v>0</v>
      </c>
      <c r="I28" s="171">
        <v>15310</v>
      </c>
      <c r="J28" s="167">
        <v>0</v>
      </c>
      <c r="K28" s="167">
        <v>17756</v>
      </c>
      <c r="L28" s="167">
        <v>0</v>
      </c>
      <c r="M28" s="167">
        <v>0</v>
      </c>
      <c r="N28" s="167">
        <v>30580</v>
      </c>
      <c r="O28" s="167">
        <v>0</v>
      </c>
      <c r="P28" s="309">
        <f t="shared" si="2"/>
        <v>63646</v>
      </c>
      <c r="Q28" s="304">
        <v>0</v>
      </c>
      <c r="R28" s="307">
        <v>0</v>
      </c>
      <c r="S28" s="313">
        <f t="shared" si="0"/>
        <v>64965</v>
      </c>
    </row>
    <row r="29" spans="1:19" ht="14.25" customHeight="1">
      <c r="A29" s="314" t="s">
        <v>56</v>
      </c>
      <c r="B29" s="158">
        <v>0</v>
      </c>
      <c r="C29" s="156">
        <v>0</v>
      </c>
      <c r="D29" s="156">
        <v>0</v>
      </c>
      <c r="E29" s="156">
        <v>0</v>
      </c>
      <c r="F29" s="156">
        <v>0</v>
      </c>
      <c r="G29" s="163">
        <f t="shared" si="1"/>
        <v>0</v>
      </c>
      <c r="H29" s="318">
        <v>0</v>
      </c>
      <c r="I29" s="158">
        <v>112</v>
      </c>
      <c r="J29" s="156">
        <v>0</v>
      </c>
      <c r="K29" s="156">
        <v>0</v>
      </c>
      <c r="L29" s="156">
        <v>0</v>
      </c>
      <c r="M29" s="156">
        <v>0</v>
      </c>
      <c r="N29" s="156">
        <v>231</v>
      </c>
      <c r="O29" s="156">
        <v>0</v>
      </c>
      <c r="P29" s="163">
        <f t="shared" si="2"/>
        <v>343</v>
      </c>
      <c r="Q29" s="318">
        <v>10977</v>
      </c>
      <c r="R29" s="352">
        <v>0</v>
      </c>
      <c r="S29" s="301">
        <f t="shared" si="0"/>
        <v>343</v>
      </c>
    </row>
    <row r="30" spans="1:19" ht="14.25" customHeight="1">
      <c r="A30" s="320" t="s">
        <v>58</v>
      </c>
      <c r="B30" s="171">
        <v>0</v>
      </c>
      <c r="C30" s="167">
        <v>0</v>
      </c>
      <c r="D30" s="167">
        <v>0</v>
      </c>
      <c r="E30" s="167">
        <v>0</v>
      </c>
      <c r="F30" s="167">
        <v>0</v>
      </c>
      <c r="G30" s="169">
        <f t="shared" si="1"/>
        <v>0</v>
      </c>
      <c r="H30" s="304">
        <v>0</v>
      </c>
      <c r="I30" s="171">
        <v>0</v>
      </c>
      <c r="J30" s="167">
        <v>0</v>
      </c>
      <c r="K30" s="167">
        <v>0</v>
      </c>
      <c r="L30" s="167">
        <v>0</v>
      </c>
      <c r="M30" s="167">
        <v>0</v>
      </c>
      <c r="N30" s="167">
        <v>228</v>
      </c>
      <c r="O30" s="167">
        <v>0</v>
      </c>
      <c r="P30" s="169">
        <f t="shared" si="2"/>
        <v>228</v>
      </c>
      <c r="Q30" s="304">
        <v>8270</v>
      </c>
      <c r="R30" s="307">
        <v>0</v>
      </c>
      <c r="S30" s="307">
        <f t="shared" si="0"/>
        <v>228</v>
      </c>
    </row>
    <row r="31" spans="1:19" ht="14.25" customHeight="1">
      <c r="A31" s="320" t="s">
        <v>60</v>
      </c>
      <c r="B31" s="171">
        <v>0</v>
      </c>
      <c r="C31" s="167">
        <v>0</v>
      </c>
      <c r="D31" s="167">
        <v>0</v>
      </c>
      <c r="E31" s="167">
        <v>0</v>
      </c>
      <c r="F31" s="167">
        <v>0</v>
      </c>
      <c r="G31" s="169">
        <f t="shared" si="1"/>
        <v>0</v>
      </c>
      <c r="H31" s="304">
        <v>0</v>
      </c>
      <c r="I31" s="171">
        <v>1431</v>
      </c>
      <c r="J31" s="167">
        <v>0</v>
      </c>
      <c r="K31" s="167">
        <v>0</v>
      </c>
      <c r="L31" s="167">
        <v>0</v>
      </c>
      <c r="M31" s="167">
        <v>0</v>
      </c>
      <c r="N31" s="167">
        <v>3217</v>
      </c>
      <c r="O31" s="167">
        <v>0</v>
      </c>
      <c r="P31" s="169">
        <f t="shared" si="2"/>
        <v>4648</v>
      </c>
      <c r="Q31" s="304">
        <v>7570</v>
      </c>
      <c r="R31" s="307">
        <v>2714</v>
      </c>
      <c r="S31" s="307">
        <f t="shared" si="0"/>
        <v>7362</v>
      </c>
    </row>
    <row r="32" spans="1:19" ht="14.25" customHeight="1">
      <c r="A32" s="320" t="s">
        <v>62</v>
      </c>
      <c r="B32" s="171">
        <v>0</v>
      </c>
      <c r="C32" s="167">
        <v>0</v>
      </c>
      <c r="D32" s="167">
        <v>0</v>
      </c>
      <c r="E32" s="167">
        <v>0</v>
      </c>
      <c r="F32" s="167">
        <v>0</v>
      </c>
      <c r="G32" s="169">
        <f t="shared" si="1"/>
        <v>0</v>
      </c>
      <c r="H32" s="304">
        <v>0</v>
      </c>
      <c r="I32" s="171">
        <v>2000</v>
      </c>
      <c r="J32" s="167">
        <v>54</v>
      </c>
      <c r="K32" s="167">
        <v>0</v>
      </c>
      <c r="L32" s="167">
        <v>0</v>
      </c>
      <c r="M32" s="167">
        <v>0</v>
      </c>
      <c r="N32" s="167">
        <v>5854</v>
      </c>
      <c r="O32" s="167">
        <v>0</v>
      </c>
      <c r="P32" s="169">
        <f t="shared" si="2"/>
        <v>7908</v>
      </c>
      <c r="Q32" s="304">
        <v>12952</v>
      </c>
      <c r="R32" s="307">
        <v>0</v>
      </c>
      <c r="S32" s="307">
        <f t="shared" si="0"/>
        <v>7908</v>
      </c>
    </row>
    <row r="33" spans="1:19" ht="14.25" customHeight="1" thickBot="1">
      <c r="A33" s="321" t="s">
        <v>64</v>
      </c>
      <c r="B33" s="186">
        <v>0</v>
      </c>
      <c r="C33" s="179">
        <v>0</v>
      </c>
      <c r="D33" s="179">
        <v>0</v>
      </c>
      <c r="E33" s="179">
        <v>0</v>
      </c>
      <c r="F33" s="179">
        <v>0</v>
      </c>
      <c r="G33" s="309">
        <f t="shared" si="1"/>
        <v>0</v>
      </c>
      <c r="H33" s="310">
        <v>0</v>
      </c>
      <c r="I33" s="186">
        <v>5985</v>
      </c>
      <c r="J33" s="179">
        <v>0</v>
      </c>
      <c r="K33" s="179">
        <v>0</v>
      </c>
      <c r="L33" s="179">
        <v>0</v>
      </c>
      <c r="M33" s="179">
        <v>0</v>
      </c>
      <c r="N33" s="179">
        <v>3498</v>
      </c>
      <c r="O33" s="179">
        <v>0</v>
      </c>
      <c r="P33" s="309">
        <f t="shared" si="2"/>
        <v>9483</v>
      </c>
      <c r="Q33" s="310">
        <v>11475</v>
      </c>
      <c r="R33" s="313">
        <v>0</v>
      </c>
      <c r="S33" s="313">
        <f t="shared" si="0"/>
        <v>9483</v>
      </c>
    </row>
    <row r="34" spans="1:19" ht="14.25" customHeight="1">
      <c r="A34" s="314" t="s">
        <v>66</v>
      </c>
      <c r="B34" s="158">
        <v>0</v>
      </c>
      <c r="C34" s="156">
        <v>0</v>
      </c>
      <c r="D34" s="156">
        <v>0</v>
      </c>
      <c r="E34" s="156">
        <v>0</v>
      </c>
      <c r="F34" s="156">
        <v>0</v>
      </c>
      <c r="G34" s="163">
        <f t="shared" si="1"/>
        <v>0</v>
      </c>
      <c r="H34" s="318">
        <v>0</v>
      </c>
      <c r="I34" s="158">
        <v>6342</v>
      </c>
      <c r="J34" s="156">
        <v>200</v>
      </c>
      <c r="K34" s="156">
        <v>4423</v>
      </c>
      <c r="L34" s="156">
        <v>0</v>
      </c>
      <c r="M34" s="156">
        <v>0</v>
      </c>
      <c r="N34" s="156">
        <v>50224</v>
      </c>
      <c r="O34" s="156">
        <v>0</v>
      </c>
      <c r="P34" s="163">
        <f t="shared" si="2"/>
        <v>61189</v>
      </c>
      <c r="Q34" s="318">
        <v>0</v>
      </c>
      <c r="R34" s="352">
        <v>0</v>
      </c>
      <c r="S34" s="301">
        <f t="shared" si="0"/>
        <v>61189</v>
      </c>
    </row>
    <row r="35" spans="1:19" ht="14.25" customHeight="1">
      <c r="A35" s="320" t="s">
        <v>68</v>
      </c>
      <c r="B35" s="171">
        <v>0</v>
      </c>
      <c r="C35" s="167">
        <v>0</v>
      </c>
      <c r="D35" s="167">
        <v>0</v>
      </c>
      <c r="E35" s="167">
        <v>0</v>
      </c>
      <c r="F35" s="167">
        <v>0</v>
      </c>
      <c r="G35" s="169">
        <f t="shared" si="1"/>
        <v>0</v>
      </c>
      <c r="H35" s="304">
        <v>0</v>
      </c>
      <c r="I35" s="171">
        <v>2887</v>
      </c>
      <c r="J35" s="167">
        <v>0</v>
      </c>
      <c r="K35" s="167">
        <v>0</v>
      </c>
      <c r="L35" s="167">
        <v>0</v>
      </c>
      <c r="M35" s="167">
        <v>13200</v>
      </c>
      <c r="N35" s="167">
        <v>0</v>
      </c>
      <c r="O35" s="167">
        <v>0</v>
      </c>
      <c r="P35" s="169">
        <f t="shared" si="2"/>
        <v>16087</v>
      </c>
      <c r="Q35" s="304">
        <v>0</v>
      </c>
      <c r="R35" s="307">
        <v>0</v>
      </c>
      <c r="S35" s="307">
        <f t="shared" si="0"/>
        <v>16087</v>
      </c>
    </row>
    <row r="36" spans="1:19" ht="14.25" customHeight="1">
      <c r="A36" s="320" t="s">
        <v>70</v>
      </c>
      <c r="B36" s="171">
        <v>0</v>
      </c>
      <c r="C36" s="167">
        <v>0</v>
      </c>
      <c r="D36" s="167">
        <v>0</v>
      </c>
      <c r="E36" s="167">
        <v>0</v>
      </c>
      <c r="F36" s="167">
        <v>0</v>
      </c>
      <c r="G36" s="169">
        <f t="shared" si="1"/>
        <v>0</v>
      </c>
      <c r="H36" s="304">
        <v>0</v>
      </c>
      <c r="I36" s="171">
        <v>0</v>
      </c>
      <c r="J36" s="167">
        <v>0</v>
      </c>
      <c r="K36" s="167">
        <v>0</v>
      </c>
      <c r="L36" s="167">
        <v>0</v>
      </c>
      <c r="M36" s="167">
        <v>0</v>
      </c>
      <c r="N36" s="167">
        <v>55884</v>
      </c>
      <c r="O36" s="167">
        <v>0</v>
      </c>
      <c r="P36" s="169">
        <f t="shared" si="2"/>
        <v>55884</v>
      </c>
      <c r="Q36" s="304">
        <v>0</v>
      </c>
      <c r="R36" s="307">
        <v>55</v>
      </c>
      <c r="S36" s="307">
        <f t="shared" si="0"/>
        <v>55939</v>
      </c>
    </row>
    <row r="37" spans="1:19" ht="14.25" customHeight="1">
      <c r="A37" s="320" t="s">
        <v>71</v>
      </c>
      <c r="B37" s="171">
        <v>0</v>
      </c>
      <c r="C37" s="167">
        <v>0</v>
      </c>
      <c r="D37" s="167">
        <v>0</v>
      </c>
      <c r="E37" s="167">
        <v>0</v>
      </c>
      <c r="F37" s="167">
        <v>0</v>
      </c>
      <c r="G37" s="169">
        <f t="shared" si="1"/>
        <v>0</v>
      </c>
      <c r="H37" s="304">
        <v>0</v>
      </c>
      <c r="I37" s="171">
        <v>36760</v>
      </c>
      <c r="J37" s="167">
        <v>3101</v>
      </c>
      <c r="K37" s="167">
        <v>23421</v>
      </c>
      <c r="L37" s="167">
        <v>1683</v>
      </c>
      <c r="M37" s="167">
        <v>0</v>
      </c>
      <c r="N37" s="167">
        <v>25785</v>
      </c>
      <c r="O37" s="167">
        <v>0</v>
      </c>
      <c r="P37" s="169">
        <f t="shared" si="2"/>
        <v>90750</v>
      </c>
      <c r="Q37" s="304">
        <v>0</v>
      </c>
      <c r="R37" s="307">
        <v>2309</v>
      </c>
      <c r="S37" s="307">
        <f t="shared" si="0"/>
        <v>93059</v>
      </c>
    </row>
    <row r="38" spans="1:19" ht="14.25" customHeight="1" thickBot="1">
      <c r="A38" s="321" t="s">
        <v>73</v>
      </c>
      <c r="B38" s="186">
        <v>0</v>
      </c>
      <c r="C38" s="179">
        <v>0</v>
      </c>
      <c r="D38" s="179">
        <v>0</v>
      </c>
      <c r="E38" s="179">
        <v>0</v>
      </c>
      <c r="F38" s="179">
        <v>0</v>
      </c>
      <c r="G38" s="309">
        <f t="shared" si="1"/>
        <v>0</v>
      </c>
      <c r="H38" s="310">
        <v>0</v>
      </c>
      <c r="I38" s="186">
        <v>0</v>
      </c>
      <c r="J38" s="179">
        <v>0</v>
      </c>
      <c r="K38" s="179">
        <v>0</v>
      </c>
      <c r="L38" s="179">
        <v>0</v>
      </c>
      <c r="M38" s="179">
        <v>0</v>
      </c>
      <c r="N38" s="179">
        <v>7636</v>
      </c>
      <c r="O38" s="179">
        <v>0</v>
      </c>
      <c r="P38" s="309">
        <f t="shared" si="2"/>
        <v>7636</v>
      </c>
      <c r="Q38" s="310">
        <v>0</v>
      </c>
      <c r="R38" s="313">
        <v>55</v>
      </c>
      <c r="S38" s="313">
        <f t="shared" si="0"/>
        <v>7691</v>
      </c>
    </row>
    <row r="39" spans="1:19" ht="15" customHeight="1" thickBot="1">
      <c r="A39" s="327" t="s">
        <v>240</v>
      </c>
      <c r="B39" s="355">
        <v>0</v>
      </c>
      <c r="C39" s="154">
        <v>46309</v>
      </c>
      <c r="D39" s="154">
        <v>0</v>
      </c>
      <c r="E39" s="154">
        <v>0</v>
      </c>
      <c r="F39" s="154">
        <v>0</v>
      </c>
      <c r="G39" s="195">
        <f t="shared" si="1"/>
        <v>46309</v>
      </c>
      <c r="H39" s="316" t="s">
        <v>266</v>
      </c>
      <c r="I39" s="353">
        <v>99547</v>
      </c>
      <c r="J39" s="196">
        <v>6139</v>
      </c>
      <c r="K39" s="196">
        <v>159625</v>
      </c>
      <c r="L39" s="196">
        <v>47211</v>
      </c>
      <c r="M39" s="196">
        <v>13200</v>
      </c>
      <c r="N39" s="196">
        <v>293511</v>
      </c>
      <c r="O39" s="196">
        <v>0</v>
      </c>
      <c r="P39" s="195">
        <f t="shared" si="2"/>
        <v>619233</v>
      </c>
      <c r="Q39" s="329">
        <v>51244</v>
      </c>
      <c r="R39" s="356">
        <v>5139</v>
      </c>
      <c r="S39" s="330">
        <f t="shared" si="0"/>
        <v>670681</v>
      </c>
    </row>
    <row r="40" spans="1:19" s="173" customFormat="1" ht="16.5" customHeight="1" thickTop="1" thickBot="1">
      <c r="A40" s="331" t="s">
        <v>241</v>
      </c>
      <c r="B40" s="357">
        <v>0</v>
      </c>
      <c r="C40" s="332">
        <v>397509</v>
      </c>
      <c r="D40" s="228">
        <v>0</v>
      </c>
      <c r="E40" s="332">
        <v>0</v>
      </c>
      <c r="F40" s="332">
        <v>21921</v>
      </c>
      <c r="G40" s="333">
        <f>G24+G39</f>
        <v>419430</v>
      </c>
      <c r="H40" s="334">
        <f>SUM(H24,H39)</f>
        <v>0</v>
      </c>
      <c r="I40" s="225">
        <v>2008682</v>
      </c>
      <c r="J40" s="332">
        <v>276303</v>
      </c>
      <c r="K40" s="228">
        <f>IF(SUM(K24,K39)=0,"-",SUM(K24,K39))</f>
        <v>687860</v>
      </c>
      <c r="L40" s="228">
        <f>IF(SUM(L24,L39)=0,"-",SUM(L24,L39))</f>
        <v>115496</v>
      </c>
      <c r="M40" s="228">
        <f>IF(SUM(M24,M39)=0,"-",SUM(M24,M39))</f>
        <v>44745</v>
      </c>
      <c r="N40" s="228">
        <f>IF(SUM(N24,N39)=0,"-",SUM(N24,N39))</f>
        <v>2047238</v>
      </c>
      <c r="O40" s="228">
        <f>IF(SUM(O24,O39)=0,"-",SUM(O24,O39))</f>
        <v>2971</v>
      </c>
      <c r="P40" s="333">
        <f>P24+P39</f>
        <v>5183295</v>
      </c>
      <c r="Q40" s="334">
        <f>SUM(Q24,Q39)</f>
        <v>220272</v>
      </c>
      <c r="R40" s="336">
        <f>SUM(R24,R39)</f>
        <v>345769</v>
      </c>
      <c r="S40" s="334">
        <f>SUM(S24,S39)</f>
        <v>5948494</v>
      </c>
    </row>
    <row r="41" spans="1:19" s="173" customFormat="1" ht="26.25" customHeight="1">
      <c r="A41" s="236" t="s">
        <v>248</v>
      </c>
      <c r="B41" s="158">
        <v>0</v>
      </c>
      <c r="C41" s="156">
        <v>0</v>
      </c>
      <c r="D41" s="156">
        <v>0</v>
      </c>
      <c r="E41" s="156">
        <v>0</v>
      </c>
      <c r="F41" s="156">
        <v>0</v>
      </c>
      <c r="G41" s="163">
        <f>SUM(B41:F41)</f>
        <v>0</v>
      </c>
      <c r="H41" s="318" t="s">
        <v>266</v>
      </c>
      <c r="I41" s="355">
        <v>0</v>
      </c>
      <c r="J41" s="154">
        <v>0</v>
      </c>
      <c r="K41" s="154">
        <v>0</v>
      </c>
      <c r="L41" s="154">
        <v>0</v>
      </c>
      <c r="M41" s="154">
        <v>0</v>
      </c>
      <c r="N41" s="154">
        <v>0</v>
      </c>
      <c r="O41" s="154">
        <v>0</v>
      </c>
      <c r="P41" s="163">
        <f>SUM(I41:O41)</f>
        <v>0</v>
      </c>
      <c r="Q41" s="316">
        <v>0</v>
      </c>
      <c r="R41" s="352">
        <v>0</v>
      </c>
      <c r="S41" s="301">
        <f t="shared" ref="S41:S49" si="3">SUM(G41,P41,R41)</f>
        <v>0</v>
      </c>
    </row>
    <row r="42" spans="1:19" s="173" customFormat="1" ht="26.25" customHeight="1">
      <c r="A42" s="239" t="s">
        <v>207</v>
      </c>
      <c r="B42" s="171">
        <v>0</v>
      </c>
      <c r="C42" s="167">
        <v>0</v>
      </c>
      <c r="D42" s="167">
        <v>0</v>
      </c>
      <c r="E42" s="167">
        <v>0</v>
      </c>
      <c r="F42" s="167">
        <v>0</v>
      </c>
      <c r="G42" s="163">
        <f>SUM(B42:F42)</f>
        <v>0</v>
      </c>
      <c r="H42" s="304" t="s">
        <v>266</v>
      </c>
      <c r="I42" s="171">
        <v>57608</v>
      </c>
      <c r="J42" s="167">
        <v>0</v>
      </c>
      <c r="K42" s="167">
        <v>62225</v>
      </c>
      <c r="L42" s="167">
        <v>0</v>
      </c>
      <c r="M42" s="167">
        <v>0</v>
      </c>
      <c r="N42" s="167">
        <v>1823</v>
      </c>
      <c r="O42" s="167">
        <v>0</v>
      </c>
      <c r="P42" s="169">
        <f t="shared" ref="P42:P49" si="4">SUM(I42:O42)</f>
        <v>121656</v>
      </c>
      <c r="Q42" s="304">
        <v>0</v>
      </c>
      <c r="R42" s="307">
        <v>4973</v>
      </c>
      <c r="S42" s="307">
        <f t="shared" si="3"/>
        <v>126629</v>
      </c>
    </row>
    <row r="43" spans="1:19" s="173" customFormat="1" ht="26.25" customHeight="1">
      <c r="A43" s="239" t="s">
        <v>115</v>
      </c>
      <c r="B43" s="171">
        <v>0</v>
      </c>
      <c r="C43" s="167">
        <v>0</v>
      </c>
      <c r="D43" s="167">
        <v>0</v>
      </c>
      <c r="E43" s="167">
        <v>0</v>
      </c>
      <c r="F43" s="167">
        <v>0</v>
      </c>
      <c r="G43" s="163">
        <f t="shared" ref="G43:G49" si="5">SUM(B43:F43)</f>
        <v>0</v>
      </c>
      <c r="H43" s="304" t="s">
        <v>266</v>
      </c>
      <c r="I43" s="171">
        <v>45184</v>
      </c>
      <c r="J43" s="167">
        <v>0</v>
      </c>
      <c r="K43" s="167">
        <v>47731</v>
      </c>
      <c r="L43" s="167">
        <v>0</v>
      </c>
      <c r="M43" s="167">
        <v>0</v>
      </c>
      <c r="N43" s="167">
        <v>12233</v>
      </c>
      <c r="O43" s="167">
        <v>0</v>
      </c>
      <c r="P43" s="169">
        <f t="shared" si="4"/>
        <v>105148</v>
      </c>
      <c r="Q43" s="304">
        <v>0</v>
      </c>
      <c r="R43" s="307">
        <v>15979</v>
      </c>
      <c r="S43" s="307">
        <f t="shared" si="3"/>
        <v>121127</v>
      </c>
    </row>
    <row r="44" spans="1:19" s="173" customFormat="1" ht="26.25" customHeight="1">
      <c r="A44" s="241" t="s">
        <v>208</v>
      </c>
      <c r="B44" s="171">
        <v>0</v>
      </c>
      <c r="C44" s="167">
        <v>0</v>
      </c>
      <c r="D44" s="167">
        <v>0</v>
      </c>
      <c r="E44" s="167">
        <v>0</v>
      </c>
      <c r="F44" s="167">
        <v>0</v>
      </c>
      <c r="G44" s="163">
        <f t="shared" si="5"/>
        <v>0</v>
      </c>
      <c r="H44" s="304" t="s">
        <v>266</v>
      </c>
      <c r="I44" s="171">
        <v>0</v>
      </c>
      <c r="J44" s="167">
        <v>0</v>
      </c>
      <c r="K44" s="167">
        <v>0</v>
      </c>
      <c r="L44" s="167">
        <v>0</v>
      </c>
      <c r="M44" s="167">
        <v>0</v>
      </c>
      <c r="N44" s="167">
        <v>0</v>
      </c>
      <c r="O44" s="167">
        <v>0</v>
      </c>
      <c r="P44" s="169">
        <f t="shared" si="4"/>
        <v>0</v>
      </c>
      <c r="Q44" s="304">
        <v>0</v>
      </c>
      <c r="R44" s="307">
        <v>0</v>
      </c>
      <c r="S44" s="307">
        <f t="shared" si="3"/>
        <v>0</v>
      </c>
    </row>
    <row r="45" spans="1:19" s="173" customFormat="1" ht="26.25" customHeight="1">
      <c r="A45" s="239" t="s">
        <v>126</v>
      </c>
      <c r="B45" s="171">
        <v>0</v>
      </c>
      <c r="C45" s="167">
        <v>0</v>
      </c>
      <c r="D45" s="167">
        <v>0</v>
      </c>
      <c r="E45" s="167">
        <v>0</v>
      </c>
      <c r="F45" s="167">
        <v>0</v>
      </c>
      <c r="G45" s="163">
        <f t="shared" si="5"/>
        <v>0</v>
      </c>
      <c r="H45" s="304" t="s">
        <v>266</v>
      </c>
      <c r="I45" s="171">
        <v>0</v>
      </c>
      <c r="J45" s="167">
        <v>0</v>
      </c>
      <c r="K45" s="167">
        <v>0</v>
      </c>
      <c r="L45" s="167">
        <v>0</v>
      </c>
      <c r="M45" s="167">
        <v>0</v>
      </c>
      <c r="N45" s="167">
        <v>0</v>
      </c>
      <c r="O45" s="167">
        <v>0</v>
      </c>
      <c r="P45" s="169">
        <f t="shared" si="4"/>
        <v>0</v>
      </c>
      <c r="Q45" s="304" t="s">
        <v>266</v>
      </c>
      <c r="R45" s="307">
        <v>0</v>
      </c>
      <c r="S45" s="307">
        <f t="shared" si="3"/>
        <v>0</v>
      </c>
    </row>
    <row r="46" spans="1:19" s="173" customFormat="1" ht="26.25" customHeight="1">
      <c r="A46" s="239" t="s">
        <v>131</v>
      </c>
      <c r="B46" s="171">
        <v>0</v>
      </c>
      <c r="C46" s="167">
        <v>0</v>
      </c>
      <c r="D46" s="167">
        <v>0</v>
      </c>
      <c r="E46" s="167">
        <v>0</v>
      </c>
      <c r="F46" s="167">
        <v>0</v>
      </c>
      <c r="G46" s="163">
        <f t="shared" si="5"/>
        <v>0</v>
      </c>
      <c r="H46" s="304" t="s">
        <v>266</v>
      </c>
      <c r="I46" s="171">
        <v>0</v>
      </c>
      <c r="J46" s="167">
        <v>0</v>
      </c>
      <c r="K46" s="167">
        <v>0</v>
      </c>
      <c r="L46" s="167">
        <v>0</v>
      </c>
      <c r="M46" s="167">
        <v>0</v>
      </c>
      <c r="N46" s="167">
        <v>0</v>
      </c>
      <c r="O46" s="167">
        <v>0</v>
      </c>
      <c r="P46" s="169">
        <f t="shared" si="4"/>
        <v>0</v>
      </c>
      <c r="Q46" s="304">
        <v>0</v>
      </c>
      <c r="R46" s="307">
        <v>0</v>
      </c>
      <c r="S46" s="307">
        <f t="shared" si="3"/>
        <v>0</v>
      </c>
    </row>
    <row r="47" spans="1:19" s="173" customFormat="1" ht="26.25" customHeight="1" thickBot="1">
      <c r="A47" s="241" t="s">
        <v>209</v>
      </c>
      <c r="B47" s="186">
        <v>0</v>
      </c>
      <c r="C47" s="179">
        <v>0</v>
      </c>
      <c r="D47" s="179">
        <v>0</v>
      </c>
      <c r="E47" s="179">
        <v>0</v>
      </c>
      <c r="F47" s="179">
        <v>0</v>
      </c>
      <c r="G47" s="358">
        <f t="shared" si="5"/>
        <v>0</v>
      </c>
      <c r="H47" s="310" t="s">
        <v>266</v>
      </c>
      <c r="I47" s="186">
        <v>0</v>
      </c>
      <c r="J47" s="179">
        <v>0</v>
      </c>
      <c r="K47" s="179">
        <v>0</v>
      </c>
      <c r="L47" s="179">
        <v>0</v>
      </c>
      <c r="M47" s="179">
        <v>0</v>
      </c>
      <c r="N47" s="179">
        <v>0</v>
      </c>
      <c r="O47" s="179">
        <v>0</v>
      </c>
      <c r="P47" s="309">
        <f t="shared" si="4"/>
        <v>0</v>
      </c>
      <c r="Q47" s="310">
        <v>0</v>
      </c>
      <c r="R47" s="313">
        <v>0</v>
      </c>
      <c r="S47" s="313">
        <f t="shared" si="3"/>
        <v>0</v>
      </c>
    </row>
    <row r="48" spans="1:19" s="173" customFormat="1" ht="15" customHeight="1" thickBot="1">
      <c r="A48" s="339" t="s">
        <v>243</v>
      </c>
      <c r="B48" s="205">
        <v>0</v>
      </c>
      <c r="C48" s="206">
        <v>0</v>
      </c>
      <c r="D48" s="206">
        <v>0</v>
      </c>
      <c r="E48" s="206">
        <v>0</v>
      </c>
      <c r="F48" s="206">
        <v>0</v>
      </c>
      <c r="G48" s="199">
        <f t="shared" si="5"/>
        <v>0</v>
      </c>
      <c r="H48" s="344" t="s">
        <v>266</v>
      </c>
      <c r="I48" s="205">
        <v>102792</v>
      </c>
      <c r="J48" s="206">
        <v>0</v>
      </c>
      <c r="K48" s="206">
        <v>109956</v>
      </c>
      <c r="L48" s="206">
        <v>0</v>
      </c>
      <c r="M48" s="206">
        <v>0</v>
      </c>
      <c r="N48" s="206">
        <v>14056</v>
      </c>
      <c r="O48" s="206">
        <v>0</v>
      </c>
      <c r="P48" s="309">
        <f t="shared" si="4"/>
        <v>226804</v>
      </c>
      <c r="Q48" s="344">
        <v>0</v>
      </c>
      <c r="R48" s="313">
        <v>20952</v>
      </c>
      <c r="S48" s="345">
        <f t="shared" si="3"/>
        <v>247756</v>
      </c>
    </row>
    <row r="49" spans="1:19" s="173" customFormat="1" ht="14.25" customHeight="1" thickBot="1">
      <c r="A49" s="339" t="s">
        <v>75</v>
      </c>
      <c r="B49" s="205">
        <v>0</v>
      </c>
      <c r="C49" s="206">
        <v>397509</v>
      </c>
      <c r="D49" s="206">
        <v>0</v>
      </c>
      <c r="E49" s="206">
        <v>0</v>
      </c>
      <c r="F49" s="206">
        <v>21921</v>
      </c>
      <c r="G49" s="199">
        <f t="shared" si="5"/>
        <v>419430</v>
      </c>
      <c r="H49" s="344" t="s">
        <v>266</v>
      </c>
      <c r="I49" s="205">
        <v>2111474</v>
      </c>
      <c r="J49" s="206">
        <v>276303</v>
      </c>
      <c r="K49" s="206">
        <v>797816</v>
      </c>
      <c r="L49" s="206">
        <v>115496</v>
      </c>
      <c r="M49" s="206">
        <v>44745</v>
      </c>
      <c r="N49" s="206">
        <v>2061294</v>
      </c>
      <c r="O49" s="206">
        <v>2971</v>
      </c>
      <c r="P49" s="309">
        <f t="shared" si="4"/>
        <v>5410099</v>
      </c>
      <c r="Q49" s="344">
        <v>220272</v>
      </c>
      <c r="R49" s="313">
        <v>366721</v>
      </c>
      <c r="S49" s="345">
        <f t="shared" si="3"/>
        <v>6196250</v>
      </c>
    </row>
    <row r="50" spans="1:19" s="173" customFormat="1" ht="14.45" customHeight="1"/>
    <row r="51" spans="1:19" s="173" customFormat="1" ht="16.5" customHeight="1">
      <c r="A51" s="346"/>
    </row>
    <row r="64" spans="1:19" ht="16.5" customHeight="1">
      <c r="A64" s="347"/>
    </row>
  </sheetData>
  <mergeCells count="15">
    <mergeCell ref="A2:A4"/>
    <mergeCell ref="B2:H2"/>
    <mergeCell ref="I2:Q2"/>
    <mergeCell ref="R2:R4"/>
    <mergeCell ref="S2:S4"/>
    <mergeCell ref="B3:E3"/>
    <mergeCell ref="F3:F4"/>
    <mergeCell ref="G3:G4"/>
    <mergeCell ref="H3:H4"/>
    <mergeCell ref="I3:I4"/>
    <mergeCell ref="J3:L3"/>
    <mergeCell ref="N3:N4"/>
    <mergeCell ref="O3:O4"/>
    <mergeCell ref="P3:P4"/>
    <mergeCell ref="Q3:Q4"/>
  </mergeCells>
  <phoneticPr fontId="4"/>
  <conditionalFormatting sqref="C1:H1 C3:H65536 I1:I1048576 A1:B1048576 J1:L1 J3:Q65536 N1:T1 R2:T1048576 U1:IN1048576">
    <cfRule type="cellIs" dxfId="2" priority="2" stopIfTrue="1" operator="equal">
      <formula>0</formula>
    </cfRule>
  </conditionalFormatting>
  <pageMargins left="0.59055118110236227" right="0.59055118110236227" top="0.74803149606299213" bottom="0.47244094488188981" header="0.51181102362204722" footer="0.27559055118110237"/>
  <pageSetup paperSize="9" scale="95" fitToWidth="2" orientation="portrait" r:id="rId1"/>
  <headerFooter alignWithMargins="0"/>
  <colBreaks count="1" manualBreakCount="1">
    <brk id="9" max="49" man="1"/>
  </colBreaks>
  <ignoredErrors>
    <ignoredError sqref="P5:P39" formulaRange="1"/>
    <ignoredError sqref="P40 S40 G4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7"/>
  <sheetViews>
    <sheetView zoomScaleNormal="100" zoomScaleSheetLayoutView="84" workbookViewId="0">
      <pane xSplit="1" ySplit="4" topLeftCell="B5" activePane="bottomRight" state="frozen"/>
      <selection activeCell="B30" sqref="B30:C30"/>
      <selection pane="topRight" activeCell="B30" sqref="B30:C30"/>
      <selection pane="bottomLeft" activeCell="B30" sqref="B30:C30"/>
      <selection pane="bottomRight" activeCell="R31" sqref="R31"/>
    </sheetView>
  </sheetViews>
  <sheetFormatPr defaultColWidth="9" defaultRowHeight="16.5" customHeight="1"/>
  <cols>
    <col min="1" max="1" width="16.625" style="346" customWidth="1"/>
    <col min="2" max="2" width="11.25" style="346" customWidth="1"/>
    <col min="3" max="3" width="9.75" style="173" customWidth="1"/>
    <col min="4" max="4" width="5.75" style="173" customWidth="1"/>
    <col min="5" max="5" width="9.75" style="173" customWidth="1"/>
    <col min="6" max="6" width="5.75" style="173" customWidth="1"/>
    <col min="7" max="7" width="9.375" style="173" customWidth="1"/>
    <col min="8" max="8" width="5.75" style="173" customWidth="1"/>
    <col min="9" max="9" width="9.375" style="173" customWidth="1"/>
    <col min="10" max="10" width="5.75" style="173" customWidth="1"/>
    <col min="11" max="11" width="7.5" style="173" customWidth="1"/>
    <col min="12" max="12" width="10.875" style="173" customWidth="1"/>
    <col min="13" max="13" width="10" style="346" customWidth="1"/>
    <col min="14" max="14" width="9.375" style="173" customWidth="1"/>
    <col min="15" max="15" width="5.75" style="173" customWidth="1"/>
    <col min="16" max="16" width="9.375" style="173" customWidth="1"/>
    <col min="17" max="17" width="5.75" style="173" customWidth="1"/>
    <col min="18" max="18" width="9.375" style="173" customWidth="1"/>
    <col min="19" max="19" width="5.875" style="173" customWidth="1"/>
    <col min="20" max="20" width="9.375" style="173" customWidth="1"/>
    <col min="21" max="21" width="5" style="173" customWidth="1"/>
    <col min="22" max="23" width="8" style="173" customWidth="1"/>
    <col min="24" max="16384" width="9" style="173"/>
  </cols>
  <sheetData>
    <row r="1" spans="1:23" s="362" customFormat="1" ht="16.5" customHeight="1" thickBot="1">
      <c r="A1" s="359" t="s">
        <v>249</v>
      </c>
      <c r="B1" s="360"/>
      <c r="C1" s="361"/>
      <c r="N1" s="361"/>
      <c r="Q1" s="360"/>
    </row>
    <row r="2" spans="1:23" s="235" customFormat="1" ht="12.95" customHeight="1" thickBot="1">
      <c r="A2" s="603" t="s">
        <v>250</v>
      </c>
      <c r="B2" s="363"/>
      <c r="C2" s="639" t="s">
        <v>186</v>
      </c>
      <c r="D2" s="640"/>
      <c r="E2" s="640"/>
      <c r="F2" s="640"/>
      <c r="G2" s="640"/>
      <c r="H2" s="640"/>
      <c r="I2" s="364"/>
      <c r="J2" s="364"/>
      <c r="K2" s="365"/>
      <c r="L2" s="366"/>
      <c r="M2" s="363"/>
      <c r="N2" s="639" t="s">
        <v>187</v>
      </c>
      <c r="O2" s="640"/>
      <c r="P2" s="640"/>
      <c r="Q2" s="640"/>
      <c r="R2" s="640"/>
      <c r="S2" s="640"/>
      <c r="T2" s="364"/>
      <c r="U2" s="364"/>
      <c r="V2" s="365"/>
      <c r="W2" s="366"/>
    </row>
    <row r="3" spans="1:23" s="235" customFormat="1" ht="12.95" customHeight="1">
      <c r="A3" s="604"/>
      <c r="B3" s="367" t="s">
        <v>251</v>
      </c>
      <c r="C3" s="368"/>
      <c r="D3" s="641" t="s">
        <v>252</v>
      </c>
      <c r="E3" s="641"/>
      <c r="F3" s="641"/>
      <c r="G3" s="641"/>
      <c r="H3" s="641"/>
      <c r="I3" s="641"/>
      <c r="J3" s="369"/>
      <c r="K3" s="370" t="s">
        <v>253</v>
      </c>
      <c r="L3" s="369" t="s">
        <v>254</v>
      </c>
      <c r="M3" s="367" t="s">
        <v>251</v>
      </c>
      <c r="N3" s="368"/>
      <c r="O3" s="641" t="s">
        <v>252</v>
      </c>
      <c r="P3" s="641"/>
      <c r="Q3" s="641"/>
      <c r="R3" s="641"/>
      <c r="S3" s="641"/>
      <c r="T3" s="641"/>
      <c r="U3" s="369"/>
      <c r="V3" s="370" t="s">
        <v>253</v>
      </c>
      <c r="W3" s="369" t="s">
        <v>254</v>
      </c>
    </row>
    <row r="4" spans="1:23" s="235" customFormat="1" ht="24" customHeight="1" thickBot="1">
      <c r="A4" s="605"/>
      <c r="B4" s="371" t="s">
        <v>255</v>
      </c>
      <c r="C4" s="372" t="s">
        <v>256</v>
      </c>
      <c r="D4" s="373" t="s">
        <v>257</v>
      </c>
      <c r="E4" s="73" t="s">
        <v>236</v>
      </c>
      <c r="F4" s="373" t="s">
        <v>257</v>
      </c>
      <c r="G4" s="374" t="s">
        <v>258</v>
      </c>
      <c r="H4" s="373" t="s">
        <v>259</v>
      </c>
      <c r="I4" s="375" t="s">
        <v>234</v>
      </c>
      <c r="J4" s="373" t="s">
        <v>259</v>
      </c>
      <c r="K4" s="376" t="s">
        <v>260</v>
      </c>
      <c r="L4" s="377" t="s">
        <v>261</v>
      </c>
      <c r="M4" s="371" t="s">
        <v>255</v>
      </c>
      <c r="N4" s="378" t="s">
        <v>256</v>
      </c>
      <c r="O4" s="379" t="s">
        <v>257</v>
      </c>
      <c r="P4" s="380" t="s">
        <v>236</v>
      </c>
      <c r="Q4" s="379" t="s">
        <v>257</v>
      </c>
      <c r="R4" s="375" t="s">
        <v>258</v>
      </c>
      <c r="S4" s="379" t="s">
        <v>259</v>
      </c>
      <c r="T4" s="375" t="s">
        <v>234</v>
      </c>
      <c r="U4" s="379" t="s">
        <v>259</v>
      </c>
      <c r="V4" s="381" t="s">
        <v>262</v>
      </c>
      <c r="W4" s="377" t="s">
        <v>263</v>
      </c>
    </row>
    <row r="5" spans="1:23" ht="14.25" customHeight="1">
      <c r="A5" s="382" t="s">
        <v>9</v>
      </c>
      <c r="B5" s="150">
        <v>32344283</v>
      </c>
      <c r="C5" s="158">
        <v>20609822</v>
      </c>
      <c r="D5" s="383">
        <f>C5/B5*100</f>
        <v>63.720138733636475</v>
      </c>
      <c r="E5" s="156">
        <v>7149070</v>
      </c>
      <c r="F5" s="383">
        <f>E5/B5*100</f>
        <v>22.103040589893432</v>
      </c>
      <c r="G5" s="156">
        <v>4585391</v>
      </c>
      <c r="H5" s="383">
        <f>G5/B5*100</f>
        <v>14.17682067647009</v>
      </c>
      <c r="I5" s="156">
        <v>0</v>
      </c>
      <c r="J5" s="384">
        <f>I5/B5*100</f>
        <v>0</v>
      </c>
      <c r="K5" s="158">
        <v>34871.264018354042</v>
      </c>
      <c r="L5" s="318">
        <v>8575.368408326498</v>
      </c>
      <c r="M5" s="385">
        <v>969007</v>
      </c>
      <c r="N5" s="150">
        <v>751379</v>
      </c>
      <c r="O5" s="383">
        <f>N5/M5*100</f>
        <v>77.541132313801654</v>
      </c>
      <c r="P5" s="386">
        <v>142514</v>
      </c>
      <c r="Q5" s="383">
        <f>P5/M5*100</f>
        <v>14.70722089726906</v>
      </c>
      <c r="R5" s="156">
        <v>75114</v>
      </c>
      <c r="S5" s="383">
        <f>R5/M5*100</f>
        <v>7.7516467889292855</v>
      </c>
      <c r="T5" s="156">
        <v>0</v>
      </c>
      <c r="U5" s="387">
        <f>T5/M5*100</f>
        <v>0</v>
      </c>
      <c r="V5" s="158">
        <v>29111.548398726194</v>
      </c>
      <c r="W5" s="318">
        <v>75556.101364522416</v>
      </c>
    </row>
    <row r="6" spans="1:23" ht="14.25" customHeight="1">
      <c r="A6" s="388" t="s">
        <v>11</v>
      </c>
      <c r="B6" s="162">
        <v>14860714</v>
      </c>
      <c r="C6" s="208">
        <v>7929148</v>
      </c>
      <c r="D6" s="389">
        <f t="shared" ref="D6:D49" si="0">C6/B6*100</f>
        <v>53.356440343310553</v>
      </c>
      <c r="E6" s="182">
        <v>6395008</v>
      </c>
      <c r="F6" s="389">
        <f t="shared" ref="F6:F48" si="1">E6/B6*100</f>
        <v>43.032979438269251</v>
      </c>
      <c r="G6" s="182">
        <v>536558</v>
      </c>
      <c r="H6" s="389">
        <f t="shared" ref="H6:H48" si="2">G6/B6*100</f>
        <v>3.6105802184201918</v>
      </c>
      <c r="I6" s="182">
        <v>0</v>
      </c>
      <c r="J6" s="390">
        <f t="shared" ref="J6:J50" si="3">I6/B6*100</f>
        <v>0</v>
      </c>
      <c r="K6" s="208">
        <v>39499.433850930029</v>
      </c>
      <c r="L6" s="297">
        <v>9614.8263073853323</v>
      </c>
      <c r="M6" s="391">
        <v>766641</v>
      </c>
      <c r="N6" s="295">
        <v>658864</v>
      </c>
      <c r="O6" s="392">
        <f t="shared" ref="O6:O39" si="4">N6/M6*100</f>
        <v>85.941659786001537</v>
      </c>
      <c r="P6" s="296">
        <v>107777</v>
      </c>
      <c r="Q6" s="392">
        <f t="shared" ref="Q6:Q49" si="5">P6/M6*100</f>
        <v>14.058340213998468</v>
      </c>
      <c r="R6" s="210">
        <v>0</v>
      </c>
      <c r="S6" s="392">
        <f t="shared" ref="S6:S49" si="6">R6/M6*100</f>
        <v>0</v>
      </c>
      <c r="T6" s="210">
        <v>0</v>
      </c>
      <c r="U6" s="393">
        <f t="shared" ref="U6:U49" si="7">T6/M6*100</f>
        <v>0</v>
      </c>
      <c r="V6" s="208">
        <v>19477.172836055994</v>
      </c>
      <c r="W6" s="299">
        <v>118345.3226304415</v>
      </c>
    </row>
    <row r="7" spans="1:23" ht="14.25" customHeight="1">
      <c r="A7" s="394" t="s">
        <v>13</v>
      </c>
      <c r="B7" s="165">
        <v>9160335</v>
      </c>
      <c r="C7" s="171">
        <v>4076802</v>
      </c>
      <c r="D7" s="395">
        <f t="shared" si="0"/>
        <v>44.504944415242456</v>
      </c>
      <c r="E7" s="167">
        <v>4976672</v>
      </c>
      <c r="F7" s="395">
        <f t="shared" si="1"/>
        <v>54.3284934448358</v>
      </c>
      <c r="G7" s="167">
        <v>106861</v>
      </c>
      <c r="H7" s="395">
        <f t="shared" si="2"/>
        <v>1.1665621399217385</v>
      </c>
      <c r="I7" s="167">
        <v>0</v>
      </c>
      <c r="J7" s="396">
        <f t="shared" si="3"/>
        <v>0</v>
      </c>
      <c r="K7" s="171">
        <v>44394.373364350104</v>
      </c>
      <c r="L7" s="304">
        <v>12633.428816128271</v>
      </c>
      <c r="M7" s="397">
        <v>453540</v>
      </c>
      <c r="N7" s="171">
        <v>191628</v>
      </c>
      <c r="O7" s="395">
        <f t="shared" si="4"/>
        <v>42.251620584733431</v>
      </c>
      <c r="P7" s="167">
        <v>261912</v>
      </c>
      <c r="Q7" s="395">
        <f t="shared" si="5"/>
        <v>57.748379415266569</v>
      </c>
      <c r="R7" s="167">
        <v>0</v>
      </c>
      <c r="S7" s="395">
        <f t="shared" si="6"/>
        <v>0</v>
      </c>
      <c r="T7" s="167">
        <v>0</v>
      </c>
      <c r="U7" s="398">
        <f t="shared" si="7"/>
        <v>0</v>
      </c>
      <c r="V7" s="208">
        <v>16857.089760267609</v>
      </c>
      <c r="W7" s="304">
        <v>19809.565407294169</v>
      </c>
    </row>
    <row r="8" spans="1:23" ht="14.25" customHeight="1">
      <c r="A8" s="394" t="s">
        <v>15</v>
      </c>
      <c r="B8" s="165">
        <v>5606822</v>
      </c>
      <c r="C8" s="171">
        <v>2369024</v>
      </c>
      <c r="D8" s="395">
        <f t="shared" si="0"/>
        <v>42.252527367553313</v>
      </c>
      <c r="E8" s="167">
        <v>3095236</v>
      </c>
      <c r="F8" s="395">
        <f t="shared" si="1"/>
        <v>55.204820128051146</v>
      </c>
      <c r="G8" s="167">
        <v>142562</v>
      </c>
      <c r="H8" s="395">
        <f t="shared" si="2"/>
        <v>2.5426525043955381</v>
      </c>
      <c r="I8" s="167">
        <v>0</v>
      </c>
      <c r="J8" s="396">
        <f t="shared" si="3"/>
        <v>0</v>
      </c>
      <c r="K8" s="171">
        <v>58056.66062645612</v>
      </c>
      <c r="L8" s="304">
        <v>14934.639234572111</v>
      </c>
      <c r="M8" s="397">
        <v>357954</v>
      </c>
      <c r="N8" s="171">
        <v>118862</v>
      </c>
      <c r="O8" s="395">
        <f t="shared" si="4"/>
        <v>33.205942663023741</v>
      </c>
      <c r="P8" s="167">
        <v>239092</v>
      </c>
      <c r="Q8" s="395">
        <f t="shared" si="5"/>
        <v>66.794057336976266</v>
      </c>
      <c r="R8" s="167">
        <v>0</v>
      </c>
      <c r="S8" s="395">
        <f t="shared" si="6"/>
        <v>0</v>
      </c>
      <c r="T8" s="167">
        <v>0</v>
      </c>
      <c r="U8" s="398">
        <f t="shared" si="7"/>
        <v>0</v>
      </c>
      <c r="V8" s="208">
        <v>28841.672709693015</v>
      </c>
      <c r="W8" s="304">
        <v>20431.164383561645</v>
      </c>
    </row>
    <row r="9" spans="1:23" ht="14.25" customHeight="1" thickBot="1">
      <c r="A9" s="399" t="s">
        <v>17</v>
      </c>
      <c r="B9" s="400">
        <v>2778410</v>
      </c>
      <c r="C9" s="186">
        <v>1627743</v>
      </c>
      <c r="D9" s="395">
        <f t="shared" si="0"/>
        <v>58.585413959782748</v>
      </c>
      <c r="E9" s="179">
        <v>1052764</v>
      </c>
      <c r="F9" s="395">
        <f t="shared" si="1"/>
        <v>37.890880035703873</v>
      </c>
      <c r="G9" s="179">
        <v>97903</v>
      </c>
      <c r="H9" s="395">
        <f t="shared" si="2"/>
        <v>3.523706004513373</v>
      </c>
      <c r="I9" s="179">
        <v>0</v>
      </c>
      <c r="J9" s="396">
        <f t="shared" si="3"/>
        <v>0</v>
      </c>
      <c r="K9" s="186">
        <v>37572.483366690103</v>
      </c>
      <c r="L9" s="310">
        <v>10749.739808018943</v>
      </c>
      <c r="M9" s="401">
        <v>137047</v>
      </c>
      <c r="N9" s="186">
        <v>60525</v>
      </c>
      <c r="O9" s="402">
        <f t="shared" si="4"/>
        <v>44.163681072916589</v>
      </c>
      <c r="P9" s="179">
        <v>76522</v>
      </c>
      <c r="Q9" s="402">
        <f t="shared" si="5"/>
        <v>55.836318927083404</v>
      </c>
      <c r="R9" s="179">
        <v>0</v>
      </c>
      <c r="S9" s="402">
        <f t="shared" si="6"/>
        <v>0</v>
      </c>
      <c r="T9" s="179">
        <v>0</v>
      </c>
      <c r="U9" s="403">
        <f t="shared" si="7"/>
        <v>0</v>
      </c>
      <c r="V9" s="186">
        <v>24586.831718693935</v>
      </c>
      <c r="W9" s="310">
        <v>19039.594331758821</v>
      </c>
    </row>
    <row r="10" spans="1:23" ht="14.25" customHeight="1">
      <c r="A10" s="149" t="s">
        <v>19</v>
      </c>
      <c r="B10" s="352">
        <v>3605396</v>
      </c>
      <c r="C10" s="158">
        <v>1241300</v>
      </c>
      <c r="D10" s="383">
        <f t="shared" si="0"/>
        <v>34.428950384368321</v>
      </c>
      <c r="E10" s="156">
        <v>2348835</v>
      </c>
      <c r="F10" s="383">
        <f t="shared" si="1"/>
        <v>65.147767401971933</v>
      </c>
      <c r="G10" s="156">
        <v>3350</v>
      </c>
      <c r="H10" s="383">
        <f t="shared" si="2"/>
        <v>9.2916284369317537E-2</v>
      </c>
      <c r="I10" s="182">
        <v>11911</v>
      </c>
      <c r="J10" s="384">
        <f t="shared" si="3"/>
        <v>0.33036592929043024</v>
      </c>
      <c r="K10" s="208">
        <v>66897.910713623045</v>
      </c>
      <c r="L10" s="299">
        <v>21010.466200466202</v>
      </c>
      <c r="M10" s="385">
        <v>68273</v>
      </c>
      <c r="N10" s="215">
        <v>6881</v>
      </c>
      <c r="O10" s="404">
        <f t="shared" si="4"/>
        <v>10.078654812297687</v>
      </c>
      <c r="P10" s="315">
        <v>61392</v>
      </c>
      <c r="Q10" s="404">
        <f t="shared" si="5"/>
        <v>89.921345187702315</v>
      </c>
      <c r="R10" s="154">
        <v>0</v>
      </c>
      <c r="S10" s="404">
        <f t="shared" si="6"/>
        <v>0</v>
      </c>
      <c r="T10" s="154">
        <v>0</v>
      </c>
      <c r="U10" s="405">
        <f t="shared" si="7"/>
        <v>0</v>
      </c>
      <c r="V10" s="208">
        <v>24193.125442948265</v>
      </c>
      <c r="W10" s="299">
        <v>4511.232985331043</v>
      </c>
    </row>
    <row r="11" spans="1:23" ht="14.25" customHeight="1">
      <c r="A11" s="161" t="s">
        <v>21</v>
      </c>
      <c r="B11" s="307">
        <v>6913878</v>
      </c>
      <c r="C11" s="171">
        <v>3758132</v>
      </c>
      <c r="D11" s="395">
        <f t="shared" si="0"/>
        <v>54.356353988311625</v>
      </c>
      <c r="E11" s="167">
        <v>2988666</v>
      </c>
      <c r="F11" s="395">
        <f t="shared" si="1"/>
        <v>43.227057231845862</v>
      </c>
      <c r="G11" s="167">
        <v>166288</v>
      </c>
      <c r="H11" s="395">
        <f t="shared" si="2"/>
        <v>2.4051335589086182</v>
      </c>
      <c r="I11" s="167">
        <v>792</v>
      </c>
      <c r="J11" s="396">
        <f t="shared" si="3"/>
        <v>1.1455220933895564E-2</v>
      </c>
      <c r="K11" s="171">
        <v>66366.008178310207</v>
      </c>
      <c r="L11" s="304">
        <v>15572.288315397333</v>
      </c>
      <c r="M11" s="397">
        <v>136735</v>
      </c>
      <c r="N11" s="171">
        <v>492</v>
      </c>
      <c r="O11" s="395">
        <f t="shared" si="4"/>
        <v>0.35982008995502246</v>
      </c>
      <c r="P11" s="167">
        <v>136243</v>
      </c>
      <c r="Q11" s="395">
        <f t="shared" si="5"/>
        <v>99.640179910044978</v>
      </c>
      <c r="R11" s="167">
        <v>0</v>
      </c>
      <c r="S11" s="395">
        <f t="shared" si="6"/>
        <v>0</v>
      </c>
      <c r="T11" s="167">
        <v>0</v>
      </c>
      <c r="U11" s="398">
        <f t="shared" si="7"/>
        <v>0</v>
      </c>
      <c r="V11" s="208">
        <v>10513.224665538981</v>
      </c>
      <c r="W11" s="304">
        <v>8196.0678535035659</v>
      </c>
    </row>
    <row r="12" spans="1:23" ht="14.25" customHeight="1">
      <c r="A12" s="161" t="s">
        <v>23</v>
      </c>
      <c r="B12" s="307">
        <v>2353054</v>
      </c>
      <c r="C12" s="171">
        <v>1076260</v>
      </c>
      <c r="D12" s="395">
        <f t="shared" si="0"/>
        <v>45.738856821815396</v>
      </c>
      <c r="E12" s="167">
        <v>1013840</v>
      </c>
      <c r="F12" s="395">
        <f t="shared" si="1"/>
        <v>43.086134019873747</v>
      </c>
      <c r="G12" s="167">
        <v>262954</v>
      </c>
      <c r="H12" s="395">
        <f t="shared" si="2"/>
        <v>11.175009158310859</v>
      </c>
      <c r="I12" s="167">
        <v>0</v>
      </c>
      <c r="J12" s="396">
        <f t="shared" si="3"/>
        <v>0</v>
      </c>
      <c r="K12" s="171">
        <v>37869.415475730653</v>
      </c>
      <c r="L12" s="304">
        <v>12627.880518198113</v>
      </c>
      <c r="M12" s="397">
        <v>457154</v>
      </c>
      <c r="N12" s="171">
        <v>290796</v>
      </c>
      <c r="O12" s="395">
        <f t="shared" si="4"/>
        <v>63.610074504433953</v>
      </c>
      <c r="P12" s="167">
        <v>166358</v>
      </c>
      <c r="Q12" s="395">
        <f t="shared" si="5"/>
        <v>36.389925495566047</v>
      </c>
      <c r="R12" s="167">
        <v>0</v>
      </c>
      <c r="S12" s="395">
        <f t="shared" si="6"/>
        <v>0</v>
      </c>
      <c r="T12" s="167">
        <v>0</v>
      </c>
      <c r="U12" s="398">
        <f t="shared" si="7"/>
        <v>0</v>
      </c>
      <c r="V12" s="208">
        <v>18659.34693877551</v>
      </c>
      <c r="W12" s="304">
        <v>11654.956149296349</v>
      </c>
    </row>
    <row r="13" spans="1:23" ht="14.25" customHeight="1">
      <c r="A13" s="161" t="s">
        <v>25</v>
      </c>
      <c r="B13" s="307">
        <v>3246911</v>
      </c>
      <c r="C13" s="171">
        <v>1573006</v>
      </c>
      <c r="D13" s="395">
        <f t="shared" si="0"/>
        <v>48.446230894533301</v>
      </c>
      <c r="E13" s="167">
        <v>1316036</v>
      </c>
      <c r="F13" s="395">
        <f t="shared" si="1"/>
        <v>40.531939434126777</v>
      </c>
      <c r="G13" s="167">
        <v>354163</v>
      </c>
      <c r="H13" s="395">
        <f t="shared" si="2"/>
        <v>10.907690417138012</v>
      </c>
      <c r="I13" s="167">
        <v>3706</v>
      </c>
      <c r="J13" s="396">
        <f t="shared" si="3"/>
        <v>0.11413925420191684</v>
      </c>
      <c r="K13" s="171">
        <v>51345.926371054462</v>
      </c>
      <c r="L13" s="304">
        <v>13223.875308511244</v>
      </c>
      <c r="M13" s="397">
        <v>269575</v>
      </c>
      <c r="N13" s="171">
        <v>153720</v>
      </c>
      <c r="O13" s="395">
        <f t="shared" si="4"/>
        <v>57.02309190392284</v>
      </c>
      <c r="P13" s="167">
        <v>100163</v>
      </c>
      <c r="Q13" s="395">
        <f t="shared" si="5"/>
        <v>37.155893536121674</v>
      </c>
      <c r="R13" s="167">
        <v>12406</v>
      </c>
      <c r="S13" s="395">
        <f t="shared" si="6"/>
        <v>4.6020587962533615</v>
      </c>
      <c r="T13" s="167">
        <v>3286</v>
      </c>
      <c r="U13" s="398">
        <f t="shared" si="7"/>
        <v>1.2189557637021236</v>
      </c>
      <c r="V13" s="208">
        <v>31566.159250585479</v>
      </c>
      <c r="W13" s="304">
        <v>22232.98969072165</v>
      </c>
    </row>
    <row r="14" spans="1:23" ht="14.25" customHeight="1" thickBot="1">
      <c r="A14" s="177" t="s">
        <v>27</v>
      </c>
      <c r="B14" s="313">
        <v>1267051</v>
      </c>
      <c r="C14" s="186">
        <v>265813</v>
      </c>
      <c r="D14" s="395">
        <f>C14/B14*100</f>
        <v>20.978871410858758</v>
      </c>
      <c r="E14" s="179">
        <v>883964</v>
      </c>
      <c r="F14" s="395">
        <f t="shared" si="1"/>
        <v>69.765463268645064</v>
      </c>
      <c r="G14" s="179">
        <v>117274</v>
      </c>
      <c r="H14" s="395">
        <f t="shared" si="2"/>
        <v>9.2556653204961759</v>
      </c>
      <c r="I14" s="179">
        <v>0</v>
      </c>
      <c r="J14" s="396">
        <f t="shared" si="3"/>
        <v>0</v>
      </c>
      <c r="K14" s="186">
        <v>91082.668391920059</v>
      </c>
      <c r="L14" s="310">
        <v>21468.527084498211</v>
      </c>
      <c r="M14" s="401">
        <v>1653</v>
      </c>
      <c r="N14" s="186">
        <v>36</v>
      </c>
      <c r="O14" s="402">
        <f t="shared" si="4"/>
        <v>2.1778584392014517</v>
      </c>
      <c r="P14" s="179">
        <v>1617</v>
      </c>
      <c r="Q14" s="402">
        <f t="shared" si="5"/>
        <v>97.822141560798542</v>
      </c>
      <c r="R14" s="179">
        <v>0</v>
      </c>
      <c r="S14" s="402">
        <f t="shared" si="6"/>
        <v>0</v>
      </c>
      <c r="T14" s="179">
        <v>0</v>
      </c>
      <c r="U14" s="403">
        <f t="shared" si="7"/>
        <v>0</v>
      </c>
      <c r="V14" s="186">
        <v>6054.9450549450548</v>
      </c>
      <c r="W14" s="310">
        <v>9132.5966850828736</v>
      </c>
    </row>
    <row r="15" spans="1:23" ht="14.25" customHeight="1">
      <c r="A15" s="149" t="s">
        <v>29</v>
      </c>
      <c r="B15" s="352">
        <v>793084</v>
      </c>
      <c r="C15" s="158">
        <v>335854</v>
      </c>
      <c r="D15" s="383">
        <f t="shared" si="0"/>
        <v>42.347847138512442</v>
      </c>
      <c r="E15" s="156">
        <v>373128</v>
      </c>
      <c r="F15" s="383">
        <f t="shared" si="1"/>
        <v>47.047727605146491</v>
      </c>
      <c r="G15" s="156">
        <v>84102</v>
      </c>
      <c r="H15" s="383">
        <f t="shared" si="2"/>
        <v>10.604425256341068</v>
      </c>
      <c r="I15" s="182">
        <v>0</v>
      </c>
      <c r="J15" s="384">
        <f t="shared" si="3"/>
        <v>0</v>
      </c>
      <c r="K15" s="208">
        <v>56159.467497521597</v>
      </c>
      <c r="L15" s="299">
        <v>19676.574207314046</v>
      </c>
      <c r="M15" s="385">
        <v>387182</v>
      </c>
      <c r="N15" s="215">
        <v>42961</v>
      </c>
      <c r="O15" s="404">
        <f t="shared" si="4"/>
        <v>11.095815404641744</v>
      </c>
      <c r="P15" s="315">
        <v>344221</v>
      </c>
      <c r="Q15" s="404">
        <f t="shared" si="5"/>
        <v>88.904184595358259</v>
      </c>
      <c r="R15" s="154">
        <v>0</v>
      </c>
      <c r="S15" s="404">
        <f t="shared" si="6"/>
        <v>0</v>
      </c>
      <c r="T15" s="154">
        <v>0</v>
      </c>
      <c r="U15" s="405">
        <f t="shared" si="7"/>
        <v>0</v>
      </c>
      <c r="V15" s="208">
        <v>20183.60006255539</v>
      </c>
      <c r="W15" s="299">
        <v>14308.806681695554</v>
      </c>
    </row>
    <row r="16" spans="1:23" ht="14.25" customHeight="1">
      <c r="A16" s="161" t="s">
        <v>31</v>
      </c>
      <c r="B16" s="307">
        <v>1950317</v>
      </c>
      <c r="C16" s="171">
        <v>932794</v>
      </c>
      <c r="D16" s="395">
        <f t="shared" si="0"/>
        <v>47.827814657822294</v>
      </c>
      <c r="E16" s="167">
        <v>848801</v>
      </c>
      <c r="F16" s="395">
        <f t="shared" si="1"/>
        <v>43.521181428454966</v>
      </c>
      <c r="G16" s="167">
        <v>168722</v>
      </c>
      <c r="H16" s="395">
        <f t="shared" si="2"/>
        <v>8.651003913722743</v>
      </c>
      <c r="I16" s="167">
        <v>0</v>
      </c>
      <c r="J16" s="396">
        <f t="shared" si="3"/>
        <v>0</v>
      </c>
      <c r="K16" s="171">
        <v>43664.465141270768</v>
      </c>
      <c r="L16" s="304">
        <v>12092.889296742271</v>
      </c>
      <c r="M16" s="397">
        <v>29331</v>
      </c>
      <c r="N16" s="171">
        <v>29331</v>
      </c>
      <c r="O16" s="395">
        <f t="shared" si="4"/>
        <v>100</v>
      </c>
      <c r="P16" s="167">
        <v>0</v>
      </c>
      <c r="Q16" s="395">
        <f t="shared" si="5"/>
        <v>0</v>
      </c>
      <c r="R16" s="167">
        <v>0</v>
      </c>
      <c r="S16" s="395">
        <f t="shared" si="6"/>
        <v>0</v>
      </c>
      <c r="T16" s="167">
        <v>0</v>
      </c>
      <c r="U16" s="398">
        <f t="shared" si="7"/>
        <v>0</v>
      </c>
      <c r="V16" s="208">
        <v>2083.1676136363635</v>
      </c>
      <c r="W16" s="304">
        <v>1023.3410090014654</v>
      </c>
    </row>
    <row r="17" spans="1:23" ht="14.25" customHeight="1">
      <c r="A17" s="161" t="s">
        <v>33</v>
      </c>
      <c r="B17" s="307">
        <v>3691288</v>
      </c>
      <c r="C17" s="171">
        <v>2029025</v>
      </c>
      <c r="D17" s="395">
        <f t="shared" si="0"/>
        <v>54.967940729631501</v>
      </c>
      <c r="E17" s="167">
        <v>1458460</v>
      </c>
      <c r="F17" s="395">
        <f t="shared" si="1"/>
        <v>39.51086991857585</v>
      </c>
      <c r="G17" s="167">
        <v>191898</v>
      </c>
      <c r="H17" s="395">
        <f t="shared" si="2"/>
        <v>5.1986732002488019</v>
      </c>
      <c r="I17" s="167">
        <v>11905</v>
      </c>
      <c r="J17" s="396">
        <f t="shared" si="3"/>
        <v>0.32251615154385138</v>
      </c>
      <c r="K17" s="171">
        <v>57528.060469103097</v>
      </c>
      <c r="L17" s="304">
        <v>16474.698515562934</v>
      </c>
      <c r="M17" s="397">
        <v>194182</v>
      </c>
      <c r="N17" s="171">
        <v>93148</v>
      </c>
      <c r="O17" s="395">
        <f t="shared" si="4"/>
        <v>47.969430740233385</v>
      </c>
      <c r="P17" s="167">
        <v>101034</v>
      </c>
      <c r="Q17" s="395">
        <f t="shared" si="5"/>
        <v>52.030569259766615</v>
      </c>
      <c r="R17" s="167">
        <v>0</v>
      </c>
      <c r="S17" s="395">
        <f t="shared" si="6"/>
        <v>0</v>
      </c>
      <c r="T17" s="167">
        <v>0</v>
      </c>
      <c r="U17" s="398">
        <f t="shared" si="7"/>
        <v>0</v>
      </c>
      <c r="V17" s="208">
        <v>14067.08200521588</v>
      </c>
      <c r="W17" s="304">
        <v>8037.0017797276605</v>
      </c>
    </row>
    <row r="18" spans="1:23" ht="14.25" customHeight="1">
      <c r="A18" s="161" t="s">
        <v>35</v>
      </c>
      <c r="B18" s="307">
        <v>5578584</v>
      </c>
      <c r="C18" s="171">
        <v>1666831</v>
      </c>
      <c r="D18" s="395">
        <f t="shared" si="0"/>
        <v>29.879105522118159</v>
      </c>
      <c r="E18" s="167">
        <v>3875386</v>
      </c>
      <c r="F18" s="395">
        <f t="shared" si="1"/>
        <v>69.468990697280887</v>
      </c>
      <c r="G18" s="167">
        <v>36367</v>
      </c>
      <c r="H18" s="395">
        <f t="shared" si="2"/>
        <v>0.65190378060095533</v>
      </c>
      <c r="I18" s="167">
        <v>0</v>
      </c>
      <c r="J18" s="396">
        <f t="shared" si="3"/>
        <v>0</v>
      </c>
      <c r="K18" s="171">
        <v>86663.000419443531</v>
      </c>
      <c r="L18" s="304">
        <v>22933.353065956293</v>
      </c>
      <c r="M18" s="397">
        <v>49031</v>
      </c>
      <c r="N18" s="171">
        <v>49031</v>
      </c>
      <c r="O18" s="395">
        <f t="shared" si="4"/>
        <v>100</v>
      </c>
      <c r="P18" s="167">
        <v>0</v>
      </c>
      <c r="Q18" s="395">
        <f t="shared" si="5"/>
        <v>0</v>
      </c>
      <c r="R18" s="167">
        <v>0</v>
      </c>
      <c r="S18" s="395">
        <f t="shared" si="6"/>
        <v>0</v>
      </c>
      <c r="T18" s="167">
        <v>0</v>
      </c>
      <c r="U18" s="398">
        <f t="shared" si="7"/>
        <v>0</v>
      </c>
      <c r="V18" s="208">
        <v>14609.95232419547</v>
      </c>
      <c r="W18" s="304">
        <v>4329.0658661486841</v>
      </c>
    </row>
    <row r="19" spans="1:23" ht="14.25" customHeight="1" thickBot="1">
      <c r="A19" s="177" t="s">
        <v>37</v>
      </c>
      <c r="B19" s="313">
        <v>1205445</v>
      </c>
      <c r="C19" s="186">
        <v>601620</v>
      </c>
      <c r="D19" s="395">
        <f t="shared" si="0"/>
        <v>49.908539999751127</v>
      </c>
      <c r="E19" s="179">
        <v>489804</v>
      </c>
      <c r="F19" s="395">
        <f t="shared" si="1"/>
        <v>40.63262944389831</v>
      </c>
      <c r="G19" s="179">
        <v>113923</v>
      </c>
      <c r="H19" s="395">
        <f t="shared" si="2"/>
        <v>9.4507007785506598</v>
      </c>
      <c r="I19" s="179">
        <v>98</v>
      </c>
      <c r="J19" s="396">
        <f t="shared" si="3"/>
        <v>8.1297777998996217E-3</v>
      </c>
      <c r="K19" s="186">
        <v>46851.607135916667</v>
      </c>
      <c r="L19" s="310">
        <v>11882.627210535655</v>
      </c>
      <c r="M19" s="401">
        <v>121649</v>
      </c>
      <c r="N19" s="186">
        <v>50197</v>
      </c>
      <c r="O19" s="402">
        <f t="shared" si="4"/>
        <v>41.263799949033697</v>
      </c>
      <c r="P19" s="179">
        <v>67826</v>
      </c>
      <c r="Q19" s="402">
        <f t="shared" si="5"/>
        <v>55.755493263405377</v>
      </c>
      <c r="R19" s="179">
        <v>0</v>
      </c>
      <c r="S19" s="402">
        <f t="shared" si="6"/>
        <v>0</v>
      </c>
      <c r="T19" s="179">
        <v>3626</v>
      </c>
      <c r="U19" s="403">
        <f t="shared" si="7"/>
        <v>2.9807067875609334</v>
      </c>
      <c r="V19" s="186">
        <v>9243.1426183420717</v>
      </c>
      <c r="W19" s="310">
        <v>5232.8902654105905</v>
      </c>
    </row>
    <row r="20" spans="1:23" ht="14.25" customHeight="1">
      <c r="A20" s="149" t="s">
        <v>39</v>
      </c>
      <c r="B20" s="352">
        <v>1519312</v>
      </c>
      <c r="C20" s="158">
        <v>1024774</v>
      </c>
      <c r="D20" s="383">
        <f t="shared" si="0"/>
        <v>67.449872047347753</v>
      </c>
      <c r="E20" s="156">
        <v>494538</v>
      </c>
      <c r="F20" s="383">
        <f t="shared" si="1"/>
        <v>32.550127952652254</v>
      </c>
      <c r="G20" s="156">
        <v>0</v>
      </c>
      <c r="H20" s="383">
        <f t="shared" si="2"/>
        <v>0</v>
      </c>
      <c r="I20" s="182">
        <v>0</v>
      </c>
      <c r="J20" s="384">
        <f t="shared" si="3"/>
        <v>0</v>
      </c>
      <c r="K20" s="208">
        <v>42866.348785373695</v>
      </c>
      <c r="L20" s="299">
        <v>10839.066847399587</v>
      </c>
      <c r="M20" s="385">
        <v>69796</v>
      </c>
      <c r="N20" s="215">
        <v>19846</v>
      </c>
      <c r="O20" s="404">
        <f t="shared" si="4"/>
        <v>28.434294228895642</v>
      </c>
      <c r="P20" s="315">
        <v>49950</v>
      </c>
      <c r="Q20" s="404">
        <f t="shared" si="5"/>
        <v>71.565705771104362</v>
      </c>
      <c r="R20" s="154">
        <v>0</v>
      </c>
      <c r="S20" s="404">
        <f t="shared" si="6"/>
        <v>0</v>
      </c>
      <c r="T20" s="154">
        <v>0</v>
      </c>
      <c r="U20" s="405">
        <f t="shared" si="7"/>
        <v>0</v>
      </c>
      <c r="V20" s="208">
        <v>20686.425607587433</v>
      </c>
      <c r="W20" s="299">
        <v>9053.8331819950708</v>
      </c>
    </row>
    <row r="21" spans="1:23" ht="14.25" customHeight="1">
      <c r="A21" s="161" t="s">
        <v>41</v>
      </c>
      <c r="B21" s="307">
        <v>1304356</v>
      </c>
      <c r="C21" s="171">
        <v>785879</v>
      </c>
      <c r="D21" s="395">
        <f t="shared" si="0"/>
        <v>60.250345764499883</v>
      </c>
      <c r="E21" s="167">
        <v>497263</v>
      </c>
      <c r="F21" s="395">
        <f t="shared" si="1"/>
        <v>38.123257760918037</v>
      </c>
      <c r="G21" s="167">
        <v>0</v>
      </c>
      <c r="H21" s="395">
        <f t="shared" si="2"/>
        <v>0</v>
      </c>
      <c r="I21" s="167">
        <v>21214</v>
      </c>
      <c r="J21" s="396">
        <f t="shared" si="3"/>
        <v>1.6263964745820925</v>
      </c>
      <c r="K21" s="171">
        <v>41089.84375</v>
      </c>
      <c r="L21" s="304">
        <v>9875.8735566912746</v>
      </c>
      <c r="M21" s="397">
        <v>109214</v>
      </c>
      <c r="N21" s="171">
        <v>59832</v>
      </c>
      <c r="O21" s="395">
        <f t="shared" si="4"/>
        <v>54.784185177724467</v>
      </c>
      <c r="P21" s="167">
        <v>47577</v>
      </c>
      <c r="Q21" s="395">
        <f t="shared" si="5"/>
        <v>43.563096306334351</v>
      </c>
      <c r="R21" s="167">
        <v>0</v>
      </c>
      <c r="S21" s="395">
        <f t="shared" si="6"/>
        <v>0</v>
      </c>
      <c r="T21" s="167">
        <v>1805</v>
      </c>
      <c r="U21" s="398">
        <f t="shared" si="7"/>
        <v>1.6527185159411797</v>
      </c>
      <c r="V21" s="208">
        <v>33115.221346270468</v>
      </c>
      <c r="W21" s="304">
        <v>17308.082408874801</v>
      </c>
    </row>
    <row r="22" spans="1:23" ht="14.25" customHeight="1">
      <c r="A22" s="161" t="s">
        <v>42</v>
      </c>
      <c r="B22" s="307">
        <v>559518</v>
      </c>
      <c r="C22" s="171">
        <v>257803</v>
      </c>
      <c r="D22" s="395">
        <f t="shared" si="0"/>
        <v>46.075908192408463</v>
      </c>
      <c r="E22" s="167">
        <v>166106</v>
      </c>
      <c r="F22" s="395">
        <f t="shared" si="1"/>
        <v>29.687338030233164</v>
      </c>
      <c r="G22" s="167">
        <v>121554</v>
      </c>
      <c r="H22" s="395">
        <f t="shared" si="2"/>
        <v>21.724770248678325</v>
      </c>
      <c r="I22" s="167">
        <v>14055</v>
      </c>
      <c r="J22" s="396">
        <f t="shared" si="3"/>
        <v>2.5119835286800423</v>
      </c>
      <c r="K22" s="171">
        <v>47077.660917122426</v>
      </c>
      <c r="L22" s="304">
        <v>14052.238993394782</v>
      </c>
      <c r="M22" s="397">
        <v>66389</v>
      </c>
      <c r="N22" s="171">
        <v>21174</v>
      </c>
      <c r="O22" s="395">
        <f t="shared" si="4"/>
        <v>31.893837834581028</v>
      </c>
      <c r="P22" s="167">
        <v>45215</v>
      </c>
      <c r="Q22" s="395">
        <f t="shared" si="5"/>
        <v>68.106162165418965</v>
      </c>
      <c r="R22" s="167">
        <v>0</v>
      </c>
      <c r="S22" s="395">
        <f t="shared" si="6"/>
        <v>0</v>
      </c>
      <c r="T22" s="167">
        <v>0</v>
      </c>
      <c r="U22" s="398">
        <f t="shared" si="7"/>
        <v>0</v>
      </c>
      <c r="V22" s="208">
        <v>5606.705514736931</v>
      </c>
      <c r="W22" s="304">
        <v>6647.5418043456493</v>
      </c>
    </row>
    <row r="23" spans="1:23" ht="14.25" customHeight="1" thickBot="1">
      <c r="A23" s="193" t="s">
        <v>44</v>
      </c>
      <c r="B23" s="307">
        <v>749537</v>
      </c>
      <c r="C23" s="171">
        <v>476900</v>
      </c>
      <c r="D23" s="395">
        <f t="shared" si="0"/>
        <v>63.625945083431503</v>
      </c>
      <c r="E23" s="167">
        <v>242520</v>
      </c>
      <c r="F23" s="395">
        <f t="shared" si="1"/>
        <v>32.355974421542896</v>
      </c>
      <c r="G23" s="167">
        <v>30117</v>
      </c>
      <c r="H23" s="395">
        <f t="shared" si="2"/>
        <v>4.0180804950255959</v>
      </c>
      <c r="I23" s="179">
        <v>0</v>
      </c>
      <c r="J23" s="396">
        <f t="shared" si="3"/>
        <v>0</v>
      </c>
      <c r="K23" s="186">
        <v>34241.068981269986</v>
      </c>
      <c r="L23" s="310">
        <v>9038.2978210276269</v>
      </c>
      <c r="M23" s="397">
        <v>88737</v>
      </c>
      <c r="N23" s="171">
        <v>37201</v>
      </c>
      <c r="O23" s="395">
        <f t="shared" si="4"/>
        <v>41.922760517033481</v>
      </c>
      <c r="P23" s="167">
        <v>51536</v>
      </c>
      <c r="Q23" s="395">
        <f t="shared" si="5"/>
        <v>58.077239482966512</v>
      </c>
      <c r="R23" s="167">
        <v>0</v>
      </c>
      <c r="S23" s="395">
        <f t="shared" si="6"/>
        <v>0</v>
      </c>
      <c r="T23" s="167">
        <v>0</v>
      </c>
      <c r="U23" s="398">
        <f t="shared" si="7"/>
        <v>0</v>
      </c>
      <c r="V23" s="186">
        <v>21932.031636183885</v>
      </c>
      <c r="W23" s="310">
        <v>18740.654699049632</v>
      </c>
    </row>
    <row r="24" spans="1:23" ht="14.25" customHeight="1" thickBot="1">
      <c r="A24" s="339" t="s">
        <v>239</v>
      </c>
      <c r="B24" s="352">
        <f>SUM(B5:B23)</f>
        <v>99488295</v>
      </c>
      <c r="C24" s="158">
        <f>SUM(C5:C23)</f>
        <v>52638530</v>
      </c>
      <c r="D24" s="383">
        <f t="shared" si="0"/>
        <v>52.909269376864884</v>
      </c>
      <c r="E24" s="156">
        <f>SUM(E5:E23)</f>
        <v>39666097</v>
      </c>
      <c r="F24" s="383">
        <f t="shared" si="1"/>
        <v>39.870114368730512</v>
      </c>
      <c r="G24" s="156">
        <f>SUM(G5:G23)</f>
        <v>7119987</v>
      </c>
      <c r="H24" s="383">
        <f t="shared" si="2"/>
        <v>7.1566077195312268</v>
      </c>
      <c r="I24" s="341">
        <f t="shared" ref="I24:T24" si="8">SUM(I5:I23)</f>
        <v>63681</v>
      </c>
      <c r="J24" s="384">
        <f t="shared" si="3"/>
        <v>6.4008534873373796E-2</v>
      </c>
      <c r="K24" s="186">
        <v>43406.893040249248</v>
      </c>
      <c r="L24" s="310">
        <v>11118.306327384695</v>
      </c>
      <c r="M24" s="385">
        <f t="shared" si="8"/>
        <v>4733090</v>
      </c>
      <c r="N24" s="215">
        <f t="shared" si="8"/>
        <v>2635904</v>
      </c>
      <c r="O24" s="404">
        <f t="shared" si="4"/>
        <v>55.690975662833374</v>
      </c>
      <c r="P24" s="315">
        <f t="shared" si="8"/>
        <v>2000949</v>
      </c>
      <c r="Q24" s="404">
        <f t="shared" si="5"/>
        <v>42.275743753023924</v>
      </c>
      <c r="R24" s="154">
        <f t="shared" si="8"/>
        <v>87520</v>
      </c>
      <c r="S24" s="404">
        <f t="shared" si="6"/>
        <v>1.8491091443433361</v>
      </c>
      <c r="T24" s="154">
        <f t="shared" si="8"/>
        <v>8717</v>
      </c>
      <c r="U24" s="405">
        <f t="shared" si="7"/>
        <v>0.18417143979936998</v>
      </c>
      <c r="V24" s="186">
        <v>18721.110983660379</v>
      </c>
      <c r="W24" s="310">
        <v>16128.624441574462</v>
      </c>
    </row>
    <row r="25" spans="1:23" ht="14.25" customHeight="1">
      <c r="A25" s="149" t="s">
        <v>48</v>
      </c>
      <c r="B25" s="352">
        <v>733406</v>
      </c>
      <c r="C25" s="158">
        <v>346940</v>
      </c>
      <c r="D25" s="383">
        <f t="shared" si="0"/>
        <v>47.305312473582163</v>
      </c>
      <c r="E25" s="156">
        <v>300040</v>
      </c>
      <c r="F25" s="383">
        <f t="shared" si="1"/>
        <v>40.910491596741778</v>
      </c>
      <c r="G25" s="156">
        <v>0</v>
      </c>
      <c r="H25" s="383">
        <f t="shared" si="2"/>
        <v>0</v>
      </c>
      <c r="I25" s="182">
        <v>86426</v>
      </c>
      <c r="J25" s="384">
        <f t="shared" si="3"/>
        <v>11.784195929676059</v>
      </c>
      <c r="K25" s="208">
        <v>85758.419083255372</v>
      </c>
      <c r="L25" s="299">
        <v>23568.545536345526</v>
      </c>
      <c r="M25" s="385">
        <v>48366</v>
      </c>
      <c r="N25" s="215">
        <v>0</v>
      </c>
      <c r="O25" s="404">
        <f t="shared" si="4"/>
        <v>0</v>
      </c>
      <c r="P25" s="315">
        <v>0</v>
      </c>
      <c r="Q25" s="404">
        <f t="shared" si="5"/>
        <v>0</v>
      </c>
      <c r="R25" s="154">
        <v>45528</v>
      </c>
      <c r="S25" s="404">
        <f t="shared" si="6"/>
        <v>94.132241657362613</v>
      </c>
      <c r="T25" s="154">
        <v>2838</v>
      </c>
      <c r="U25" s="405">
        <f t="shared" si="7"/>
        <v>5.8677583426373898</v>
      </c>
      <c r="V25" s="154">
        <v>5914.8832090008564</v>
      </c>
      <c r="W25" s="299">
        <v>7392.022008253095</v>
      </c>
    </row>
    <row r="26" spans="1:23" ht="14.25" customHeight="1">
      <c r="A26" s="161" t="s">
        <v>50</v>
      </c>
      <c r="B26" s="307">
        <v>522913</v>
      </c>
      <c r="C26" s="171">
        <v>227756</v>
      </c>
      <c r="D26" s="395">
        <f t="shared" si="0"/>
        <v>43.555237678160616</v>
      </c>
      <c r="E26" s="167">
        <v>212688</v>
      </c>
      <c r="F26" s="395">
        <f t="shared" si="1"/>
        <v>40.673687592391083</v>
      </c>
      <c r="G26" s="167">
        <v>81710</v>
      </c>
      <c r="H26" s="395">
        <f t="shared" si="2"/>
        <v>15.625926301315898</v>
      </c>
      <c r="I26" s="167">
        <v>759</v>
      </c>
      <c r="J26" s="396">
        <f t="shared" si="3"/>
        <v>0.14514842813240444</v>
      </c>
      <c r="K26" s="171">
        <v>41301.082063028196</v>
      </c>
      <c r="L26" s="304">
        <v>10755.985683725523</v>
      </c>
      <c r="M26" s="397">
        <v>59894</v>
      </c>
      <c r="N26" s="171">
        <v>29036</v>
      </c>
      <c r="O26" s="395">
        <f t="shared" si="4"/>
        <v>48.478979530503892</v>
      </c>
      <c r="P26" s="167">
        <v>29070</v>
      </c>
      <c r="Q26" s="395">
        <f t="shared" si="5"/>
        <v>48.535746485457643</v>
      </c>
      <c r="R26" s="167">
        <v>1629</v>
      </c>
      <c r="S26" s="395">
        <f t="shared" si="6"/>
        <v>2.7198049888135705</v>
      </c>
      <c r="T26" s="167">
        <v>159</v>
      </c>
      <c r="U26" s="398">
        <f t="shared" si="7"/>
        <v>0.26546899522489731</v>
      </c>
      <c r="V26" s="167">
        <v>24841.974284529239</v>
      </c>
      <c r="W26" s="304">
        <v>16614.147018030515</v>
      </c>
    </row>
    <row r="27" spans="1:23" ht="14.25" customHeight="1">
      <c r="A27" s="161" t="s">
        <v>52</v>
      </c>
      <c r="B27" s="307">
        <v>518101</v>
      </c>
      <c r="C27" s="171">
        <v>218101</v>
      </c>
      <c r="D27" s="395">
        <f t="shared" si="0"/>
        <v>42.096232201829373</v>
      </c>
      <c r="E27" s="167">
        <v>291243</v>
      </c>
      <c r="F27" s="395">
        <f t="shared" si="1"/>
        <v>56.213556816142031</v>
      </c>
      <c r="G27" s="167">
        <v>8757</v>
      </c>
      <c r="H27" s="395">
        <f t="shared" si="2"/>
        <v>1.6902109820286004</v>
      </c>
      <c r="I27" s="167">
        <v>0</v>
      </c>
      <c r="J27" s="396">
        <f t="shared" si="3"/>
        <v>0</v>
      </c>
      <c r="K27" s="171">
        <v>53694.787024562131</v>
      </c>
      <c r="L27" s="304">
        <v>16634.591921916137</v>
      </c>
      <c r="M27" s="397">
        <v>193171</v>
      </c>
      <c r="N27" s="171">
        <v>56374</v>
      </c>
      <c r="O27" s="395">
        <f t="shared" si="4"/>
        <v>29.183469568413479</v>
      </c>
      <c r="P27" s="167">
        <v>136797</v>
      </c>
      <c r="Q27" s="395">
        <f t="shared" si="5"/>
        <v>70.816530431586528</v>
      </c>
      <c r="R27" s="167">
        <v>0</v>
      </c>
      <c r="S27" s="395">
        <f t="shared" si="6"/>
        <v>0</v>
      </c>
      <c r="T27" s="167">
        <v>0</v>
      </c>
      <c r="U27" s="398">
        <f t="shared" si="7"/>
        <v>0</v>
      </c>
      <c r="V27" s="167">
        <v>30720.578880407124</v>
      </c>
      <c r="W27" s="304">
        <v>22417.430660322618</v>
      </c>
    </row>
    <row r="28" spans="1:23" ht="14.25" customHeight="1" thickBot="1">
      <c r="A28" s="177" t="s">
        <v>54</v>
      </c>
      <c r="B28" s="307">
        <v>472995</v>
      </c>
      <c r="C28" s="171">
        <v>224230</v>
      </c>
      <c r="D28" s="395">
        <f t="shared" si="0"/>
        <v>47.406420786689083</v>
      </c>
      <c r="E28" s="167">
        <v>92726</v>
      </c>
      <c r="F28" s="395">
        <f t="shared" si="1"/>
        <v>19.604012727407266</v>
      </c>
      <c r="G28" s="167">
        <v>3819</v>
      </c>
      <c r="H28" s="395">
        <f t="shared" si="2"/>
        <v>0.80740811213649188</v>
      </c>
      <c r="I28" s="179">
        <v>152220</v>
      </c>
      <c r="J28" s="396">
        <f t="shared" si="3"/>
        <v>32.182158373767166</v>
      </c>
      <c r="K28" s="186">
        <v>62864.832535885165</v>
      </c>
      <c r="L28" s="310">
        <v>17539.120439038859</v>
      </c>
      <c r="M28" s="397">
        <v>63646</v>
      </c>
      <c r="N28" s="171">
        <v>17815</v>
      </c>
      <c r="O28" s="395">
        <f t="shared" si="4"/>
        <v>27.990761398988152</v>
      </c>
      <c r="P28" s="167">
        <v>41429</v>
      </c>
      <c r="Q28" s="395">
        <f t="shared" si="5"/>
        <v>65.092857367312945</v>
      </c>
      <c r="R28" s="167">
        <v>4402</v>
      </c>
      <c r="S28" s="395">
        <f t="shared" si="6"/>
        <v>6.916381233698897</v>
      </c>
      <c r="T28" s="167">
        <v>0</v>
      </c>
      <c r="U28" s="398">
        <f t="shared" si="7"/>
        <v>0</v>
      </c>
      <c r="V28" s="167">
        <v>24564.260903126207</v>
      </c>
      <c r="W28" s="310">
        <v>11229.004940014114</v>
      </c>
    </row>
    <row r="29" spans="1:23" ht="14.25" customHeight="1">
      <c r="A29" s="149" t="s">
        <v>56</v>
      </c>
      <c r="B29" s="352">
        <v>144423</v>
      </c>
      <c r="C29" s="158">
        <v>61071</v>
      </c>
      <c r="D29" s="383">
        <f t="shared" si="0"/>
        <v>42.28620095137201</v>
      </c>
      <c r="E29" s="156">
        <v>80558</v>
      </c>
      <c r="F29" s="383">
        <f t="shared" si="1"/>
        <v>55.779204143384362</v>
      </c>
      <c r="G29" s="156">
        <v>2235</v>
      </c>
      <c r="H29" s="383">
        <f t="shared" si="2"/>
        <v>1.5475374420971728</v>
      </c>
      <c r="I29" s="182">
        <v>559</v>
      </c>
      <c r="J29" s="384">
        <f t="shared" si="3"/>
        <v>0.38705746314645173</v>
      </c>
      <c r="K29" s="208">
        <v>50234.086956521736</v>
      </c>
      <c r="L29" s="299">
        <v>16098.874150039017</v>
      </c>
      <c r="M29" s="385">
        <v>11320</v>
      </c>
      <c r="N29" s="215">
        <v>234</v>
      </c>
      <c r="O29" s="404">
        <f t="shared" si="4"/>
        <v>2.0671378091872792</v>
      </c>
      <c r="P29" s="315">
        <v>6952</v>
      </c>
      <c r="Q29" s="404">
        <f t="shared" si="5"/>
        <v>61.413427561837452</v>
      </c>
      <c r="R29" s="154">
        <v>186</v>
      </c>
      <c r="S29" s="404">
        <f t="shared" si="6"/>
        <v>1.6431095406360425</v>
      </c>
      <c r="T29" s="154">
        <v>3948</v>
      </c>
      <c r="U29" s="405">
        <f t="shared" si="7"/>
        <v>34.876325088339222</v>
      </c>
      <c r="V29" s="154">
        <v>4660.3540551667347</v>
      </c>
      <c r="W29" s="299">
        <v>3167.3195299384442</v>
      </c>
    </row>
    <row r="30" spans="1:23" ht="14.25" customHeight="1">
      <c r="A30" s="161" t="s">
        <v>58</v>
      </c>
      <c r="B30" s="307">
        <v>229303</v>
      </c>
      <c r="C30" s="171">
        <v>105184</v>
      </c>
      <c r="D30" s="395">
        <f t="shared" si="0"/>
        <v>45.871183543172137</v>
      </c>
      <c r="E30" s="167">
        <v>120768</v>
      </c>
      <c r="F30" s="395">
        <f t="shared" si="1"/>
        <v>52.667431302686843</v>
      </c>
      <c r="G30" s="167">
        <v>3351</v>
      </c>
      <c r="H30" s="395">
        <f t="shared" si="2"/>
        <v>1.4613851541410272</v>
      </c>
      <c r="I30" s="167">
        <v>0</v>
      </c>
      <c r="J30" s="396">
        <f t="shared" si="3"/>
        <v>0</v>
      </c>
      <c r="K30" s="171">
        <v>45989.370236662653</v>
      </c>
      <c r="L30" s="304">
        <v>13236.146386515817</v>
      </c>
      <c r="M30" s="397">
        <v>8498</v>
      </c>
      <c r="N30" s="171">
        <v>228</v>
      </c>
      <c r="O30" s="395">
        <f t="shared" si="4"/>
        <v>2.6829842315839021</v>
      </c>
      <c r="P30" s="167">
        <v>6721</v>
      </c>
      <c r="Q30" s="395">
        <f t="shared" si="5"/>
        <v>79.08919745822547</v>
      </c>
      <c r="R30" s="167">
        <v>138</v>
      </c>
      <c r="S30" s="395">
        <f t="shared" si="6"/>
        <v>1.6239115085902565</v>
      </c>
      <c r="T30" s="167">
        <v>1411</v>
      </c>
      <c r="U30" s="398">
        <f t="shared" si="7"/>
        <v>16.603906801600377</v>
      </c>
      <c r="V30" s="167">
        <v>6825.7028112449807</v>
      </c>
      <c r="W30" s="304">
        <v>4763.4529147982057</v>
      </c>
    </row>
    <row r="31" spans="1:23" ht="14.25" customHeight="1">
      <c r="A31" s="161" t="s">
        <v>60</v>
      </c>
      <c r="B31" s="307">
        <v>138834</v>
      </c>
      <c r="C31" s="171">
        <v>45060</v>
      </c>
      <c r="D31" s="395">
        <f t="shared" si="0"/>
        <v>32.456026621720902</v>
      </c>
      <c r="E31" s="167">
        <v>93774</v>
      </c>
      <c r="F31" s="395">
        <f t="shared" si="1"/>
        <v>67.543973378279105</v>
      </c>
      <c r="G31" s="167">
        <v>0</v>
      </c>
      <c r="H31" s="395">
        <f t="shared" si="2"/>
        <v>0</v>
      </c>
      <c r="I31" s="167">
        <v>0</v>
      </c>
      <c r="J31" s="396">
        <f t="shared" si="3"/>
        <v>0</v>
      </c>
      <c r="K31" s="171">
        <v>45519.344262295082</v>
      </c>
      <c r="L31" s="304">
        <v>13399.671846346879</v>
      </c>
      <c r="M31" s="397">
        <v>12218</v>
      </c>
      <c r="N31" s="171">
        <v>1077</v>
      </c>
      <c r="O31" s="395">
        <f t="shared" si="4"/>
        <v>8.8148633164183998</v>
      </c>
      <c r="P31" s="167">
        <v>9703</v>
      </c>
      <c r="Q31" s="395">
        <f t="shared" si="5"/>
        <v>79.415616303814033</v>
      </c>
      <c r="R31" s="167">
        <v>146</v>
      </c>
      <c r="S31" s="395">
        <f t="shared" si="6"/>
        <v>1.1949582583074154</v>
      </c>
      <c r="T31" s="167">
        <v>1292</v>
      </c>
      <c r="U31" s="398">
        <f t="shared" si="7"/>
        <v>10.57456212146014</v>
      </c>
      <c r="V31" s="167">
        <v>9545.3125</v>
      </c>
      <c r="W31" s="304">
        <v>7802.0434227330779</v>
      </c>
    </row>
    <row r="32" spans="1:23" ht="14.25" customHeight="1">
      <c r="A32" s="161" t="s">
        <v>62</v>
      </c>
      <c r="B32" s="307">
        <v>161758</v>
      </c>
      <c r="C32" s="171">
        <v>75675</v>
      </c>
      <c r="D32" s="395">
        <f t="shared" si="0"/>
        <v>46.782848452626766</v>
      </c>
      <c r="E32" s="167">
        <v>70073</v>
      </c>
      <c r="F32" s="395">
        <f t="shared" si="1"/>
        <v>43.319650341868716</v>
      </c>
      <c r="G32" s="167">
        <v>16010</v>
      </c>
      <c r="H32" s="395">
        <f t="shared" si="2"/>
        <v>9.8975012055045184</v>
      </c>
      <c r="I32" s="167">
        <v>0</v>
      </c>
      <c r="J32" s="396">
        <f t="shared" si="3"/>
        <v>0</v>
      </c>
      <c r="K32" s="171">
        <v>51335.449063789274</v>
      </c>
      <c r="L32" s="304">
        <v>17504.382642571152</v>
      </c>
      <c r="M32" s="397">
        <v>20860</v>
      </c>
      <c r="N32" s="171">
        <v>6618</v>
      </c>
      <c r="O32" s="395">
        <f t="shared" si="4"/>
        <v>31.725790987535955</v>
      </c>
      <c r="P32" s="167">
        <v>11790</v>
      </c>
      <c r="Q32" s="395">
        <f t="shared" si="5"/>
        <v>56.519654841802492</v>
      </c>
      <c r="R32" s="167">
        <v>242</v>
      </c>
      <c r="S32" s="395">
        <f t="shared" si="6"/>
        <v>1.1601150527325024</v>
      </c>
      <c r="T32" s="167">
        <v>2210</v>
      </c>
      <c r="U32" s="398">
        <f t="shared" si="7"/>
        <v>10.594439117929051</v>
      </c>
      <c r="V32" s="167">
        <v>6698.779704560051</v>
      </c>
      <c r="W32" s="304">
        <v>9612.9032258064526</v>
      </c>
    </row>
    <row r="33" spans="1:23" ht="14.25" customHeight="1" thickBot="1">
      <c r="A33" s="177" t="s">
        <v>64</v>
      </c>
      <c r="B33" s="313">
        <v>223671</v>
      </c>
      <c r="C33" s="186">
        <v>87875</v>
      </c>
      <c r="D33" s="395">
        <f t="shared" si="0"/>
        <v>39.287614397932678</v>
      </c>
      <c r="E33" s="179">
        <v>99250</v>
      </c>
      <c r="F33" s="395">
        <f t="shared" si="1"/>
        <v>44.373208864805896</v>
      </c>
      <c r="G33" s="179">
        <v>23852</v>
      </c>
      <c r="H33" s="395">
        <f t="shared" si="2"/>
        <v>10.663876854844839</v>
      </c>
      <c r="I33" s="179">
        <v>12694</v>
      </c>
      <c r="J33" s="396">
        <f t="shared" si="3"/>
        <v>5.675299882416585</v>
      </c>
      <c r="K33" s="186">
        <v>41996.057078482911</v>
      </c>
      <c r="L33" s="310">
        <v>11892.333049766057</v>
      </c>
      <c r="M33" s="401">
        <v>20958</v>
      </c>
      <c r="N33" s="186">
        <v>5428</v>
      </c>
      <c r="O33" s="402">
        <f t="shared" si="4"/>
        <v>25.899417883385816</v>
      </c>
      <c r="P33" s="179">
        <v>11105</v>
      </c>
      <c r="Q33" s="402">
        <f t="shared" si="5"/>
        <v>52.986926233419219</v>
      </c>
      <c r="R33" s="179">
        <v>298</v>
      </c>
      <c r="S33" s="402">
        <f t="shared" si="6"/>
        <v>1.4218914018513216</v>
      </c>
      <c r="T33" s="179">
        <v>4127</v>
      </c>
      <c r="U33" s="403">
        <f t="shared" si="7"/>
        <v>19.69176448134364</v>
      </c>
      <c r="V33" s="179">
        <v>8787.4213836477975</v>
      </c>
      <c r="W33" s="310">
        <v>4081.4021421616362</v>
      </c>
    </row>
    <row r="34" spans="1:23" ht="14.25" customHeight="1">
      <c r="A34" s="149" t="s">
        <v>66</v>
      </c>
      <c r="B34" s="352">
        <v>876039</v>
      </c>
      <c r="C34" s="158">
        <v>237949</v>
      </c>
      <c r="D34" s="383">
        <f t="shared" si="0"/>
        <v>27.161918590382388</v>
      </c>
      <c r="E34" s="156">
        <v>601837</v>
      </c>
      <c r="F34" s="383">
        <f t="shared" si="1"/>
        <v>68.699795328746788</v>
      </c>
      <c r="G34" s="156">
        <v>36253</v>
      </c>
      <c r="H34" s="383">
        <f t="shared" si="2"/>
        <v>4.1382860808708291</v>
      </c>
      <c r="I34" s="182">
        <v>0</v>
      </c>
      <c r="J34" s="384">
        <f t="shared" si="3"/>
        <v>0</v>
      </c>
      <c r="K34" s="208">
        <v>64557.03758290346</v>
      </c>
      <c r="L34" s="299">
        <v>79894.117647058825</v>
      </c>
      <c r="M34" s="385">
        <v>61189</v>
      </c>
      <c r="N34" s="215">
        <v>19858</v>
      </c>
      <c r="O34" s="404">
        <f t="shared" si="4"/>
        <v>32.453545571916521</v>
      </c>
      <c r="P34" s="315">
        <v>41331</v>
      </c>
      <c r="Q34" s="404">
        <f t="shared" si="5"/>
        <v>67.546454428083479</v>
      </c>
      <c r="R34" s="154">
        <v>0</v>
      </c>
      <c r="S34" s="404">
        <f t="shared" si="6"/>
        <v>0</v>
      </c>
      <c r="T34" s="154">
        <v>0</v>
      </c>
      <c r="U34" s="405">
        <f t="shared" si="7"/>
        <v>0</v>
      </c>
      <c r="V34" s="154">
        <v>6801.0447927086807</v>
      </c>
      <c r="W34" s="299">
        <v>10626.780131990276</v>
      </c>
    </row>
    <row r="35" spans="1:23" ht="14.25" customHeight="1">
      <c r="A35" s="161" t="s">
        <v>68</v>
      </c>
      <c r="B35" s="307">
        <v>70708</v>
      </c>
      <c r="C35" s="171">
        <v>0</v>
      </c>
      <c r="D35" s="395">
        <f t="shared" si="0"/>
        <v>0</v>
      </c>
      <c r="E35" s="167">
        <v>42964</v>
      </c>
      <c r="F35" s="395">
        <f t="shared" si="1"/>
        <v>60.762572834757037</v>
      </c>
      <c r="G35" s="167">
        <v>18099</v>
      </c>
      <c r="H35" s="395">
        <f t="shared" si="2"/>
        <v>25.596820727499008</v>
      </c>
      <c r="I35" s="167">
        <v>9645</v>
      </c>
      <c r="J35" s="396">
        <f t="shared" si="3"/>
        <v>13.64060643774396</v>
      </c>
      <c r="K35" s="171">
        <v>25462.009362621535</v>
      </c>
      <c r="L35" s="304">
        <v>11142.136779073433</v>
      </c>
      <c r="M35" s="397">
        <v>16087</v>
      </c>
      <c r="N35" s="171">
        <v>16087</v>
      </c>
      <c r="O35" s="395">
        <f t="shared" si="4"/>
        <v>100</v>
      </c>
      <c r="P35" s="167">
        <v>0</v>
      </c>
      <c r="Q35" s="395">
        <f t="shared" si="5"/>
        <v>0</v>
      </c>
      <c r="R35" s="167">
        <v>0</v>
      </c>
      <c r="S35" s="395">
        <f t="shared" si="6"/>
        <v>0</v>
      </c>
      <c r="T35" s="167">
        <v>0</v>
      </c>
      <c r="U35" s="398">
        <f t="shared" si="7"/>
        <v>0</v>
      </c>
      <c r="V35" s="167">
        <v>4504.9005880705681</v>
      </c>
      <c r="W35" s="304">
        <v>2847.7606656045314</v>
      </c>
    </row>
    <row r="36" spans="1:23" ht="14.25" customHeight="1">
      <c r="A36" s="161" t="s">
        <v>70</v>
      </c>
      <c r="B36" s="307">
        <v>528733</v>
      </c>
      <c r="C36" s="171">
        <v>173808</v>
      </c>
      <c r="D36" s="395">
        <f t="shared" si="0"/>
        <v>32.872546256806366</v>
      </c>
      <c r="E36" s="167">
        <v>224703</v>
      </c>
      <c r="F36" s="395">
        <f t="shared" si="1"/>
        <v>42.498387655016806</v>
      </c>
      <c r="G36" s="167">
        <v>84044</v>
      </c>
      <c r="H36" s="395">
        <f t="shared" si="2"/>
        <v>15.895357392105277</v>
      </c>
      <c r="I36" s="167">
        <v>46178</v>
      </c>
      <c r="J36" s="396">
        <f t="shared" si="3"/>
        <v>8.7337086960715524</v>
      </c>
      <c r="K36" s="171">
        <v>43527.86696303614</v>
      </c>
      <c r="L36" s="304">
        <v>23527.477417345261</v>
      </c>
      <c r="M36" s="397">
        <v>55884</v>
      </c>
      <c r="N36" s="171">
        <v>29566</v>
      </c>
      <c r="O36" s="395">
        <f t="shared" si="4"/>
        <v>52.906019612053534</v>
      </c>
      <c r="P36" s="167">
        <v>0</v>
      </c>
      <c r="Q36" s="395">
        <f t="shared" si="5"/>
        <v>0</v>
      </c>
      <c r="R36" s="167">
        <v>26318</v>
      </c>
      <c r="S36" s="395">
        <f t="shared" si="6"/>
        <v>47.093980387946459</v>
      </c>
      <c r="T36" s="167">
        <v>0</v>
      </c>
      <c r="U36" s="398">
        <f t="shared" si="7"/>
        <v>0</v>
      </c>
      <c r="V36" s="167">
        <v>14617.839393146744</v>
      </c>
      <c r="W36" s="304">
        <v>20284.573502722324</v>
      </c>
    </row>
    <row r="37" spans="1:23" ht="14.25" customHeight="1">
      <c r="A37" s="161" t="s">
        <v>71</v>
      </c>
      <c r="B37" s="307">
        <v>630878</v>
      </c>
      <c r="C37" s="171">
        <v>231056</v>
      </c>
      <c r="D37" s="395">
        <f t="shared" si="0"/>
        <v>36.624513772868923</v>
      </c>
      <c r="E37" s="167">
        <v>348966</v>
      </c>
      <c r="F37" s="395">
        <f t="shared" si="1"/>
        <v>55.314339698008176</v>
      </c>
      <c r="G37" s="167">
        <v>39465</v>
      </c>
      <c r="H37" s="395">
        <f t="shared" si="2"/>
        <v>6.2555676374830007</v>
      </c>
      <c r="I37" s="167">
        <v>11391</v>
      </c>
      <c r="J37" s="396">
        <f t="shared" si="3"/>
        <v>1.8055788916399049</v>
      </c>
      <c r="K37" s="171">
        <v>55156.321035146007</v>
      </c>
      <c r="L37" s="304">
        <v>16047.975172975175</v>
      </c>
      <c r="M37" s="397">
        <v>90750</v>
      </c>
      <c r="N37" s="171">
        <v>34789</v>
      </c>
      <c r="O37" s="395">
        <f t="shared" si="4"/>
        <v>38.334986225895321</v>
      </c>
      <c r="P37" s="167">
        <v>41868</v>
      </c>
      <c r="Q37" s="395">
        <f t="shared" si="5"/>
        <v>46.135537190082644</v>
      </c>
      <c r="R37" s="167">
        <v>1904</v>
      </c>
      <c r="S37" s="395">
        <f t="shared" si="6"/>
        <v>2.0980716253443528</v>
      </c>
      <c r="T37" s="167">
        <v>12189</v>
      </c>
      <c r="U37" s="398">
        <f t="shared" si="7"/>
        <v>13.431404958677687</v>
      </c>
      <c r="V37" s="208">
        <v>24653.626731866338</v>
      </c>
      <c r="W37" s="304">
        <v>21458.973752660204</v>
      </c>
    </row>
    <row r="38" spans="1:23" ht="14.25" customHeight="1" thickBot="1">
      <c r="A38" s="177" t="s">
        <v>73</v>
      </c>
      <c r="B38" s="313">
        <v>60691</v>
      </c>
      <c r="C38" s="186">
        <v>34728</v>
      </c>
      <c r="D38" s="395">
        <f t="shared" si="0"/>
        <v>57.2210047618263</v>
      </c>
      <c r="E38" s="179">
        <v>21401</v>
      </c>
      <c r="F38" s="395">
        <f t="shared" si="1"/>
        <v>35.262229984676473</v>
      </c>
      <c r="G38" s="179">
        <v>3616</v>
      </c>
      <c r="H38" s="395">
        <f t="shared" si="2"/>
        <v>5.9580497932148093</v>
      </c>
      <c r="I38" s="167">
        <v>946</v>
      </c>
      <c r="J38" s="396">
        <f t="shared" si="3"/>
        <v>1.5587154602824143</v>
      </c>
      <c r="K38" s="186">
        <v>66401.531728665213</v>
      </c>
      <c r="L38" s="299">
        <v>20841.689560439561</v>
      </c>
      <c r="M38" s="401">
        <v>7636</v>
      </c>
      <c r="N38" s="186">
        <v>5856</v>
      </c>
      <c r="O38" s="402">
        <f t="shared" si="4"/>
        <v>76.689366160293346</v>
      </c>
      <c r="P38" s="179">
        <v>1780</v>
      </c>
      <c r="Q38" s="402">
        <f t="shared" si="5"/>
        <v>23.31063383970665</v>
      </c>
      <c r="R38" s="179">
        <v>0</v>
      </c>
      <c r="S38" s="402">
        <f t="shared" si="6"/>
        <v>0</v>
      </c>
      <c r="T38" s="179">
        <v>0</v>
      </c>
      <c r="U38" s="403">
        <f t="shared" si="7"/>
        <v>0</v>
      </c>
      <c r="V38" s="186">
        <v>33491.228070175435</v>
      </c>
      <c r="W38" s="310">
        <v>33200</v>
      </c>
    </row>
    <row r="39" spans="1:23" ht="14.25" customHeight="1" thickBot="1">
      <c r="A39" s="367" t="s">
        <v>240</v>
      </c>
      <c r="B39" s="356">
        <f t="shared" ref="B39:G39" si="9">SUM(B25:B38)</f>
        <v>5312453</v>
      </c>
      <c r="C39" s="355">
        <f t="shared" si="9"/>
        <v>2069433</v>
      </c>
      <c r="D39" s="404">
        <f t="shared" si="0"/>
        <v>38.95437757284629</v>
      </c>
      <c r="E39" s="154">
        <f t="shared" si="9"/>
        <v>2600991</v>
      </c>
      <c r="F39" s="404">
        <f t="shared" si="1"/>
        <v>48.960263742568635</v>
      </c>
      <c r="G39" s="154">
        <f t="shared" si="9"/>
        <v>321211</v>
      </c>
      <c r="H39" s="404">
        <f t="shared" si="2"/>
        <v>6.0463781985459448</v>
      </c>
      <c r="I39" s="154">
        <f>SUM(I25:I38)</f>
        <v>320818</v>
      </c>
      <c r="J39" s="406">
        <f t="shared" si="3"/>
        <v>6.0389804860391232</v>
      </c>
      <c r="K39" s="407">
        <v>53867.907118231597</v>
      </c>
      <c r="L39" s="316">
        <v>18668.942687156708</v>
      </c>
      <c r="M39" s="408">
        <f t="shared" ref="M39:R39" si="10">SUM(M25:M38)</f>
        <v>670477</v>
      </c>
      <c r="N39" s="215">
        <f t="shared" si="10"/>
        <v>222966</v>
      </c>
      <c r="O39" s="404">
        <f t="shared" si="4"/>
        <v>33.25483200766022</v>
      </c>
      <c r="P39" s="315">
        <f t="shared" si="10"/>
        <v>338546</v>
      </c>
      <c r="Q39" s="404">
        <f t="shared" si="5"/>
        <v>50.4933055123442</v>
      </c>
      <c r="R39" s="154">
        <f t="shared" si="10"/>
        <v>80791</v>
      </c>
      <c r="S39" s="404">
        <f t="shared" si="6"/>
        <v>12.049779485351474</v>
      </c>
      <c r="T39" s="154">
        <f>SUM(T25:T38)</f>
        <v>28174</v>
      </c>
      <c r="U39" s="405">
        <f t="shared" si="7"/>
        <v>4.2020829946441118</v>
      </c>
      <c r="V39" s="353">
        <v>13350.796495420152</v>
      </c>
      <c r="W39" s="297">
        <v>11704.641865824067</v>
      </c>
    </row>
    <row r="40" spans="1:23" ht="14.25" customHeight="1" thickTop="1" thickBot="1">
      <c r="A40" s="409" t="s">
        <v>241</v>
      </c>
      <c r="B40" s="410">
        <f>SUM(B24+B39)</f>
        <v>104800748</v>
      </c>
      <c r="C40" s="411">
        <f>SUM(C24+C39)</f>
        <v>54707963</v>
      </c>
      <c r="D40" s="412">
        <f>C40/B40*100</f>
        <v>52.201882185039359</v>
      </c>
      <c r="E40" s="232">
        <f>SUM(E24+E39)</f>
        <v>42267088</v>
      </c>
      <c r="F40" s="412">
        <f>E40/B40*100</f>
        <v>40.330902981722993</v>
      </c>
      <c r="G40" s="232">
        <f>SUM(G24+G39)</f>
        <v>7441198</v>
      </c>
      <c r="H40" s="412">
        <f>G40/B40*100</f>
        <v>7.100329093070977</v>
      </c>
      <c r="I40" s="232">
        <f>SUM(I24+I39)</f>
        <v>384499</v>
      </c>
      <c r="J40" s="413">
        <f>I40/B40*100</f>
        <v>0.3668857401666637</v>
      </c>
      <c r="K40" s="411">
        <v>43838.441437405389</v>
      </c>
      <c r="L40" s="414">
        <v>11351.024124761596</v>
      </c>
      <c r="M40" s="415">
        <f>SUM(M24+M39)</f>
        <v>5403567</v>
      </c>
      <c r="N40" s="234">
        <f>SUM(N24+N39)</f>
        <v>2858870</v>
      </c>
      <c r="O40" s="412">
        <f>N40/M40*100</f>
        <v>52.907088965492612</v>
      </c>
      <c r="P40" s="230">
        <f>SUM(P24+P39)</f>
        <v>2339495</v>
      </c>
      <c r="Q40" s="412">
        <f>P40/M40*100</f>
        <v>43.295382476057021</v>
      </c>
      <c r="R40" s="232">
        <f>SUM(R24+R39)</f>
        <v>168311</v>
      </c>
      <c r="S40" s="412">
        <f>R40/M40*100</f>
        <v>3.1148128634289165</v>
      </c>
      <c r="T40" s="232">
        <f>SUM(T24+T39)</f>
        <v>36891</v>
      </c>
      <c r="U40" s="416">
        <f>T40/M40*100</f>
        <v>0.68271569502145524</v>
      </c>
      <c r="V40" s="411">
        <v>17831.141660699377</v>
      </c>
      <c r="W40" s="414">
        <v>15406.101921070189</v>
      </c>
    </row>
    <row r="41" spans="1:23" ht="23.25" customHeight="1">
      <c r="A41" s="236" t="s">
        <v>264</v>
      </c>
      <c r="B41" s="352">
        <v>1661803</v>
      </c>
      <c r="C41" s="355">
        <v>0</v>
      </c>
      <c r="D41" s="383">
        <f t="shared" si="0"/>
        <v>0</v>
      </c>
      <c r="E41" s="154">
        <v>1287611</v>
      </c>
      <c r="F41" s="383">
        <f t="shared" si="1"/>
        <v>77.482770220056167</v>
      </c>
      <c r="G41" s="154">
        <v>374192</v>
      </c>
      <c r="H41" s="383">
        <f t="shared" si="2"/>
        <v>22.517229779943833</v>
      </c>
      <c r="I41" s="154">
        <v>0</v>
      </c>
      <c r="J41" s="387">
        <f>I41/B41*100</f>
        <v>0</v>
      </c>
      <c r="K41" s="208" t="s">
        <v>265</v>
      </c>
      <c r="L41" s="318">
        <v>6325.2805225255406</v>
      </c>
      <c r="M41" s="356">
        <v>0</v>
      </c>
      <c r="N41" s="215">
        <v>0</v>
      </c>
      <c r="O41" s="404" t="s">
        <v>47</v>
      </c>
      <c r="P41" s="315">
        <v>0</v>
      </c>
      <c r="Q41" s="404" t="s">
        <v>47</v>
      </c>
      <c r="R41" s="154">
        <v>0</v>
      </c>
      <c r="S41" s="404" t="s">
        <v>47</v>
      </c>
      <c r="T41" s="154">
        <v>0</v>
      </c>
      <c r="U41" s="405" t="s">
        <v>47</v>
      </c>
      <c r="V41" s="158" t="s">
        <v>266</v>
      </c>
      <c r="W41" s="318" t="s">
        <v>266</v>
      </c>
    </row>
    <row r="42" spans="1:23" ht="23.25" customHeight="1">
      <c r="A42" s="239" t="s">
        <v>207</v>
      </c>
      <c r="B42" s="165">
        <v>1116468</v>
      </c>
      <c r="C42" s="171">
        <v>0</v>
      </c>
      <c r="D42" s="395">
        <f t="shared" si="0"/>
        <v>0</v>
      </c>
      <c r="E42" s="167">
        <v>1116468</v>
      </c>
      <c r="F42" s="395">
        <f t="shared" si="1"/>
        <v>100</v>
      </c>
      <c r="G42" s="167">
        <v>0</v>
      </c>
      <c r="H42" s="395">
        <f>G42/B42*100</f>
        <v>0</v>
      </c>
      <c r="I42" s="167">
        <v>0</v>
      </c>
      <c r="J42" s="398">
        <f>I42/B42*100</f>
        <v>0</v>
      </c>
      <c r="K42" s="171" t="s">
        <v>265</v>
      </c>
      <c r="L42" s="304">
        <v>3143.4395535709259</v>
      </c>
      <c r="M42" s="307">
        <v>121656</v>
      </c>
      <c r="N42" s="165">
        <v>0</v>
      </c>
      <c r="O42" s="395">
        <f>N42/M42*100</f>
        <v>0</v>
      </c>
      <c r="P42" s="417">
        <v>121656</v>
      </c>
      <c r="Q42" s="395">
        <f>P42/M42*100</f>
        <v>100</v>
      </c>
      <c r="R42" s="167">
        <v>0</v>
      </c>
      <c r="S42" s="395">
        <f>R42/M42*100</f>
        <v>0</v>
      </c>
      <c r="T42" s="167">
        <v>0</v>
      </c>
      <c r="U42" s="398">
        <f>T42/M42*100</f>
        <v>0</v>
      </c>
      <c r="V42" s="171">
        <v>0</v>
      </c>
      <c r="W42" s="304">
        <v>0</v>
      </c>
    </row>
    <row r="43" spans="1:23" ht="23.25" customHeight="1">
      <c r="A43" s="239" t="s">
        <v>115</v>
      </c>
      <c r="B43" s="165">
        <v>0</v>
      </c>
      <c r="C43" s="171">
        <v>0</v>
      </c>
      <c r="D43" s="395" t="s">
        <v>267</v>
      </c>
      <c r="E43" s="167">
        <v>0</v>
      </c>
      <c r="F43" s="395" t="s">
        <v>265</v>
      </c>
      <c r="G43" s="167">
        <v>0</v>
      </c>
      <c r="H43" s="395" t="s">
        <v>47</v>
      </c>
      <c r="I43" s="167">
        <v>0</v>
      </c>
      <c r="J43" s="398" t="s">
        <v>47</v>
      </c>
      <c r="K43" s="171" t="s">
        <v>265</v>
      </c>
      <c r="L43" s="304" t="s">
        <v>47</v>
      </c>
      <c r="M43" s="307">
        <v>105148</v>
      </c>
      <c r="N43" s="165">
        <v>0</v>
      </c>
      <c r="O43" s="395">
        <f>N43/M43*100</f>
        <v>0</v>
      </c>
      <c r="P43" s="417">
        <v>102404</v>
      </c>
      <c r="Q43" s="395">
        <f>P43/M43*100</f>
        <v>97.390345037470993</v>
      </c>
      <c r="R43" s="167">
        <v>2744</v>
      </c>
      <c r="S43" s="395">
        <f>R43/M43*100</f>
        <v>2.6096549625290066</v>
      </c>
      <c r="T43" s="167">
        <v>0</v>
      </c>
      <c r="U43" s="398">
        <f>T43/M43*100</f>
        <v>0</v>
      </c>
      <c r="V43" s="171">
        <v>0</v>
      </c>
      <c r="W43" s="304">
        <v>0</v>
      </c>
    </row>
    <row r="44" spans="1:23" ht="23.25" customHeight="1">
      <c r="A44" s="241" t="s">
        <v>268</v>
      </c>
      <c r="B44" s="165">
        <v>436724</v>
      </c>
      <c r="C44" s="171">
        <v>0</v>
      </c>
      <c r="D44" s="395">
        <f t="shared" si="0"/>
        <v>0</v>
      </c>
      <c r="E44" s="167">
        <v>327359</v>
      </c>
      <c r="F44" s="395">
        <f t="shared" si="1"/>
        <v>74.957868127238257</v>
      </c>
      <c r="G44" s="167">
        <v>109365</v>
      </c>
      <c r="H44" s="395">
        <f>G44/B44*100</f>
        <v>25.042131872761747</v>
      </c>
      <c r="I44" s="167">
        <v>0</v>
      </c>
      <c r="J44" s="398">
        <f>I44/B44*100</f>
        <v>0</v>
      </c>
      <c r="K44" s="171" t="s">
        <v>265</v>
      </c>
      <c r="L44" s="304">
        <v>15154.030327214685</v>
      </c>
      <c r="M44" s="307">
        <v>0</v>
      </c>
      <c r="N44" s="165">
        <v>0</v>
      </c>
      <c r="O44" s="395" t="s">
        <v>47</v>
      </c>
      <c r="P44" s="417">
        <v>0</v>
      </c>
      <c r="Q44" s="395" t="s">
        <v>47</v>
      </c>
      <c r="R44" s="167">
        <v>0</v>
      </c>
      <c r="S44" s="395" t="s">
        <v>47</v>
      </c>
      <c r="T44" s="167">
        <v>0</v>
      </c>
      <c r="U44" s="398" t="s">
        <v>47</v>
      </c>
      <c r="V44" s="171" t="s">
        <v>266</v>
      </c>
      <c r="W44" s="304" t="s">
        <v>266</v>
      </c>
    </row>
    <row r="45" spans="1:23" ht="23.25" customHeight="1">
      <c r="A45" s="239" t="s">
        <v>126</v>
      </c>
      <c r="B45" s="165">
        <v>335947</v>
      </c>
      <c r="C45" s="171">
        <v>0</v>
      </c>
      <c r="D45" s="395">
        <f t="shared" si="0"/>
        <v>0</v>
      </c>
      <c r="E45" s="167">
        <v>326877</v>
      </c>
      <c r="F45" s="395">
        <f t="shared" si="1"/>
        <v>97.30016937195451</v>
      </c>
      <c r="G45" s="167">
        <v>9070</v>
      </c>
      <c r="H45" s="389">
        <f>G45/B45*100</f>
        <v>2.6998306280454956</v>
      </c>
      <c r="I45" s="167">
        <v>0</v>
      </c>
      <c r="J45" s="398">
        <f>I45/B45*100</f>
        <v>0</v>
      </c>
      <c r="K45" s="171" t="s">
        <v>265</v>
      </c>
      <c r="L45" s="304">
        <v>9164.8570493234383</v>
      </c>
      <c r="M45" s="307">
        <v>0</v>
      </c>
      <c r="N45" s="165">
        <v>0</v>
      </c>
      <c r="O45" s="395" t="s">
        <v>47</v>
      </c>
      <c r="P45" s="417">
        <v>0</v>
      </c>
      <c r="Q45" s="395" t="s">
        <v>47</v>
      </c>
      <c r="R45" s="167">
        <v>0</v>
      </c>
      <c r="S45" s="395" t="s">
        <v>47</v>
      </c>
      <c r="T45" s="167">
        <v>0</v>
      </c>
      <c r="U45" s="398" t="s">
        <v>47</v>
      </c>
      <c r="V45" s="171" t="s">
        <v>266</v>
      </c>
      <c r="W45" s="304" t="s">
        <v>266</v>
      </c>
    </row>
    <row r="46" spans="1:23" ht="23.25" customHeight="1">
      <c r="A46" s="239" t="s">
        <v>131</v>
      </c>
      <c r="B46" s="165">
        <v>204179</v>
      </c>
      <c r="C46" s="171">
        <v>0</v>
      </c>
      <c r="D46" s="389">
        <f t="shared" si="0"/>
        <v>0</v>
      </c>
      <c r="E46" s="167">
        <v>167638</v>
      </c>
      <c r="F46" s="395">
        <f t="shared" si="1"/>
        <v>82.103448444747002</v>
      </c>
      <c r="G46" s="167">
        <v>36541</v>
      </c>
      <c r="H46" s="395">
        <f>G46/B46*100</f>
        <v>17.896551555252987</v>
      </c>
      <c r="I46" s="167">
        <v>0</v>
      </c>
      <c r="J46" s="398">
        <f>I46/B46*100</f>
        <v>0</v>
      </c>
      <c r="K46" s="171" t="s">
        <v>265</v>
      </c>
      <c r="L46" s="304">
        <v>7279.3682484224037</v>
      </c>
      <c r="M46" s="307">
        <v>0</v>
      </c>
      <c r="N46" s="165">
        <v>0</v>
      </c>
      <c r="O46" s="395" t="s">
        <v>47</v>
      </c>
      <c r="P46" s="417">
        <v>0</v>
      </c>
      <c r="Q46" s="395" t="s">
        <v>47</v>
      </c>
      <c r="R46" s="167">
        <v>0</v>
      </c>
      <c r="S46" s="395" t="s">
        <v>47</v>
      </c>
      <c r="T46" s="167">
        <v>0</v>
      </c>
      <c r="U46" s="398" t="s">
        <v>47</v>
      </c>
      <c r="V46" s="171" t="s">
        <v>266</v>
      </c>
      <c r="W46" s="304" t="s">
        <v>266</v>
      </c>
    </row>
    <row r="47" spans="1:23" ht="23.25" customHeight="1" thickBot="1">
      <c r="A47" s="241" t="s">
        <v>209</v>
      </c>
      <c r="B47" s="418">
        <v>114483</v>
      </c>
      <c r="C47" s="186">
        <f>0</f>
        <v>0</v>
      </c>
      <c r="D47" s="395">
        <f t="shared" si="0"/>
        <v>0</v>
      </c>
      <c r="E47" s="179">
        <v>114483</v>
      </c>
      <c r="F47" s="395">
        <f t="shared" si="1"/>
        <v>100</v>
      </c>
      <c r="G47" s="179">
        <f>0</f>
        <v>0</v>
      </c>
      <c r="H47" s="395">
        <f>G47/B47*100</f>
        <v>0</v>
      </c>
      <c r="I47" s="179">
        <v>0</v>
      </c>
      <c r="J47" s="398">
        <f>I47/B47*100</f>
        <v>0</v>
      </c>
      <c r="K47" s="419" t="s">
        <v>265</v>
      </c>
      <c r="L47" s="304" t="s">
        <v>47</v>
      </c>
      <c r="M47" s="313">
        <v>0</v>
      </c>
      <c r="N47" s="400">
        <v>0</v>
      </c>
      <c r="O47" s="402" t="s">
        <v>266</v>
      </c>
      <c r="P47" s="420">
        <v>0</v>
      </c>
      <c r="Q47" s="402" t="s">
        <v>266</v>
      </c>
      <c r="R47" s="179">
        <v>0</v>
      </c>
      <c r="S47" s="402" t="s">
        <v>266</v>
      </c>
      <c r="T47" s="179">
        <v>0</v>
      </c>
      <c r="U47" s="403" t="s">
        <v>266</v>
      </c>
      <c r="V47" s="419" t="s">
        <v>266</v>
      </c>
      <c r="W47" s="310" t="s">
        <v>266</v>
      </c>
    </row>
    <row r="48" spans="1:23" ht="14.25" customHeight="1" thickBot="1">
      <c r="A48" s="339" t="s">
        <v>243</v>
      </c>
      <c r="B48" s="421">
        <f>SUM(B41:B47)</f>
        <v>3869604</v>
      </c>
      <c r="C48" s="205">
        <f>SUM(C41:C47)</f>
        <v>0</v>
      </c>
      <c r="D48" s="422">
        <f t="shared" si="0"/>
        <v>0</v>
      </c>
      <c r="E48" s="206">
        <f>SUM(E41:E47)</f>
        <v>3340436</v>
      </c>
      <c r="F48" s="422">
        <f t="shared" si="1"/>
        <v>86.325008967325857</v>
      </c>
      <c r="G48" s="206">
        <f>SUM(G41:G47)</f>
        <v>529168</v>
      </c>
      <c r="H48" s="422">
        <f t="shared" si="2"/>
        <v>13.674991032674145</v>
      </c>
      <c r="I48" s="179">
        <f>SUM(I41:I47)</f>
        <v>0</v>
      </c>
      <c r="J48" s="423">
        <f t="shared" si="3"/>
        <v>0</v>
      </c>
      <c r="K48" s="205" t="s">
        <v>265</v>
      </c>
      <c r="L48" s="344">
        <v>3802.9721253910238</v>
      </c>
      <c r="M48" s="424">
        <f>SUM(M41:M47)</f>
        <v>226804</v>
      </c>
      <c r="N48" s="242">
        <f>SUM(N41:N47)</f>
        <v>0</v>
      </c>
      <c r="O48" s="425">
        <f>IF(N48="-","-",N48/M48*100)</f>
        <v>0</v>
      </c>
      <c r="P48" s="206">
        <f>SUM(P41:P47)</f>
        <v>224060</v>
      </c>
      <c r="Q48" s="426">
        <f t="shared" si="5"/>
        <v>98.790144794624439</v>
      </c>
      <c r="R48" s="206">
        <f>SUM(R41:R47)</f>
        <v>2744</v>
      </c>
      <c r="S48" s="426">
        <f t="shared" si="6"/>
        <v>1.2098552053755665</v>
      </c>
      <c r="T48" s="206">
        <f>SUM(T41:T47)</f>
        <v>0</v>
      </c>
      <c r="U48" s="427">
        <f t="shared" si="7"/>
        <v>0</v>
      </c>
      <c r="V48" s="205" t="s">
        <v>269</v>
      </c>
      <c r="W48" s="344" t="s">
        <v>269</v>
      </c>
    </row>
    <row r="49" spans="1:23" ht="14.25" customHeight="1">
      <c r="A49" s="371" t="s">
        <v>270</v>
      </c>
      <c r="B49" s="356">
        <f>SUM(B24,B39,B48)</f>
        <v>108670352</v>
      </c>
      <c r="C49" s="407">
        <f>SUM(C24,C39,C48)</f>
        <v>54707963</v>
      </c>
      <c r="D49" s="392">
        <f t="shared" si="0"/>
        <v>50.343043887444118</v>
      </c>
      <c r="E49" s="296">
        <f>SUM(E24,E39,E48)</f>
        <v>45607524</v>
      </c>
      <c r="F49" s="392">
        <f>E49/B49*100</f>
        <v>41.96869077961577</v>
      </c>
      <c r="G49" s="210">
        <f>SUM(G24,G39,G48)</f>
        <v>7970366</v>
      </c>
      <c r="H49" s="392">
        <f>G49/B49*100</f>
        <v>7.334443896896552</v>
      </c>
      <c r="I49" s="210">
        <f>SUM(I24,I39,I48)</f>
        <v>384499</v>
      </c>
      <c r="J49" s="393">
        <f t="shared" si="3"/>
        <v>0.35382143604356781</v>
      </c>
      <c r="K49" s="407"/>
      <c r="L49" s="297"/>
      <c r="M49" s="408">
        <f>SUM(M24,M39,M48)</f>
        <v>5630371</v>
      </c>
      <c r="N49" s="215">
        <f>SUM(N24,N39,N48)</f>
        <v>2858870</v>
      </c>
      <c r="O49" s="406">
        <f>N49/M49*100</f>
        <v>50.775872495791127</v>
      </c>
      <c r="P49" s="154">
        <f>SUM(P24,P39,P48)</f>
        <v>2563555</v>
      </c>
      <c r="Q49" s="404">
        <f t="shared" si="5"/>
        <v>45.53083624507159</v>
      </c>
      <c r="R49" s="315">
        <f>SUM(R24,R39,R48)</f>
        <v>171055</v>
      </c>
      <c r="S49" s="404">
        <f t="shared" si="6"/>
        <v>3.0380768869404875</v>
      </c>
      <c r="T49" s="154">
        <f>SUM(T24,T39,T48)</f>
        <v>36891</v>
      </c>
      <c r="U49" s="405">
        <f t="shared" si="7"/>
        <v>0.6552143721967878</v>
      </c>
      <c r="V49" s="407"/>
      <c r="W49" s="297"/>
    </row>
    <row r="50" spans="1:23" ht="14.25" customHeight="1" thickBot="1">
      <c r="A50" s="428" t="s">
        <v>271</v>
      </c>
      <c r="B50" s="429">
        <v>2832259</v>
      </c>
      <c r="C50" s="265">
        <v>0</v>
      </c>
      <c r="D50" s="262">
        <f>C50/B50*100</f>
        <v>0</v>
      </c>
      <c r="E50" s="258">
        <v>2356139</v>
      </c>
      <c r="F50" s="262">
        <f>E50/B50*100</f>
        <v>83.189390518310645</v>
      </c>
      <c r="G50" s="258">
        <v>405298</v>
      </c>
      <c r="H50" s="262">
        <f>G50/B50*100</f>
        <v>14.31006133266767</v>
      </c>
      <c r="I50" s="430">
        <v>70822</v>
      </c>
      <c r="J50" s="431">
        <f t="shared" si="3"/>
        <v>2.5005481490216823</v>
      </c>
      <c r="K50" s="265"/>
      <c r="L50" s="432"/>
      <c r="M50" s="433">
        <v>220272</v>
      </c>
      <c r="N50" s="429">
        <v>0</v>
      </c>
      <c r="O50" s="434"/>
      <c r="P50" s="435">
        <v>206042</v>
      </c>
      <c r="Q50" s="434"/>
      <c r="R50" s="258">
        <v>729</v>
      </c>
      <c r="S50" s="436"/>
      <c r="T50" s="435">
        <v>13501</v>
      </c>
      <c r="U50" s="436"/>
      <c r="V50" s="265"/>
      <c r="W50" s="432"/>
    </row>
    <row r="51" spans="1:23" ht="14.25" customHeight="1" thickTop="1" thickBot="1">
      <c r="A51" s="266" t="s">
        <v>213</v>
      </c>
      <c r="B51" s="437">
        <f>B49-B50</f>
        <v>105838093</v>
      </c>
      <c r="C51" s="340">
        <f>C49-C50</f>
        <v>54707963</v>
      </c>
      <c r="D51" s="402">
        <f>IF(C51=0,"-",C51/B51*100)</f>
        <v>51.69023878765465</v>
      </c>
      <c r="E51" s="340">
        <f>E49-E50</f>
        <v>43251385</v>
      </c>
      <c r="F51" s="402">
        <f>IF(E51=0,"-",E51/B51*100)</f>
        <v>40.865612535176723</v>
      </c>
      <c r="G51" s="340">
        <f>G49-G50</f>
        <v>7565068</v>
      </c>
      <c r="H51" s="402">
        <f>IF(G51=0,"-",G51/B51*100)</f>
        <v>7.1477742895462031</v>
      </c>
      <c r="I51" s="340">
        <f>I49-I50</f>
        <v>313677</v>
      </c>
      <c r="J51" s="402">
        <f>IF(I51=0,"-",I51/B51*100)</f>
        <v>0.29637438762242246</v>
      </c>
      <c r="K51" s="419">
        <v>44272.36570703832</v>
      </c>
      <c r="L51" s="414">
        <v>11463.379507193606</v>
      </c>
      <c r="M51" s="437">
        <f>M49-M50</f>
        <v>5410099</v>
      </c>
      <c r="N51" s="340">
        <f>SUM(N49)-N50</f>
        <v>2858870</v>
      </c>
      <c r="O51" s="438">
        <f>IF(N51=0,"-",N51/M51*100)</f>
        <v>52.843210447720089</v>
      </c>
      <c r="P51" s="341">
        <f>SUM(P49)-P50</f>
        <v>2357513</v>
      </c>
      <c r="Q51" s="438">
        <f>IF(P51=0,"-",P51/M51*100)</f>
        <v>43.576152672991753</v>
      </c>
      <c r="R51" s="341">
        <f>SUM(R49)-R50</f>
        <v>170326</v>
      </c>
      <c r="S51" s="438">
        <f>IF(R51=0,"-",R51/M51*100)</f>
        <v>3.1482972862418968</v>
      </c>
      <c r="T51" s="341">
        <f>SUM(T49)-T50</f>
        <v>23390</v>
      </c>
      <c r="U51" s="438">
        <f>IF(T51=0,"-",T51/M51*100)</f>
        <v>0.43233959304626401</v>
      </c>
      <c r="V51" s="411">
        <v>17852.696499813559</v>
      </c>
      <c r="W51" s="414">
        <v>15424.725296656803</v>
      </c>
    </row>
    <row r="52" spans="1:23" ht="15.95" customHeight="1">
      <c r="A52" s="439" t="s">
        <v>272</v>
      </c>
      <c r="B52" s="173"/>
      <c r="L52" s="439" t="s">
        <v>273</v>
      </c>
      <c r="M52" s="173"/>
    </row>
    <row r="53" spans="1:23" ht="15.95" customHeight="1">
      <c r="A53" s="439" t="s">
        <v>274</v>
      </c>
      <c r="L53" s="439" t="s">
        <v>275</v>
      </c>
    </row>
    <row r="54" spans="1:23" ht="12" customHeight="1">
      <c r="A54" s="173"/>
    </row>
    <row r="56" spans="1:23" ht="16.5" customHeight="1">
      <c r="D56" s="235"/>
      <c r="O56" s="235"/>
    </row>
    <row r="57" spans="1:23" ht="16.5" customHeight="1">
      <c r="D57" s="235"/>
      <c r="O57" s="235"/>
    </row>
  </sheetData>
  <mergeCells count="5">
    <mergeCell ref="A2:A4"/>
    <mergeCell ref="C2:H2"/>
    <mergeCell ref="N2:S2"/>
    <mergeCell ref="D3:I3"/>
    <mergeCell ref="O3:T3"/>
  </mergeCells>
  <phoneticPr fontId="4"/>
  <conditionalFormatting sqref="A1:L1 N1:XFD1 A2:XFD1048576">
    <cfRule type="cellIs" dxfId="1" priority="7" stopIfTrue="1" operator="equal">
      <formula>0</formula>
    </cfRule>
  </conditionalFormatting>
  <printOptions horizontalCentered="1"/>
  <pageMargins left="0.59055118110236227" right="0.59055118110236227" top="0.74803149606299213" bottom="0.47244094488188981" header="0.51181102362204722" footer="0.27559055118110237"/>
  <pageSetup paperSize="9" scale="94" fitToWidth="2" orientation="portrait" r:id="rId1"/>
  <headerFooter alignWithMargins="0"/>
  <ignoredErrors>
    <ignoredError sqref="F24 D24 H24 O24 Q24 S24 S39:S40 Q39:Q40 O39:O40 H39:H40 F39:F40 D39:D40 D48:D51 F48:F51 H48:H51 O48:O51 Q48:Q51 S48:S51" 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54"/>
  <sheetViews>
    <sheetView tabSelected="1" topLeftCell="J1" zoomScaleNormal="100" zoomScaleSheetLayoutView="100" workbookViewId="0">
      <pane ySplit="7" topLeftCell="A8" activePane="bottomLeft" state="frozen"/>
      <selection activeCell="AF12" sqref="AF12"/>
      <selection pane="bottomLeft" activeCell="AE47" sqref="AE47"/>
    </sheetView>
  </sheetViews>
  <sheetFormatPr defaultColWidth="9" defaultRowHeight="16.5" customHeight="1"/>
  <cols>
    <col min="1" max="1" width="2.125" style="346" customWidth="1"/>
    <col min="2" max="2" width="14.125" style="346" customWidth="1"/>
    <col min="3" max="3" width="2.125" style="346" customWidth="1"/>
    <col min="4" max="17" width="7.375" style="173" customWidth="1"/>
    <col min="18" max="24" width="8.875" style="173" customWidth="1"/>
    <col min="25" max="16384" width="9" style="173"/>
  </cols>
  <sheetData>
    <row r="1" spans="1:24" ht="16.5" customHeight="1">
      <c r="A1" s="440" t="s">
        <v>277</v>
      </c>
      <c r="C1" s="441"/>
      <c r="D1" s="442"/>
      <c r="E1" s="442"/>
      <c r="F1" s="442"/>
    </row>
    <row r="2" spans="1:24" ht="5.25" hidden="1" customHeight="1">
      <c r="A2" s="442"/>
      <c r="B2" s="442"/>
      <c r="C2" s="442"/>
      <c r="D2" s="442"/>
      <c r="E2" s="442"/>
      <c r="F2" s="442"/>
      <c r="W2" s="642"/>
      <c r="X2" s="642"/>
    </row>
    <row r="3" spans="1:24" s="362" customFormat="1" ht="16.5" customHeight="1" thickBot="1">
      <c r="A3" s="443" t="s">
        <v>278</v>
      </c>
      <c r="C3" s="444"/>
      <c r="D3" s="361"/>
      <c r="W3" s="643" t="s">
        <v>279</v>
      </c>
      <c r="X3" s="643"/>
    </row>
    <row r="4" spans="1:24" s="235" customFormat="1" ht="12.95" customHeight="1">
      <c r="A4" s="644" t="s">
        <v>280</v>
      </c>
      <c r="B4" s="645"/>
      <c r="C4" s="646"/>
      <c r="D4" s="370"/>
      <c r="E4" s="653" t="s">
        <v>186</v>
      </c>
      <c r="F4" s="653"/>
      <c r="G4" s="653"/>
      <c r="H4" s="653"/>
      <c r="I4" s="653"/>
      <c r="J4" s="445"/>
      <c r="K4" s="370"/>
      <c r="L4" s="653" t="s">
        <v>281</v>
      </c>
      <c r="M4" s="653"/>
      <c r="N4" s="653"/>
      <c r="O4" s="653"/>
      <c r="P4" s="653"/>
      <c r="Q4" s="445"/>
      <c r="R4" s="370"/>
      <c r="S4" s="653" t="s">
        <v>97</v>
      </c>
      <c r="T4" s="653"/>
      <c r="U4" s="653"/>
      <c r="V4" s="653"/>
      <c r="W4" s="653"/>
      <c r="X4" s="445"/>
    </row>
    <row r="5" spans="1:24" s="235" customFormat="1" ht="12.95" customHeight="1">
      <c r="A5" s="647"/>
      <c r="B5" s="648"/>
      <c r="C5" s="649"/>
      <c r="D5" s="654" t="s">
        <v>282</v>
      </c>
      <c r="E5" s="655"/>
      <c r="F5" s="656" t="s">
        <v>283</v>
      </c>
      <c r="G5" s="657"/>
      <c r="H5" s="657"/>
      <c r="I5" s="655"/>
      <c r="J5" s="446"/>
      <c r="K5" s="654" t="s">
        <v>282</v>
      </c>
      <c r="L5" s="655"/>
      <c r="M5" s="656" t="s">
        <v>283</v>
      </c>
      <c r="N5" s="657"/>
      <c r="O5" s="657"/>
      <c r="P5" s="655"/>
      <c r="Q5" s="447"/>
      <c r="R5" s="654" t="s">
        <v>282</v>
      </c>
      <c r="S5" s="655"/>
      <c r="T5" s="656" t="s">
        <v>283</v>
      </c>
      <c r="U5" s="657"/>
      <c r="V5" s="657"/>
      <c r="W5" s="655"/>
      <c r="X5" s="447"/>
    </row>
    <row r="6" spans="1:24" s="235" customFormat="1" ht="12.95" customHeight="1">
      <c r="A6" s="647"/>
      <c r="B6" s="648"/>
      <c r="C6" s="649"/>
      <c r="D6" s="661" t="s">
        <v>284</v>
      </c>
      <c r="E6" s="663" t="s">
        <v>285</v>
      </c>
      <c r="F6" s="140" t="s">
        <v>286</v>
      </c>
      <c r="G6" s="374" t="s">
        <v>287</v>
      </c>
      <c r="H6" s="374" t="s">
        <v>288</v>
      </c>
      <c r="I6" s="664" t="s">
        <v>289</v>
      </c>
      <c r="J6" s="290" t="s">
        <v>290</v>
      </c>
      <c r="K6" s="666" t="s">
        <v>284</v>
      </c>
      <c r="L6" s="663" t="s">
        <v>285</v>
      </c>
      <c r="M6" s="374" t="s">
        <v>286</v>
      </c>
      <c r="N6" s="374" t="s">
        <v>287</v>
      </c>
      <c r="O6" s="374" t="s">
        <v>288</v>
      </c>
      <c r="P6" s="664" t="s">
        <v>289</v>
      </c>
      <c r="Q6" s="448" t="s">
        <v>290</v>
      </c>
      <c r="R6" s="661" t="s">
        <v>284</v>
      </c>
      <c r="S6" s="663" t="s">
        <v>285</v>
      </c>
      <c r="T6" s="140" t="s">
        <v>286</v>
      </c>
      <c r="U6" s="374" t="s">
        <v>287</v>
      </c>
      <c r="V6" s="374" t="s">
        <v>288</v>
      </c>
      <c r="W6" s="664" t="s">
        <v>289</v>
      </c>
      <c r="X6" s="448" t="s">
        <v>291</v>
      </c>
    </row>
    <row r="7" spans="1:24" s="235" customFormat="1" ht="12.95" customHeight="1" thickBot="1">
      <c r="A7" s="650"/>
      <c r="B7" s="651"/>
      <c r="C7" s="652"/>
      <c r="D7" s="662"/>
      <c r="E7" s="618"/>
      <c r="F7" s="146" t="s">
        <v>292</v>
      </c>
      <c r="G7" s="144" t="s">
        <v>293</v>
      </c>
      <c r="H7" s="144" t="s">
        <v>294</v>
      </c>
      <c r="I7" s="665"/>
      <c r="J7" s="146"/>
      <c r="K7" s="667"/>
      <c r="L7" s="618"/>
      <c r="M7" s="144" t="s">
        <v>292</v>
      </c>
      <c r="N7" s="144" t="s">
        <v>293</v>
      </c>
      <c r="O7" s="144" t="s">
        <v>294</v>
      </c>
      <c r="P7" s="665"/>
      <c r="Q7" s="148"/>
      <c r="R7" s="662"/>
      <c r="S7" s="618"/>
      <c r="T7" s="146" t="s">
        <v>292</v>
      </c>
      <c r="U7" s="144" t="s">
        <v>293</v>
      </c>
      <c r="V7" s="144" t="s">
        <v>294</v>
      </c>
      <c r="W7" s="665"/>
      <c r="X7" s="148"/>
    </row>
    <row r="8" spans="1:24" ht="14.25" customHeight="1">
      <c r="A8" s="668" t="s">
        <v>9</v>
      </c>
      <c r="B8" s="653"/>
      <c r="C8" s="669"/>
      <c r="D8" s="449">
        <v>439</v>
      </c>
      <c r="E8" s="450">
        <v>208</v>
      </c>
      <c r="F8" s="451">
        <v>1127</v>
      </c>
      <c r="G8" s="452">
        <v>125</v>
      </c>
      <c r="H8" s="450">
        <v>4</v>
      </c>
      <c r="I8" s="450">
        <v>0</v>
      </c>
      <c r="J8" s="297">
        <f t="shared" ref="J8:J26" si="0">SUM(D8:I8)</f>
        <v>1903</v>
      </c>
      <c r="K8" s="453">
        <v>9</v>
      </c>
      <c r="L8" s="450">
        <v>0</v>
      </c>
      <c r="M8" s="450">
        <v>51</v>
      </c>
      <c r="N8" s="452">
        <v>0</v>
      </c>
      <c r="O8" s="450">
        <v>0</v>
      </c>
      <c r="P8" s="450">
        <v>0</v>
      </c>
      <c r="Q8" s="297">
        <f t="shared" ref="Q8:Q26" si="1">SUM(K8:P8)</f>
        <v>60</v>
      </c>
      <c r="R8" s="295">
        <f t="shared" ref="R8:W26" si="2">SUM(D8,K8)</f>
        <v>448</v>
      </c>
      <c r="S8" s="210">
        <f t="shared" si="2"/>
        <v>208</v>
      </c>
      <c r="T8" s="296">
        <f t="shared" si="2"/>
        <v>1178</v>
      </c>
      <c r="U8" s="358">
        <f t="shared" si="2"/>
        <v>125</v>
      </c>
      <c r="V8" s="210">
        <f t="shared" si="2"/>
        <v>4</v>
      </c>
      <c r="W8" s="210">
        <f t="shared" si="2"/>
        <v>0</v>
      </c>
      <c r="X8" s="297">
        <f t="shared" ref="X8:X26" si="3">SUM(R8:W8)</f>
        <v>1963</v>
      </c>
    </row>
    <row r="9" spans="1:24" ht="14.25" customHeight="1">
      <c r="A9" s="670" t="s">
        <v>11</v>
      </c>
      <c r="B9" s="671"/>
      <c r="C9" s="672"/>
      <c r="D9" s="454">
        <v>137</v>
      </c>
      <c r="E9" s="455">
        <v>137</v>
      </c>
      <c r="F9" s="456">
        <v>470</v>
      </c>
      <c r="G9" s="457">
        <v>121</v>
      </c>
      <c r="H9" s="455">
        <v>4</v>
      </c>
      <c r="I9" s="455">
        <v>0</v>
      </c>
      <c r="J9" s="304">
        <f t="shared" si="0"/>
        <v>869</v>
      </c>
      <c r="K9" s="458">
        <v>1</v>
      </c>
      <c r="L9" s="455">
        <v>10</v>
      </c>
      <c r="M9" s="455">
        <v>64</v>
      </c>
      <c r="N9" s="457">
        <v>3</v>
      </c>
      <c r="O9" s="455">
        <v>0</v>
      </c>
      <c r="P9" s="455">
        <v>0</v>
      </c>
      <c r="Q9" s="304">
        <f t="shared" si="1"/>
        <v>78</v>
      </c>
      <c r="R9" s="165">
        <f t="shared" si="2"/>
        <v>138</v>
      </c>
      <c r="S9" s="167">
        <f t="shared" si="2"/>
        <v>147</v>
      </c>
      <c r="T9" s="417">
        <f t="shared" si="2"/>
        <v>534</v>
      </c>
      <c r="U9" s="169">
        <f t="shared" si="2"/>
        <v>124</v>
      </c>
      <c r="V9" s="167">
        <f t="shared" si="2"/>
        <v>4</v>
      </c>
      <c r="W9" s="167">
        <f t="shared" si="2"/>
        <v>0</v>
      </c>
      <c r="X9" s="304">
        <f t="shared" si="3"/>
        <v>947</v>
      </c>
    </row>
    <row r="10" spans="1:24" ht="14.25" customHeight="1">
      <c r="A10" s="670" t="s">
        <v>13</v>
      </c>
      <c r="B10" s="671"/>
      <c r="C10" s="672"/>
      <c r="D10" s="454">
        <v>82</v>
      </c>
      <c r="E10" s="459">
        <v>34</v>
      </c>
      <c r="F10" s="460">
        <v>99</v>
      </c>
      <c r="G10" s="457">
        <v>50</v>
      </c>
      <c r="H10" s="459">
        <v>4</v>
      </c>
      <c r="I10" s="459">
        <v>0</v>
      </c>
      <c r="J10" s="299">
        <f t="shared" si="0"/>
        <v>269</v>
      </c>
      <c r="K10" s="458">
        <v>10</v>
      </c>
      <c r="L10" s="459">
        <v>4</v>
      </c>
      <c r="M10" s="459">
        <v>14</v>
      </c>
      <c r="N10" s="457">
        <v>4</v>
      </c>
      <c r="O10" s="459">
        <v>0</v>
      </c>
      <c r="P10" s="459">
        <v>0</v>
      </c>
      <c r="Q10" s="299">
        <f t="shared" si="1"/>
        <v>32</v>
      </c>
      <c r="R10" s="165">
        <f t="shared" si="2"/>
        <v>92</v>
      </c>
      <c r="S10" s="182">
        <f t="shared" si="2"/>
        <v>38</v>
      </c>
      <c r="T10" s="461">
        <f t="shared" si="2"/>
        <v>113</v>
      </c>
      <c r="U10" s="169">
        <f t="shared" si="2"/>
        <v>54</v>
      </c>
      <c r="V10" s="182">
        <f t="shared" si="2"/>
        <v>4</v>
      </c>
      <c r="W10" s="182">
        <f t="shared" si="2"/>
        <v>0</v>
      </c>
      <c r="X10" s="299">
        <f t="shared" si="3"/>
        <v>301</v>
      </c>
    </row>
    <row r="11" spans="1:24" ht="14.25" customHeight="1">
      <c r="A11" s="670" t="s">
        <v>15</v>
      </c>
      <c r="B11" s="671"/>
      <c r="C11" s="672"/>
      <c r="D11" s="454">
        <v>33</v>
      </c>
      <c r="E11" s="455">
        <v>18</v>
      </c>
      <c r="F11" s="456">
        <v>127</v>
      </c>
      <c r="G11" s="457">
        <v>38</v>
      </c>
      <c r="H11" s="455">
        <v>0</v>
      </c>
      <c r="I11" s="455">
        <v>0</v>
      </c>
      <c r="J11" s="304">
        <f t="shared" si="0"/>
        <v>216</v>
      </c>
      <c r="K11" s="458">
        <v>4</v>
      </c>
      <c r="L11" s="455">
        <v>0</v>
      </c>
      <c r="M11" s="455">
        <v>0</v>
      </c>
      <c r="N11" s="457">
        <v>0</v>
      </c>
      <c r="O11" s="455">
        <v>0</v>
      </c>
      <c r="P11" s="455">
        <v>0</v>
      </c>
      <c r="Q11" s="304">
        <f t="shared" si="1"/>
        <v>4</v>
      </c>
      <c r="R11" s="165">
        <f t="shared" si="2"/>
        <v>37</v>
      </c>
      <c r="S11" s="167">
        <f t="shared" si="2"/>
        <v>18</v>
      </c>
      <c r="T11" s="417">
        <f t="shared" si="2"/>
        <v>127</v>
      </c>
      <c r="U11" s="169">
        <f t="shared" si="2"/>
        <v>38</v>
      </c>
      <c r="V11" s="167">
        <f t="shared" si="2"/>
        <v>0</v>
      </c>
      <c r="W11" s="167">
        <f t="shared" si="2"/>
        <v>0</v>
      </c>
      <c r="X11" s="304">
        <f>SUM(R11:W11)</f>
        <v>220</v>
      </c>
    </row>
    <row r="12" spans="1:24" ht="14.25" customHeight="1" thickBot="1">
      <c r="A12" s="658" t="s">
        <v>17</v>
      </c>
      <c r="B12" s="659"/>
      <c r="C12" s="660"/>
      <c r="D12" s="462">
        <v>25</v>
      </c>
      <c r="E12" s="463">
        <v>2</v>
      </c>
      <c r="F12" s="464">
        <v>106</v>
      </c>
      <c r="G12" s="465">
        <v>0</v>
      </c>
      <c r="H12" s="463">
        <v>3</v>
      </c>
      <c r="I12" s="463">
        <v>0</v>
      </c>
      <c r="J12" s="310">
        <f t="shared" si="0"/>
        <v>136</v>
      </c>
      <c r="K12" s="466">
        <v>0</v>
      </c>
      <c r="L12" s="463">
        <v>0</v>
      </c>
      <c r="M12" s="463">
        <v>0</v>
      </c>
      <c r="N12" s="465">
        <v>0</v>
      </c>
      <c r="O12" s="463">
        <v>0</v>
      </c>
      <c r="P12" s="463">
        <v>0</v>
      </c>
      <c r="Q12" s="310">
        <f t="shared" si="1"/>
        <v>0</v>
      </c>
      <c r="R12" s="400">
        <f t="shared" si="2"/>
        <v>25</v>
      </c>
      <c r="S12" s="179">
        <f t="shared" si="2"/>
        <v>2</v>
      </c>
      <c r="T12" s="420">
        <f t="shared" si="2"/>
        <v>106</v>
      </c>
      <c r="U12" s="309">
        <f t="shared" si="2"/>
        <v>0</v>
      </c>
      <c r="V12" s="179">
        <f t="shared" si="2"/>
        <v>3</v>
      </c>
      <c r="W12" s="179">
        <f t="shared" si="2"/>
        <v>0</v>
      </c>
      <c r="X12" s="310">
        <f t="shared" si="3"/>
        <v>136</v>
      </c>
    </row>
    <row r="13" spans="1:24" ht="14.25" customHeight="1">
      <c r="A13" s="668" t="s">
        <v>19</v>
      </c>
      <c r="B13" s="653"/>
      <c r="C13" s="669"/>
      <c r="D13" s="467">
        <v>31</v>
      </c>
      <c r="E13" s="459">
        <v>5</v>
      </c>
      <c r="F13" s="460">
        <v>20</v>
      </c>
      <c r="G13" s="468">
        <v>43</v>
      </c>
      <c r="H13" s="459">
        <v>0</v>
      </c>
      <c r="I13" s="459">
        <v>0</v>
      </c>
      <c r="J13" s="299">
        <f t="shared" si="0"/>
        <v>99</v>
      </c>
      <c r="K13" s="469">
        <v>2</v>
      </c>
      <c r="L13" s="459">
        <v>0</v>
      </c>
      <c r="M13" s="459">
        <v>0</v>
      </c>
      <c r="N13" s="468">
        <v>2</v>
      </c>
      <c r="O13" s="459">
        <v>0</v>
      </c>
      <c r="P13" s="459">
        <v>0</v>
      </c>
      <c r="Q13" s="299">
        <f t="shared" si="1"/>
        <v>4</v>
      </c>
      <c r="R13" s="162">
        <f t="shared" si="2"/>
        <v>33</v>
      </c>
      <c r="S13" s="182">
        <f t="shared" si="2"/>
        <v>5</v>
      </c>
      <c r="T13" s="461">
        <f t="shared" si="2"/>
        <v>20</v>
      </c>
      <c r="U13" s="163">
        <f t="shared" si="2"/>
        <v>45</v>
      </c>
      <c r="V13" s="182">
        <f t="shared" si="2"/>
        <v>0</v>
      </c>
      <c r="W13" s="182">
        <f t="shared" si="2"/>
        <v>0</v>
      </c>
      <c r="X13" s="299">
        <f t="shared" si="3"/>
        <v>103</v>
      </c>
    </row>
    <row r="14" spans="1:24" ht="14.25" customHeight="1">
      <c r="A14" s="670" t="s">
        <v>21</v>
      </c>
      <c r="B14" s="671"/>
      <c r="C14" s="672"/>
      <c r="D14" s="454">
        <v>29</v>
      </c>
      <c r="E14" s="455">
        <v>34</v>
      </c>
      <c r="F14" s="456">
        <v>136</v>
      </c>
      <c r="G14" s="457">
        <v>24</v>
      </c>
      <c r="H14" s="455">
        <v>0</v>
      </c>
      <c r="I14" s="455">
        <v>0</v>
      </c>
      <c r="J14" s="304">
        <f t="shared" si="0"/>
        <v>223</v>
      </c>
      <c r="K14" s="458">
        <v>0</v>
      </c>
      <c r="L14" s="455">
        <v>2</v>
      </c>
      <c r="M14" s="455">
        <v>0</v>
      </c>
      <c r="N14" s="457">
        <v>5</v>
      </c>
      <c r="O14" s="455">
        <v>0</v>
      </c>
      <c r="P14" s="455">
        <v>0</v>
      </c>
      <c r="Q14" s="304">
        <f t="shared" si="1"/>
        <v>7</v>
      </c>
      <c r="R14" s="165">
        <f t="shared" si="2"/>
        <v>29</v>
      </c>
      <c r="S14" s="167">
        <f t="shared" si="2"/>
        <v>36</v>
      </c>
      <c r="T14" s="417">
        <f t="shared" si="2"/>
        <v>136</v>
      </c>
      <c r="U14" s="169">
        <f t="shared" si="2"/>
        <v>29</v>
      </c>
      <c r="V14" s="167">
        <f t="shared" si="2"/>
        <v>0</v>
      </c>
      <c r="W14" s="167">
        <f t="shared" si="2"/>
        <v>0</v>
      </c>
      <c r="X14" s="304">
        <f t="shared" si="3"/>
        <v>230</v>
      </c>
    </row>
    <row r="15" spans="1:24" ht="14.25" customHeight="1">
      <c r="A15" s="670" t="s">
        <v>23</v>
      </c>
      <c r="B15" s="671"/>
      <c r="C15" s="672"/>
      <c r="D15" s="454">
        <v>3</v>
      </c>
      <c r="E15" s="455">
        <v>4</v>
      </c>
      <c r="F15" s="456">
        <v>40</v>
      </c>
      <c r="G15" s="457">
        <v>11</v>
      </c>
      <c r="H15" s="455">
        <v>2</v>
      </c>
      <c r="I15" s="455">
        <v>14</v>
      </c>
      <c r="J15" s="304">
        <f t="shared" si="0"/>
        <v>74</v>
      </c>
      <c r="K15" s="458">
        <v>1</v>
      </c>
      <c r="L15" s="455">
        <v>1</v>
      </c>
      <c r="M15" s="455">
        <v>0</v>
      </c>
      <c r="N15" s="457">
        <v>0</v>
      </c>
      <c r="O15" s="455">
        <v>0</v>
      </c>
      <c r="P15" s="455">
        <v>0</v>
      </c>
      <c r="Q15" s="304">
        <f t="shared" si="1"/>
        <v>2</v>
      </c>
      <c r="R15" s="165">
        <f t="shared" si="2"/>
        <v>4</v>
      </c>
      <c r="S15" s="167">
        <f t="shared" si="2"/>
        <v>5</v>
      </c>
      <c r="T15" s="417">
        <f t="shared" si="2"/>
        <v>40</v>
      </c>
      <c r="U15" s="169">
        <f t="shared" si="2"/>
        <v>11</v>
      </c>
      <c r="V15" s="167">
        <f>SUM(H15,O15)</f>
        <v>2</v>
      </c>
      <c r="W15" s="167">
        <f t="shared" si="2"/>
        <v>14</v>
      </c>
      <c r="X15" s="304">
        <f t="shared" si="3"/>
        <v>76</v>
      </c>
    </row>
    <row r="16" spans="1:24" ht="14.25" customHeight="1">
      <c r="A16" s="670" t="s">
        <v>25</v>
      </c>
      <c r="B16" s="671"/>
      <c r="C16" s="672"/>
      <c r="D16" s="454">
        <v>15</v>
      </c>
      <c r="E16" s="455">
        <v>9</v>
      </c>
      <c r="F16" s="456">
        <v>78</v>
      </c>
      <c r="G16" s="457">
        <v>5</v>
      </c>
      <c r="H16" s="455">
        <v>4</v>
      </c>
      <c r="I16" s="455">
        <v>0</v>
      </c>
      <c r="J16" s="304">
        <f t="shared" si="0"/>
        <v>111</v>
      </c>
      <c r="K16" s="458">
        <v>2</v>
      </c>
      <c r="L16" s="455">
        <v>0</v>
      </c>
      <c r="M16" s="455">
        <v>0</v>
      </c>
      <c r="N16" s="457">
        <v>0</v>
      </c>
      <c r="O16" s="455">
        <v>0</v>
      </c>
      <c r="P16" s="455">
        <v>0</v>
      </c>
      <c r="Q16" s="304">
        <f t="shared" si="1"/>
        <v>2</v>
      </c>
      <c r="R16" s="165">
        <f t="shared" si="2"/>
        <v>17</v>
      </c>
      <c r="S16" s="167">
        <f t="shared" si="2"/>
        <v>9</v>
      </c>
      <c r="T16" s="417">
        <f t="shared" si="2"/>
        <v>78</v>
      </c>
      <c r="U16" s="169">
        <f t="shared" si="2"/>
        <v>5</v>
      </c>
      <c r="V16" s="167">
        <f t="shared" si="2"/>
        <v>4</v>
      </c>
      <c r="W16" s="167">
        <f t="shared" si="2"/>
        <v>0</v>
      </c>
      <c r="X16" s="304">
        <f t="shared" si="3"/>
        <v>113</v>
      </c>
    </row>
    <row r="17" spans="1:24" ht="14.25" customHeight="1" thickBot="1">
      <c r="A17" s="658" t="s">
        <v>27</v>
      </c>
      <c r="B17" s="659"/>
      <c r="C17" s="660"/>
      <c r="D17" s="462">
        <v>13</v>
      </c>
      <c r="E17" s="463">
        <v>2</v>
      </c>
      <c r="F17" s="464">
        <v>12</v>
      </c>
      <c r="G17" s="465">
        <v>30</v>
      </c>
      <c r="H17" s="463">
        <v>1</v>
      </c>
      <c r="I17" s="463">
        <v>0</v>
      </c>
      <c r="J17" s="310">
        <f t="shared" si="0"/>
        <v>58</v>
      </c>
      <c r="K17" s="466">
        <v>0</v>
      </c>
      <c r="L17" s="463">
        <v>0</v>
      </c>
      <c r="M17" s="463">
        <v>0</v>
      </c>
      <c r="N17" s="465">
        <v>0</v>
      </c>
      <c r="O17" s="463">
        <v>0</v>
      </c>
      <c r="P17" s="463">
        <v>0</v>
      </c>
      <c r="Q17" s="310">
        <f t="shared" si="1"/>
        <v>0</v>
      </c>
      <c r="R17" s="400">
        <f t="shared" si="2"/>
        <v>13</v>
      </c>
      <c r="S17" s="179">
        <f t="shared" si="2"/>
        <v>2</v>
      </c>
      <c r="T17" s="420">
        <f t="shared" si="2"/>
        <v>12</v>
      </c>
      <c r="U17" s="309">
        <f t="shared" si="2"/>
        <v>30</v>
      </c>
      <c r="V17" s="179">
        <f t="shared" si="2"/>
        <v>1</v>
      </c>
      <c r="W17" s="179">
        <f t="shared" si="2"/>
        <v>0</v>
      </c>
      <c r="X17" s="310">
        <f t="shared" si="3"/>
        <v>58</v>
      </c>
    </row>
    <row r="18" spans="1:24" ht="14.25" customHeight="1">
      <c r="A18" s="668" t="s">
        <v>29</v>
      </c>
      <c r="B18" s="653"/>
      <c r="C18" s="669"/>
      <c r="D18" s="467">
        <v>10</v>
      </c>
      <c r="E18" s="459">
        <v>2</v>
      </c>
      <c r="F18" s="460">
        <v>13</v>
      </c>
      <c r="G18" s="468">
        <v>4</v>
      </c>
      <c r="H18" s="459">
        <v>3</v>
      </c>
      <c r="I18" s="459">
        <v>0</v>
      </c>
      <c r="J18" s="299">
        <f t="shared" si="0"/>
        <v>32</v>
      </c>
      <c r="K18" s="469">
        <v>1</v>
      </c>
      <c r="L18" s="459">
        <v>0</v>
      </c>
      <c r="M18" s="459">
        <v>0</v>
      </c>
      <c r="N18" s="468">
        <v>0</v>
      </c>
      <c r="O18" s="459">
        <v>0</v>
      </c>
      <c r="P18" s="459">
        <v>0</v>
      </c>
      <c r="Q18" s="299">
        <f t="shared" si="1"/>
        <v>1</v>
      </c>
      <c r="R18" s="162">
        <f t="shared" si="2"/>
        <v>11</v>
      </c>
      <c r="S18" s="182">
        <f t="shared" si="2"/>
        <v>2</v>
      </c>
      <c r="T18" s="461">
        <f t="shared" si="2"/>
        <v>13</v>
      </c>
      <c r="U18" s="163">
        <f t="shared" si="2"/>
        <v>4</v>
      </c>
      <c r="V18" s="182">
        <f t="shared" si="2"/>
        <v>3</v>
      </c>
      <c r="W18" s="182">
        <f t="shared" si="2"/>
        <v>0</v>
      </c>
      <c r="X18" s="299">
        <f t="shared" si="3"/>
        <v>33</v>
      </c>
    </row>
    <row r="19" spans="1:24" ht="14.25" customHeight="1">
      <c r="A19" s="670" t="s">
        <v>31</v>
      </c>
      <c r="B19" s="671"/>
      <c r="C19" s="672"/>
      <c r="D19" s="454">
        <v>15</v>
      </c>
      <c r="E19" s="455">
        <v>0</v>
      </c>
      <c r="F19" s="456">
        <v>16</v>
      </c>
      <c r="G19" s="457">
        <v>0</v>
      </c>
      <c r="H19" s="455">
        <v>0</v>
      </c>
      <c r="I19" s="455">
        <v>0</v>
      </c>
      <c r="J19" s="304">
        <f t="shared" si="0"/>
        <v>31</v>
      </c>
      <c r="K19" s="458">
        <v>4</v>
      </c>
      <c r="L19" s="455">
        <v>0</v>
      </c>
      <c r="M19" s="455">
        <v>0</v>
      </c>
      <c r="N19" s="457">
        <v>0</v>
      </c>
      <c r="O19" s="455">
        <v>0</v>
      </c>
      <c r="P19" s="455">
        <v>0</v>
      </c>
      <c r="Q19" s="304">
        <f t="shared" si="1"/>
        <v>4</v>
      </c>
      <c r="R19" s="165">
        <f t="shared" si="2"/>
        <v>19</v>
      </c>
      <c r="S19" s="167">
        <f t="shared" si="2"/>
        <v>0</v>
      </c>
      <c r="T19" s="417">
        <f t="shared" si="2"/>
        <v>16</v>
      </c>
      <c r="U19" s="169">
        <f t="shared" si="2"/>
        <v>0</v>
      </c>
      <c r="V19" s="167">
        <f t="shared" si="2"/>
        <v>0</v>
      </c>
      <c r="W19" s="167">
        <f t="shared" si="2"/>
        <v>0</v>
      </c>
      <c r="X19" s="304">
        <f t="shared" si="3"/>
        <v>35</v>
      </c>
    </row>
    <row r="20" spans="1:24" ht="14.25" customHeight="1">
      <c r="A20" s="670" t="s">
        <v>33</v>
      </c>
      <c r="B20" s="671"/>
      <c r="C20" s="672"/>
      <c r="D20" s="454">
        <v>18</v>
      </c>
      <c r="E20" s="455">
        <v>3</v>
      </c>
      <c r="F20" s="456">
        <v>82</v>
      </c>
      <c r="G20" s="457">
        <v>14</v>
      </c>
      <c r="H20" s="455">
        <v>0</v>
      </c>
      <c r="I20" s="455">
        <v>0</v>
      </c>
      <c r="J20" s="304">
        <f t="shared" si="0"/>
        <v>117</v>
      </c>
      <c r="K20" s="458">
        <v>6</v>
      </c>
      <c r="L20" s="455">
        <v>0</v>
      </c>
      <c r="M20" s="455">
        <v>0</v>
      </c>
      <c r="N20" s="457">
        <v>0</v>
      </c>
      <c r="O20" s="455">
        <v>0</v>
      </c>
      <c r="P20" s="455">
        <v>0</v>
      </c>
      <c r="Q20" s="304">
        <f t="shared" si="1"/>
        <v>6</v>
      </c>
      <c r="R20" s="165">
        <f t="shared" si="2"/>
        <v>24</v>
      </c>
      <c r="S20" s="167">
        <f t="shared" si="2"/>
        <v>3</v>
      </c>
      <c r="T20" s="417">
        <f t="shared" si="2"/>
        <v>82</v>
      </c>
      <c r="U20" s="169">
        <f t="shared" si="2"/>
        <v>14</v>
      </c>
      <c r="V20" s="167">
        <f t="shared" si="2"/>
        <v>0</v>
      </c>
      <c r="W20" s="167">
        <f t="shared" si="2"/>
        <v>0</v>
      </c>
      <c r="X20" s="304">
        <f t="shared" si="3"/>
        <v>123</v>
      </c>
    </row>
    <row r="21" spans="1:24" ht="14.25" customHeight="1">
      <c r="A21" s="670" t="s">
        <v>35</v>
      </c>
      <c r="B21" s="671"/>
      <c r="C21" s="672"/>
      <c r="D21" s="454">
        <v>12</v>
      </c>
      <c r="E21" s="455">
        <v>11</v>
      </c>
      <c r="F21" s="456">
        <v>46</v>
      </c>
      <c r="G21" s="457">
        <v>11</v>
      </c>
      <c r="H21" s="455">
        <v>0</v>
      </c>
      <c r="I21" s="455">
        <v>0</v>
      </c>
      <c r="J21" s="304">
        <f t="shared" si="0"/>
        <v>80</v>
      </c>
      <c r="K21" s="458">
        <v>1</v>
      </c>
      <c r="L21" s="455">
        <v>0</v>
      </c>
      <c r="M21" s="455">
        <v>0</v>
      </c>
      <c r="N21" s="457">
        <v>0</v>
      </c>
      <c r="O21" s="455">
        <v>0</v>
      </c>
      <c r="P21" s="455">
        <v>0</v>
      </c>
      <c r="Q21" s="304">
        <f t="shared" si="1"/>
        <v>1</v>
      </c>
      <c r="R21" s="165">
        <f t="shared" si="2"/>
        <v>13</v>
      </c>
      <c r="S21" s="167">
        <f t="shared" si="2"/>
        <v>11</v>
      </c>
      <c r="T21" s="417">
        <f t="shared" si="2"/>
        <v>46</v>
      </c>
      <c r="U21" s="169">
        <f t="shared" si="2"/>
        <v>11</v>
      </c>
      <c r="V21" s="167">
        <f t="shared" si="2"/>
        <v>0</v>
      </c>
      <c r="W21" s="167">
        <f t="shared" si="2"/>
        <v>0</v>
      </c>
      <c r="X21" s="304">
        <f t="shared" si="3"/>
        <v>81</v>
      </c>
    </row>
    <row r="22" spans="1:24" ht="14.25" customHeight="1" thickBot="1">
      <c r="A22" s="658" t="s">
        <v>37</v>
      </c>
      <c r="B22" s="659"/>
      <c r="C22" s="660"/>
      <c r="D22" s="462">
        <v>8</v>
      </c>
      <c r="E22" s="463">
        <v>0</v>
      </c>
      <c r="F22" s="464">
        <v>32</v>
      </c>
      <c r="G22" s="465">
        <v>0</v>
      </c>
      <c r="H22" s="463">
        <v>0</v>
      </c>
      <c r="I22" s="463">
        <v>0</v>
      </c>
      <c r="J22" s="310">
        <f t="shared" si="0"/>
        <v>40</v>
      </c>
      <c r="K22" s="466">
        <v>5</v>
      </c>
      <c r="L22" s="463">
        <v>0</v>
      </c>
      <c r="M22" s="463">
        <v>0</v>
      </c>
      <c r="N22" s="465">
        <v>0</v>
      </c>
      <c r="O22" s="463">
        <v>0</v>
      </c>
      <c r="P22" s="463">
        <v>0</v>
      </c>
      <c r="Q22" s="310">
        <f t="shared" si="1"/>
        <v>5</v>
      </c>
      <c r="R22" s="400">
        <f t="shared" si="2"/>
        <v>13</v>
      </c>
      <c r="S22" s="179">
        <f t="shared" si="2"/>
        <v>0</v>
      </c>
      <c r="T22" s="420">
        <f t="shared" si="2"/>
        <v>32</v>
      </c>
      <c r="U22" s="309">
        <f t="shared" si="2"/>
        <v>0</v>
      </c>
      <c r="V22" s="179">
        <f t="shared" si="2"/>
        <v>0</v>
      </c>
      <c r="W22" s="179">
        <f t="shared" si="2"/>
        <v>0</v>
      </c>
      <c r="X22" s="310">
        <f t="shared" si="3"/>
        <v>45</v>
      </c>
    </row>
    <row r="23" spans="1:24" ht="14.25" customHeight="1">
      <c r="A23" s="668" t="s">
        <v>39</v>
      </c>
      <c r="B23" s="653"/>
      <c r="C23" s="669"/>
      <c r="D23" s="467">
        <v>18</v>
      </c>
      <c r="E23" s="459">
        <v>0</v>
      </c>
      <c r="F23" s="460">
        <v>41</v>
      </c>
      <c r="G23" s="468">
        <v>0</v>
      </c>
      <c r="H23" s="459">
        <v>0</v>
      </c>
      <c r="I23" s="459">
        <v>0</v>
      </c>
      <c r="J23" s="299">
        <f t="shared" si="0"/>
        <v>59</v>
      </c>
      <c r="K23" s="469">
        <v>2</v>
      </c>
      <c r="L23" s="459">
        <v>0</v>
      </c>
      <c r="M23" s="459">
        <v>2</v>
      </c>
      <c r="N23" s="468">
        <v>0</v>
      </c>
      <c r="O23" s="459">
        <v>0</v>
      </c>
      <c r="P23" s="459">
        <v>0</v>
      </c>
      <c r="Q23" s="299">
        <f t="shared" si="1"/>
        <v>4</v>
      </c>
      <c r="R23" s="162">
        <f t="shared" si="2"/>
        <v>20</v>
      </c>
      <c r="S23" s="182">
        <f t="shared" si="2"/>
        <v>0</v>
      </c>
      <c r="T23" s="461">
        <f t="shared" si="2"/>
        <v>43</v>
      </c>
      <c r="U23" s="163">
        <f t="shared" si="2"/>
        <v>0</v>
      </c>
      <c r="V23" s="182">
        <f t="shared" si="2"/>
        <v>0</v>
      </c>
      <c r="W23" s="182">
        <f t="shared" si="2"/>
        <v>0</v>
      </c>
      <c r="X23" s="299">
        <f t="shared" si="3"/>
        <v>63</v>
      </c>
    </row>
    <row r="24" spans="1:24" ht="14.25" customHeight="1">
      <c r="A24" s="670" t="s">
        <v>41</v>
      </c>
      <c r="B24" s="671"/>
      <c r="C24" s="672"/>
      <c r="D24" s="454">
        <v>14</v>
      </c>
      <c r="E24" s="455">
        <v>0</v>
      </c>
      <c r="F24" s="456">
        <v>57</v>
      </c>
      <c r="G24" s="457">
        <v>0</v>
      </c>
      <c r="H24" s="455">
        <v>0</v>
      </c>
      <c r="I24" s="455">
        <v>0</v>
      </c>
      <c r="J24" s="304">
        <f t="shared" si="0"/>
        <v>71</v>
      </c>
      <c r="K24" s="458">
        <v>1</v>
      </c>
      <c r="L24" s="455">
        <v>0</v>
      </c>
      <c r="M24" s="455">
        <v>6</v>
      </c>
      <c r="N24" s="457">
        <v>0</v>
      </c>
      <c r="O24" s="455">
        <v>0</v>
      </c>
      <c r="P24" s="455">
        <v>0</v>
      </c>
      <c r="Q24" s="304">
        <f t="shared" si="1"/>
        <v>7</v>
      </c>
      <c r="R24" s="165">
        <f t="shared" si="2"/>
        <v>15</v>
      </c>
      <c r="S24" s="167">
        <f t="shared" si="2"/>
        <v>0</v>
      </c>
      <c r="T24" s="417">
        <f t="shared" si="2"/>
        <v>63</v>
      </c>
      <c r="U24" s="169">
        <f t="shared" si="2"/>
        <v>0</v>
      </c>
      <c r="V24" s="167">
        <f t="shared" si="2"/>
        <v>0</v>
      </c>
      <c r="W24" s="167">
        <f t="shared" si="2"/>
        <v>0</v>
      </c>
      <c r="X24" s="304">
        <f t="shared" si="3"/>
        <v>78</v>
      </c>
    </row>
    <row r="25" spans="1:24" ht="14.25" customHeight="1">
      <c r="A25" s="670" t="s">
        <v>42</v>
      </c>
      <c r="B25" s="671"/>
      <c r="C25" s="672"/>
      <c r="D25" s="454">
        <v>8</v>
      </c>
      <c r="E25" s="455">
        <v>1</v>
      </c>
      <c r="F25" s="456">
        <v>0</v>
      </c>
      <c r="G25" s="457">
        <v>6</v>
      </c>
      <c r="H25" s="455">
        <v>0</v>
      </c>
      <c r="I25" s="455">
        <v>0</v>
      </c>
      <c r="J25" s="304">
        <f t="shared" si="0"/>
        <v>15</v>
      </c>
      <c r="K25" s="458">
        <v>2</v>
      </c>
      <c r="L25" s="455">
        <v>0</v>
      </c>
      <c r="M25" s="455">
        <v>0</v>
      </c>
      <c r="N25" s="457">
        <v>0</v>
      </c>
      <c r="O25" s="455">
        <v>0</v>
      </c>
      <c r="P25" s="455">
        <v>0</v>
      </c>
      <c r="Q25" s="304">
        <f t="shared" si="1"/>
        <v>2</v>
      </c>
      <c r="R25" s="165">
        <f t="shared" si="2"/>
        <v>10</v>
      </c>
      <c r="S25" s="167">
        <f t="shared" si="2"/>
        <v>1</v>
      </c>
      <c r="T25" s="417">
        <f t="shared" si="2"/>
        <v>0</v>
      </c>
      <c r="U25" s="169">
        <f t="shared" si="2"/>
        <v>6</v>
      </c>
      <c r="V25" s="167">
        <f t="shared" si="2"/>
        <v>0</v>
      </c>
      <c r="W25" s="167">
        <f t="shared" si="2"/>
        <v>0</v>
      </c>
      <c r="X25" s="304">
        <f t="shared" si="3"/>
        <v>17</v>
      </c>
    </row>
    <row r="26" spans="1:24" ht="14.25" customHeight="1" thickBot="1">
      <c r="A26" s="658" t="s">
        <v>44</v>
      </c>
      <c r="B26" s="659"/>
      <c r="C26" s="660"/>
      <c r="D26" s="470">
        <v>9</v>
      </c>
      <c r="E26" s="471">
        <v>0</v>
      </c>
      <c r="F26" s="472">
        <v>19</v>
      </c>
      <c r="G26" s="473">
        <v>0</v>
      </c>
      <c r="H26" s="471">
        <v>0</v>
      </c>
      <c r="I26" s="471">
        <v>0</v>
      </c>
      <c r="J26" s="329">
        <f t="shared" si="0"/>
        <v>28</v>
      </c>
      <c r="K26" s="474">
        <v>0</v>
      </c>
      <c r="L26" s="471">
        <v>0</v>
      </c>
      <c r="M26" s="471">
        <v>3</v>
      </c>
      <c r="N26" s="473">
        <v>0</v>
      </c>
      <c r="O26" s="471">
        <v>0</v>
      </c>
      <c r="P26" s="471">
        <v>0</v>
      </c>
      <c r="Q26" s="173">
        <f t="shared" si="1"/>
        <v>3</v>
      </c>
      <c r="R26" s="194">
        <f t="shared" si="2"/>
        <v>9</v>
      </c>
      <c r="S26" s="196">
        <f t="shared" si="2"/>
        <v>0</v>
      </c>
      <c r="T26" s="475">
        <f t="shared" si="2"/>
        <v>22</v>
      </c>
      <c r="U26" s="195">
        <f t="shared" si="2"/>
        <v>0</v>
      </c>
      <c r="V26" s="196">
        <f t="shared" si="2"/>
        <v>0</v>
      </c>
      <c r="W26" s="196">
        <f t="shared" si="2"/>
        <v>0</v>
      </c>
      <c r="X26" s="329">
        <f t="shared" si="3"/>
        <v>31</v>
      </c>
    </row>
    <row r="27" spans="1:24" ht="14.25" customHeight="1" thickBot="1">
      <c r="A27" s="476"/>
      <c r="B27" s="477" t="s">
        <v>239</v>
      </c>
      <c r="C27" s="478"/>
      <c r="D27" s="242">
        <f t="shared" ref="D27:X27" si="4">SUM(D8:D26)</f>
        <v>919</v>
      </c>
      <c r="E27" s="206">
        <f t="shared" si="4"/>
        <v>470</v>
      </c>
      <c r="F27" s="479">
        <f t="shared" si="4"/>
        <v>2521</v>
      </c>
      <c r="G27" s="199">
        <f t="shared" si="4"/>
        <v>482</v>
      </c>
      <c r="H27" s="206">
        <f t="shared" si="4"/>
        <v>25</v>
      </c>
      <c r="I27" s="206">
        <f t="shared" si="4"/>
        <v>14</v>
      </c>
      <c r="J27" s="344">
        <f t="shared" si="4"/>
        <v>4431</v>
      </c>
      <c r="K27" s="205">
        <f t="shared" si="4"/>
        <v>51</v>
      </c>
      <c r="L27" s="206">
        <f t="shared" si="4"/>
        <v>17</v>
      </c>
      <c r="M27" s="206">
        <f t="shared" si="4"/>
        <v>140</v>
      </c>
      <c r="N27" s="199">
        <f t="shared" si="4"/>
        <v>14</v>
      </c>
      <c r="O27" s="206">
        <f t="shared" si="4"/>
        <v>0</v>
      </c>
      <c r="P27" s="206">
        <f t="shared" si="4"/>
        <v>0</v>
      </c>
      <c r="Q27" s="344">
        <f t="shared" si="4"/>
        <v>222</v>
      </c>
      <c r="R27" s="242">
        <f t="shared" si="4"/>
        <v>970</v>
      </c>
      <c r="S27" s="206">
        <f t="shared" si="4"/>
        <v>487</v>
      </c>
      <c r="T27" s="479">
        <f t="shared" si="4"/>
        <v>2661</v>
      </c>
      <c r="U27" s="199">
        <f t="shared" si="4"/>
        <v>496</v>
      </c>
      <c r="V27" s="206">
        <f t="shared" si="4"/>
        <v>25</v>
      </c>
      <c r="W27" s="206">
        <f t="shared" si="4"/>
        <v>14</v>
      </c>
      <c r="X27" s="344">
        <f t="shared" si="4"/>
        <v>4653</v>
      </c>
    </row>
    <row r="28" spans="1:24" ht="14.25" customHeight="1">
      <c r="A28" s="668" t="s">
        <v>48</v>
      </c>
      <c r="B28" s="653"/>
      <c r="C28" s="669"/>
      <c r="D28" s="470">
        <v>5</v>
      </c>
      <c r="E28" s="471">
        <v>0</v>
      </c>
      <c r="F28" s="472">
        <v>28</v>
      </c>
      <c r="G28" s="473">
        <v>5</v>
      </c>
      <c r="H28" s="471">
        <v>0</v>
      </c>
      <c r="I28" s="471">
        <v>0</v>
      </c>
      <c r="J28" s="329">
        <f t="shared" ref="J28:J41" si="5">SUM(D28:I28)</f>
        <v>38</v>
      </c>
      <c r="K28" s="474">
        <v>0</v>
      </c>
      <c r="L28" s="471">
        <v>0</v>
      </c>
      <c r="M28" s="471">
        <v>0</v>
      </c>
      <c r="N28" s="473">
        <v>0</v>
      </c>
      <c r="O28" s="471">
        <v>0</v>
      </c>
      <c r="P28" s="471">
        <v>0</v>
      </c>
      <c r="Q28" s="173">
        <f t="shared" ref="Q28:Q41" si="6">SUM(K28:P28)</f>
        <v>0</v>
      </c>
      <c r="R28" s="194">
        <f t="shared" ref="R28:W41" si="7">SUM(D28,K28)</f>
        <v>5</v>
      </c>
      <c r="S28" s="196">
        <f t="shared" si="7"/>
        <v>0</v>
      </c>
      <c r="T28" s="475">
        <f t="shared" si="7"/>
        <v>28</v>
      </c>
      <c r="U28" s="195">
        <f t="shared" si="7"/>
        <v>5</v>
      </c>
      <c r="V28" s="196">
        <f t="shared" si="7"/>
        <v>0</v>
      </c>
      <c r="W28" s="196">
        <f t="shared" si="7"/>
        <v>0</v>
      </c>
      <c r="X28" s="329">
        <f t="shared" ref="X28:X41" si="8">SUM(R28:W28)</f>
        <v>38</v>
      </c>
    </row>
    <row r="29" spans="1:24" ht="14.25" customHeight="1">
      <c r="A29" s="670" t="s">
        <v>50</v>
      </c>
      <c r="B29" s="671"/>
      <c r="C29" s="672"/>
      <c r="D29" s="454">
        <v>7</v>
      </c>
      <c r="E29" s="455">
        <v>0</v>
      </c>
      <c r="F29" s="456">
        <v>0</v>
      </c>
      <c r="G29" s="457">
        <v>0</v>
      </c>
      <c r="H29" s="455">
        <v>0</v>
      </c>
      <c r="I29" s="455">
        <v>0</v>
      </c>
      <c r="J29" s="304">
        <f t="shared" si="5"/>
        <v>7</v>
      </c>
      <c r="K29" s="458">
        <v>2</v>
      </c>
      <c r="L29" s="455">
        <v>0</v>
      </c>
      <c r="M29" s="455">
        <v>0</v>
      </c>
      <c r="N29" s="457">
        <v>4</v>
      </c>
      <c r="O29" s="455">
        <v>0</v>
      </c>
      <c r="P29" s="455">
        <v>0</v>
      </c>
      <c r="Q29" s="304">
        <f t="shared" si="6"/>
        <v>6</v>
      </c>
      <c r="R29" s="165">
        <f t="shared" si="7"/>
        <v>9</v>
      </c>
      <c r="S29" s="167">
        <f t="shared" si="7"/>
        <v>0</v>
      </c>
      <c r="T29" s="417">
        <f t="shared" si="7"/>
        <v>0</v>
      </c>
      <c r="U29" s="169">
        <f t="shared" si="7"/>
        <v>4</v>
      </c>
      <c r="V29" s="167">
        <f t="shared" si="7"/>
        <v>0</v>
      </c>
      <c r="W29" s="167">
        <f t="shared" si="7"/>
        <v>0</v>
      </c>
      <c r="X29" s="304">
        <f t="shared" si="8"/>
        <v>13</v>
      </c>
    </row>
    <row r="30" spans="1:24" ht="14.25" customHeight="1">
      <c r="A30" s="670" t="s">
        <v>52</v>
      </c>
      <c r="B30" s="671"/>
      <c r="C30" s="672"/>
      <c r="D30" s="454">
        <v>3</v>
      </c>
      <c r="E30" s="455">
        <v>1</v>
      </c>
      <c r="F30" s="456">
        <v>1</v>
      </c>
      <c r="G30" s="457">
        <v>0</v>
      </c>
      <c r="H30" s="455">
        <v>0</v>
      </c>
      <c r="I30" s="455">
        <v>0</v>
      </c>
      <c r="J30" s="304">
        <f t="shared" si="5"/>
        <v>5</v>
      </c>
      <c r="K30" s="458">
        <v>3</v>
      </c>
      <c r="L30" s="455">
        <v>0</v>
      </c>
      <c r="M30" s="455">
        <v>0</v>
      </c>
      <c r="N30" s="457">
        <v>1</v>
      </c>
      <c r="O30" s="455">
        <v>0</v>
      </c>
      <c r="P30" s="455">
        <v>0</v>
      </c>
      <c r="Q30" s="304">
        <f t="shared" si="6"/>
        <v>4</v>
      </c>
      <c r="R30" s="165">
        <f t="shared" si="7"/>
        <v>6</v>
      </c>
      <c r="S30" s="167">
        <f>SUM(E30,L30)</f>
        <v>1</v>
      </c>
      <c r="T30" s="417">
        <f t="shared" si="7"/>
        <v>1</v>
      </c>
      <c r="U30" s="169">
        <f t="shared" si="7"/>
        <v>1</v>
      </c>
      <c r="V30" s="167">
        <f t="shared" si="7"/>
        <v>0</v>
      </c>
      <c r="W30" s="167">
        <f t="shared" si="7"/>
        <v>0</v>
      </c>
      <c r="X30" s="304">
        <f t="shared" si="8"/>
        <v>9</v>
      </c>
    </row>
    <row r="31" spans="1:24" ht="14.25" customHeight="1" thickBot="1">
      <c r="A31" s="658" t="s">
        <v>54</v>
      </c>
      <c r="B31" s="659"/>
      <c r="C31" s="660"/>
      <c r="D31" s="462">
        <v>5</v>
      </c>
      <c r="E31" s="463">
        <v>0</v>
      </c>
      <c r="F31" s="464">
        <v>0</v>
      </c>
      <c r="G31" s="465">
        <v>0</v>
      </c>
      <c r="H31" s="463">
        <v>0</v>
      </c>
      <c r="I31" s="463">
        <v>0</v>
      </c>
      <c r="J31" s="310">
        <f t="shared" si="5"/>
        <v>5</v>
      </c>
      <c r="K31" s="466">
        <v>1</v>
      </c>
      <c r="L31" s="463">
        <v>0</v>
      </c>
      <c r="M31" s="463">
        <v>0</v>
      </c>
      <c r="N31" s="465">
        <v>0</v>
      </c>
      <c r="O31" s="463">
        <v>0</v>
      </c>
      <c r="P31" s="463">
        <v>0</v>
      </c>
      <c r="Q31" s="310">
        <f t="shared" si="6"/>
        <v>1</v>
      </c>
      <c r="R31" s="400">
        <f t="shared" si="7"/>
        <v>6</v>
      </c>
      <c r="S31" s="179">
        <f t="shared" si="7"/>
        <v>0</v>
      </c>
      <c r="T31" s="420">
        <f t="shared" si="7"/>
        <v>0</v>
      </c>
      <c r="U31" s="309">
        <f t="shared" si="7"/>
        <v>0</v>
      </c>
      <c r="V31" s="179">
        <f t="shared" si="7"/>
        <v>0</v>
      </c>
      <c r="W31" s="179">
        <f t="shared" si="7"/>
        <v>0</v>
      </c>
      <c r="X31" s="310">
        <f t="shared" si="8"/>
        <v>6</v>
      </c>
    </row>
    <row r="32" spans="1:24" ht="14.25" customHeight="1">
      <c r="A32" s="668" t="s">
        <v>56</v>
      </c>
      <c r="B32" s="653"/>
      <c r="C32" s="669"/>
      <c r="D32" s="467">
        <v>3</v>
      </c>
      <c r="E32" s="459">
        <v>0</v>
      </c>
      <c r="F32" s="460">
        <v>0</v>
      </c>
      <c r="G32" s="468">
        <v>0</v>
      </c>
      <c r="H32" s="459">
        <v>0</v>
      </c>
      <c r="I32" s="459">
        <v>0</v>
      </c>
      <c r="J32" s="299">
        <f t="shared" si="5"/>
        <v>3</v>
      </c>
      <c r="K32" s="469">
        <v>1</v>
      </c>
      <c r="L32" s="459">
        <v>0</v>
      </c>
      <c r="M32" s="459">
        <v>0</v>
      </c>
      <c r="N32" s="468">
        <v>0</v>
      </c>
      <c r="O32" s="459">
        <v>0</v>
      </c>
      <c r="P32" s="459">
        <v>0</v>
      </c>
      <c r="Q32" s="299">
        <f t="shared" si="6"/>
        <v>1</v>
      </c>
      <c r="R32" s="162">
        <f t="shared" si="7"/>
        <v>4</v>
      </c>
      <c r="S32" s="182">
        <f t="shared" si="7"/>
        <v>0</v>
      </c>
      <c r="T32" s="461">
        <f t="shared" si="7"/>
        <v>0</v>
      </c>
      <c r="U32" s="163">
        <f t="shared" si="7"/>
        <v>0</v>
      </c>
      <c r="V32" s="182">
        <f t="shared" si="7"/>
        <v>0</v>
      </c>
      <c r="W32" s="182">
        <f t="shared" si="7"/>
        <v>0</v>
      </c>
      <c r="X32" s="299">
        <f t="shared" si="8"/>
        <v>4</v>
      </c>
    </row>
    <row r="33" spans="1:24" ht="14.25" customHeight="1">
      <c r="A33" s="670" t="s">
        <v>58</v>
      </c>
      <c r="B33" s="671"/>
      <c r="C33" s="672"/>
      <c r="D33" s="454">
        <v>2</v>
      </c>
      <c r="E33" s="455">
        <v>0</v>
      </c>
      <c r="F33" s="456">
        <v>0</v>
      </c>
      <c r="G33" s="457">
        <v>0</v>
      </c>
      <c r="H33" s="455">
        <v>0</v>
      </c>
      <c r="I33" s="455">
        <v>0</v>
      </c>
      <c r="J33" s="304">
        <f t="shared" si="5"/>
        <v>2</v>
      </c>
      <c r="K33" s="458">
        <v>1</v>
      </c>
      <c r="L33" s="455">
        <v>0</v>
      </c>
      <c r="M33" s="455">
        <v>0</v>
      </c>
      <c r="N33" s="457">
        <v>0</v>
      </c>
      <c r="O33" s="455">
        <v>0</v>
      </c>
      <c r="P33" s="455">
        <v>0</v>
      </c>
      <c r="Q33" s="304">
        <f t="shared" si="6"/>
        <v>1</v>
      </c>
      <c r="R33" s="165">
        <f t="shared" si="7"/>
        <v>3</v>
      </c>
      <c r="S33" s="167">
        <f>SUM(E33,L33)</f>
        <v>0</v>
      </c>
      <c r="T33" s="417">
        <f t="shared" si="7"/>
        <v>0</v>
      </c>
      <c r="U33" s="169">
        <f t="shared" si="7"/>
        <v>0</v>
      </c>
      <c r="V33" s="167">
        <f t="shared" si="7"/>
        <v>0</v>
      </c>
      <c r="W33" s="167">
        <f t="shared" si="7"/>
        <v>0</v>
      </c>
      <c r="X33" s="304">
        <f t="shared" si="8"/>
        <v>3</v>
      </c>
    </row>
    <row r="34" spans="1:24" ht="14.25" customHeight="1">
      <c r="A34" s="670" t="s">
        <v>60</v>
      </c>
      <c r="B34" s="671"/>
      <c r="C34" s="672"/>
      <c r="D34" s="454">
        <v>2</v>
      </c>
      <c r="E34" s="455">
        <v>0</v>
      </c>
      <c r="F34" s="456">
        <v>0</v>
      </c>
      <c r="G34" s="457">
        <v>0</v>
      </c>
      <c r="H34" s="455">
        <v>0</v>
      </c>
      <c r="I34" s="455">
        <v>0</v>
      </c>
      <c r="J34" s="304">
        <f t="shared" si="5"/>
        <v>2</v>
      </c>
      <c r="K34" s="458">
        <v>1</v>
      </c>
      <c r="L34" s="455">
        <v>0</v>
      </c>
      <c r="M34" s="455">
        <v>0</v>
      </c>
      <c r="N34" s="457">
        <v>0</v>
      </c>
      <c r="O34" s="455">
        <v>0</v>
      </c>
      <c r="P34" s="455">
        <v>0</v>
      </c>
      <c r="Q34" s="304">
        <f t="shared" si="6"/>
        <v>1</v>
      </c>
      <c r="R34" s="165">
        <f t="shared" si="7"/>
        <v>3</v>
      </c>
      <c r="S34" s="167">
        <f t="shared" si="7"/>
        <v>0</v>
      </c>
      <c r="T34" s="417">
        <f t="shared" si="7"/>
        <v>0</v>
      </c>
      <c r="U34" s="169">
        <f t="shared" si="7"/>
        <v>0</v>
      </c>
      <c r="V34" s="167">
        <f t="shared" si="7"/>
        <v>0</v>
      </c>
      <c r="W34" s="167">
        <f t="shared" si="7"/>
        <v>0</v>
      </c>
      <c r="X34" s="304">
        <f t="shared" si="8"/>
        <v>3</v>
      </c>
    </row>
    <row r="35" spans="1:24" ht="14.25" customHeight="1">
      <c r="A35" s="670" t="s">
        <v>62</v>
      </c>
      <c r="B35" s="671"/>
      <c r="C35" s="672"/>
      <c r="D35" s="454">
        <v>1</v>
      </c>
      <c r="E35" s="455">
        <v>0</v>
      </c>
      <c r="F35" s="456">
        <v>1</v>
      </c>
      <c r="G35" s="457">
        <v>0</v>
      </c>
      <c r="H35" s="455">
        <v>0</v>
      </c>
      <c r="I35" s="455">
        <v>0</v>
      </c>
      <c r="J35" s="304">
        <f t="shared" si="5"/>
        <v>2</v>
      </c>
      <c r="K35" s="458">
        <v>1</v>
      </c>
      <c r="L35" s="455">
        <v>0</v>
      </c>
      <c r="M35" s="455">
        <v>0</v>
      </c>
      <c r="N35" s="457">
        <v>0</v>
      </c>
      <c r="O35" s="455">
        <v>0</v>
      </c>
      <c r="P35" s="455">
        <v>0</v>
      </c>
      <c r="Q35" s="304">
        <f t="shared" si="6"/>
        <v>1</v>
      </c>
      <c r="R35" s="165">
        <f t="shared" si="7"/>
        <v>2</v>
      </c>
      <c r="S35" s="167">
        <f t="shared" si="7"/>
        <v>0</v>
      </c>
      <c r="T35" s="417">
        <f t="shared" si="7"/>
        <v>1</v>
      </c>
      <c r="U35" s="169">
        <f t="shared" si="7"/>
        <v>0</v>
      </c>
      <c r="V35" s="167">
        <f t="shared" si="7"/>
        <v>0</v>
      </c>
      <c r="W35" s="167">
        <f t="shared" si="7"/>
        <v>0</v>
      </c>
      <c r="X35" s="304">
        <f t="shared" si="8"/>
        <v>3</v>
      </c>
    </row>
    <row r="36" spans="1:24" ht="14.25" customHeight="1" thickBot="1">
      <c r="A36" s="658" t="s">
        <v>64</v>
      </c>
      <c r="B36" s="659"/>
      <c r="C36" s="660"/>
      <c r="D36" s="470">
        <v>2</v>
      </c>
      <c r="E36" s="471">
        <v>0</v>
      </c>
      <c r="F36" s="472">
        <v>0</v>
      </c>
      <c r="G36" s="473">
        <v>0</v>
      </c>
      <c r="H36" s="471">
        <v>0</v>
      </c>
      <c r="I36" s="471">
        <v>0</v>
      </c>
      <c r="J36" s="329">
        <f t="shared" si="5"/>
        <v>2</v>
      </c>
      <c r="K36" s="474">
        <v>1</v>
      </c>
      <c r="L36" s="471">
        <v>0</v>
      </c>
      <c r="M36" s="471">
        <v>0</v>
      </c>
      <c r="N36" s="473">
        <v>0</v>
      </c>
      <c r="O36" s="471">
        <v>0</v>
      </c>
      <c r="P36" s="471">
        <v>0</v>
      </c>
      <c r="Q36" s="329">
        <f t="shared" si="6"/>
        <v>1</v>
      </c>
      <c r="R36" s="194">
        <f t="shared" si="7"/>
        <v>3</v>
      </c>
      <c r="S36" s="196">
        <f t="shared" si="7"/>
        <v>0</v>
      </c>
      <c r="T36" s="475">
        <f t="shared" si="7"/>
        <v>0</v>
      </c>
      <c r="U36" s="195">
        <f t="shared" si="7"/>
        <v>0</v>
      </c>
      <c r="V36" s="196">
        <f t="shared" si="7"/>
        <v>0</v>
      </c>
      <c r="W36" s="196">
        <f t="shared" si="7"/>
        <v>0</v>
      </c>
      <c r="X36" s="329">
        <f t="shared" si="8"/>
        <v>3</v>
      </c>
    </row>
    <row r="37" spans="1:24" ht="14.25" customHeight="1">
      <c r="A37" s="668" t="s">
        <v>66</v>
      </c>
      <c r="B37" s="653"/>
      <c r="C37" s="669"/>
      <c r="D37" s="480">
        <v>6</v>
      </c>
      <c r="E37" s="481">
        <v>2</v>
      </c>
      <c r="F37" s="482">
        <v>0</v>
      </c>
      <c r="G37" s="483">
        <v>2</v>
      </c>
      <c r="H37" s="481">
        <v>1</v>
      </c>
      <c r="I37" s="481">
        <v>0</v>
      </c>
      <c r="J37" s="318">
        <f t="shared" si="5"/>
        <v>11</v>
      </c>
      <c r="K37" s="484">
        <v>0</v>
      </c>
      <c r="L37" s="481">
        <v>0</v>
      </c>
      <c r="M37" s="481">
        <v>0</v>
      </c>
      <c r="N37" s="483">
        <v>0</v>
      </c>
      <c r="O37" s="481">
        <v>0</v>
      </c>
      <c r="P37" s="481">
        <v>0</v>
      </c>
      <c r="Q37" s="318">
        <f t="shared" si="6"/>
        <v>0</v>
      </c>
      <c r="R37" s="150">
        <f t="shared" si="7"/>
        <v>6</v>
      </c>
      <c r="S37" s="156">
        <f t="shared" si="7"/>
        <v>2</v>
      </c>
      <c r="T37" s="386">
        <f t="shared" si="7"/>
        <v>0</v>
      </c>
      <c r="U37" s="151">
        <f t="shared" si="7"/>
        <v>2</v>
      </c>
      <c r="V37" s="156">
        <f t="shared" si="7"/>
        <v>1</v>
      </c>
      <c r="W37" s="156">
        <f t="shared" si="7"/>
        <v>0</v>
      </c>
      <c r="X37" s="318">
        <f t="shared" si="8"/>
        <v>11</v>
      </c>
    </row>
    <row r="38" spans="1:24" ht="14.25" customHeight="1">
      <c r="A38" s="670" t="s">
        <v>68</v>
      </c>
      <c r="B38" s="671"/>
      <c r="C38" s="672"/>
      <c r="D38" s="454">
        <v>1</v>
      </c>
      <c r="E38" s="455">
        <v>0</v>
      </c>
      <c r="F38" s="456">
        <v>0</v>
      </c>
      <c r="G38" s="457">
        <v>0</v>
      </c>
      <c r="H38" s="455">
        <v>0</v>
      </c>
      <c r="I38" s="455">
        <v>0</v>
      </c>
      <c r="J38" s="304">
        <f t="shared" si="5"/>
        <v>1</v>
      </c>
      <c r="K38" s="458">
        <v>1</v>
      </c>
      <c r="L38" s="455">
        <v>0</v>
      </c>
      <c r="M38" s="455">
        <v>0</v>
      </c>
      <c r="N38" s="457">
        <v>0</v>
      </c>
      <c r="O38" s="455">
        <v>0</v>
      </c>
      <c r="P38" s="455">
        <v>0</v>
      </c>
      <c r="Q38" s="304">
        <f t="shared" si="6"/>
        <v>1</v>
      </c>
      <c r="R38" s="165">
        <f t="shared" si="7"/>
        <v>2</v>
      </c>
      <c r="S38" s="167">
        <f t="shared" si="7"/>
        <v>0</v>
      </c>
      <c r="T38" s="417">
        <f t="shared" si="7"/>
        <v>0</v>
      </c>
      <c r="U38" s="169">
        <f t="shared" si="7"/>
        <v>0</v>
      </c>
      <c r="V38" s="167">
        <f t="shared" si="7"/>
        <v>0</v>
      </c>
      <c r="W38" s="167">
        <f t="shared" si="7"/>
        <v>0</v>
      </c>
      <c r="X38" s="304">
        <f t="shared" si="8"/>
        <v>2</v>
      </c>
    </row>
    <row r="39" spans="1:24" ht="14.25" customHeight="1">
      <c r="A39" s="670" t="s">
        <v>70</v>
      </c>
      <c r="B39" s="671"/>
      <c r="C39" s="672"/>
      <c r="D39" s="454">
        <v>4</v>
      </c>
      <c r="E39" s="455">
        <v>0</v>
      </c>
      <c r="F39" s="456">
        <v>4</v>
      </c>
      <c r="G39" s="457">
        <v>0</v>
      </c>
      <c r="H39" s="455">
        <v>0</v>
      </c>
      <c r="I39" s="455">
        <v>0</v>
      </c>
      <c r="J39" s="304">
        <f t="shared" si="5"/>
        <v>8</v>
      </c>
      <c r="K39" s="458">
        <v>0</v>
      </c>
      <c r="L39" s="455">
        <v>0</v>
      </c>
      <c r="M39" s="455">
        <v>0</v>
      </c>
      <c r="N39" s="457">
        <v>0</v>
      </c>
      <c r="O39" s="455">
        <v>0</v>
      </c>
      <c r="P39" s="455">
        <v>0</v>
      </c>
      <c r="Q39" s="304">
        <f t="shared" si="6"/>
        <v>0</v>
      </c>
      <c r="R39" s="165">
        <f t="shared" si="7"/>
        <v>4</v>
      </c>
      <c r="S39" s="167">
        <f t="shared" si="7"/>
        <v>0</v>
      </c>
      <c r="T39" s="417">
        <f t="shared" si="7"/>
        <v>4</v>
      </c>
      <c r="U39" s="169">
        <f t="shared" si="7"/>
        <v>0</v>
      </c>
      <c r="V39" s="167">
        <f t="shared" si="7"/>
        <v>0</v>
      </c>
      <c r="W39" s="167">
        <f t="shared" si="7"/>
        <v>0</v>
      </c>
      <c r="X39" s="304">
        <f t="shared" si="8"/>
        <v>8</v>
      </c>
    </row>
    <row r="40" spans="1:24" ht="14.25" customHeight="1">
      <c r="A40" s="670" t="s">
        <v>71</v>
      </c>
      <c r="B40" s="671"/>
      <c r="C40" s="672"/>
      <c r="D40" s="454">
        <v>6</v>
      </c>
      <c r="E40" s="455">
        <v>0</v>
      </c>
      <c r="F40" s="456">
        <v>14</v>
      </c>
      <c r="G40" s="457">
        <v>0</v>
      </c>
      <c r="H40" s="455">
        <v>0</v>
      </c>
      <c r="I40" s="455">
        <v>0</v>
      </c>
      <c r="J40" s="304">
        <f t="shared" si="5"/>
        <v>20</v>
      </c>
      <c r="K40" s="458">
        <v>2</v>
      </c>
      <c r="L40" s="455">
        <v>0</v>
      </c>
      <c r="M40" s="455">
        <v>6</v>
      </c>
      <c r="N40" s="457">
        <v>0</v>
      </c>
      <c r="O40" s="455">
        <v>0</v>
      </c>
      <c r="P40" s="455">
        <v>0</v>
      </c>
      <c r="Q40" s="304">
        <f t="shared" si="6"/>
        <v>8</v>
      </c>
      <c r="R40" s="165">
        <f t="shared" si="7"/>
        <v>8</v>
      </c>
      <c r="S40" s="167">
        <f t="shared" si="7"/>
        <v>0</v>
      </c>
      <c r="T40" s="417">
        <f t="shared" si="7"/>
        <v>20</v>
      </c>
      <c r="U40" s="169">
        <f t="shared" si="7"/>
        <v>0</v>
      </c>
      <c r="V40" s="167">
        <f t="shared" si="7"/>
        <v>0</v>
      </c>
      <c r="W40" s="167">
        <f t="shared" si="7"/>
        <v>0</v>
      </c>
      <c r="X40" s="304">
        <f t="shared" si="8"/>
        <v>28</v>
      </c>
    </row>
    <row r="41" spans="1:24" ht="14.25" customHeight="1" thickBot="1">
      <c r="A41" s="658" t="s">
        <v>73</v>
      </c>
      <c r="B41" s="659"/>
      <c r="C41" s="660"/>
      <c r="D41" s="462">
        <v>1</v>
      </c>
      <c r="E41" s="463">
        <v>0</v>
      </c>
      <c r="F41" s="464">
        <v>4</v>
      </c>
      <c r="G41" s="465">
        <v>0</v>
      </c>
      <c r="H41" s="463">
        <v>0</v>
      </c>
      <c r="I41" s="463">
        <v>0</v>
      </c>
      <c r="J41" s="329">
        <f t="shared" si="5"/>
        <v>5</v>
      </c>
      <c r="K41" s="466">
        <v>0</v>
      </c>
      <c r="L41" s="463">
        <v>0</v>
      </c>
      <c r="M41" s="463">
        <v>0</v>
      </c>
      <c r="N41" s="465">
        <v>0</v>
      </c>
      <c r="O41" s="463">
        <v>0</v>
      </c>
      <c r="P41" s="463">
        <v>0</v>
      </c>
      <c r="Q41" s="310">
        <f t="shared" si="6"/>
        <v>0</v>
      </c>
      <c r="R41" s="400">
        <f t="shared" si="7"/>
        <v>1</v>
      </c>
      <c r="S41" s="179">
        <f t="shared" si="7"/>
        <v>0</v>
      </c>
      <c r="T41" s="420">
        <f t="shared" si="7"/>
        <v>4</v>
      </c>
      <c r="U41" s="309">
        <f t="shared" si="7"/>
        <v>0</v>
      </c>
      <c r="V41" s="179">
        <f t="shared" si="7"/>
        <v>0</v>
      </c>
      <c r="W41" s="179">
        <f t="shared" si="7"/>
        <v>0</v>
      </c>
      <c r="X41" s="310">
        <f t="shared" si="8"/>
        <v>5</v>
      </c>
    </row>
    <row r="42" spans="1:24" ht="14.25" customHeight="1" thickBot="1">
      <c r="A42" s="485"/>
      <c r="B42" s="486" t="s">
        <v>295</v>
      </c>
      <c r="C42" s="487"/>
      <c r="D42" s="215">
        <f t="shared" ref="D42:X42" si="9">SUM(D28:D41)</f>
        <v>48</v>
      </c>
      <c r="E42" s="154">
        <f t="shared" si="9"/>
        <v>3</v>
      </c>
      <c r="F42" s="315">
        <f t="shared" si="9"/>
        <v>52</v>
      </c>
      <c r="G42" s="216">
        <f t="shared" si="9"/>
        <v>7</v>
      </c>
      <c r="H42" s="154">
        <f t="shared" si="9"/>
        <v>1</v>
      </c>
      <c r="I42" s="154">
        <f t="shared" si="9"/>
        <v>0</v>
      </c>
      <c r="J42" s="316">
        <f t="shared" si="9"/>
        <v>111</v>
      </c>
      <c r="K42" s="355">
        <f t="shared" si="9"/>
        <v>14</v>
      </c>
      <c r="L42" s="154">
        <f t="shared" si="9"/>
        <v>0</v>
      </c>
      <c r="M42" s="154">
        <f t="shared" si="9"/>
        <v>6</v>
      </c>
      <c r="N42" s="216">
        <f t="shared" si="9"/>
        <v>5</v>
      </c>
      <c r="O42" s="154">
        <f t="shared" si="9"/>
        <v>0</v>
      </c>
      <c r="P42" s="154">
        <f t="shared" si="9"/>
        <v>0</v>
      </c>
      <c r="Q42" s="316">
        <f t="shared" si="9"/>
        <v>25</v>
      </c>
      <c r="R42" s="215">
        <f t="shared" si="9"/>
        <v>62</v>
      </c>
      <c r="S42" s="154">
        <f t="shared" si="9"/>
        <v>3</v>
      </c>
      <c r="T42" s="315">
        <f t="shared" si="9"/>
        <v>58</v>
      </c>
      <c r="U42" s="216">
        <f t="shared" si="9"/>
        <v>12</v>
      </c>
      <c r="V42" s="154">
        <f t="shared" si="9"/>
        <v>1</v>
      </c>
      <c r="W42" s="154">
        <f t="shared" si="9"/>
        <v>0</v>
      </c>
      <c r="X42" s="316">
        <f t="shared" si="9"/>
        <v>136</v>
      </c>
    </row>
    <row r="43" spans="1:24" ht="14.25" customHeight="1" thickTop="1" thickBot="1">
      <c r="A43" s="488"/>
      <c r="B43" s="489" t="s">
        <v>241</v>
      </c>
      <c r="C43" s="490"/>
      <c r="D43" s="234">
        <f>SUM(D27+D42)</f>
        <v>967</v>
      </c>
      <c r="E43" s="232">
        <f t="shared" ref="E43:W43" si="10">SUM(E27+E42)</f>
        <v>473</v>
      </c>
      <c r="F43" s="230">
        <f t="shared" si="10"/>
        <v>2573</v>
      </c>
      <c r="G43" s="491">
        <f t="shared" si="10"/>
        <v>489</v>
      </c>
      <c r="H43" s="232">
        <f t="shared" si="10"/>
        <v>26</v>
      </c>
      <c r="I43" s="232">
        <f t="shared" si="10"/>
        <v>14</v>
      </c>
      <c r="J43" s="414">
        <f t="shared" si="10"/>
        <v>4542</v>
      </c>
      <c r="K43" s="411">
        <f t="shared" si="10"/>
        <v>65</v>
      </c>
      <c r="L43" s="232">
        <f t="shared" si="10"/>
        <v>17</v>
      </c>
      <c r="M43" s="232">
        <f t="shared" si="10"/>
        <v>146</v>
      </c>
      <c r="N43" s="491">
        <f t="shared" si="10"/>
        <v>19</v>
      </c>
      <c r="O43" s="232">
        <f t="shared" si="10"/>
        <v>0</v>
      </c>
      <c r="P43" s="232">
        <f t="shared" si="10"/>
        <v>0</v>
      </c>
      <c r="Q43" s="414">
        <f t="shared" si="10"/>
        <v>247</v>
      </c>
      <c r="R43" s="234">
        <f t="shared" si="10"/>
        <v>1032</v>
      </c>
      <c r="S43" s="232">
        <f t="shared" si="10"/>
        <v>490</v>
      </c>
      <c r="T43" s="230">
        <f t="shared" si="10"/>
        <v>2719</v>
      </c>
      <c r="U43" s="491">
        <f t="shared" si="10"/>
        <v>508</v>
      </c>
      <c r="V43" s="232">
        <f t="shared" si="10"/>
        <v>26</v>
      </c>
      <c r="W43" s="232">
        <f t="shared" si="10"/>
        <v>14</v>
      </c>
      <c r="X43" s="414">
        <f>SUM(X27+X42)</f>
        <v>4789</v>
      </c>
    </row>
    <row r="44" spans="1:24" ht="24" customHeight="1">
      <c r="A44" s="676" t="s">
        <v>264</v>
      </c>
      <c r="B44" s="677"/>
      <c r="C44" s="677"/>
      <c r="D44" s="484">
        <v>14</v>
      </c>
      <c r="E44" s="481">
        <v>6</v>
      </c>
      <c r="F44" s="481">
        <v>0</v>
      </c>
      <c r="G44" s="481">
        <v>8</v>
      </c>
      <c r="H44" s="481">
        <v>0</v>
      </c>
      <c r="I44" s="481">
        <v>0</v>
      </c>
      <c r="J44" s="318">
        <f t="shared" ref="J44:J50" si="11">SUM(D44:I44)</f>
        <v>28</v>
      </c>
      <c r="K44" s="492">
        <v>0</v>
      </c>
      <c r="L44" s="481">
        <v>0</v>
      </c>
      <c r="M44" s="481">
        <v>0</v>
      </c>
      <c r="N44" s="483">
        <v>0</v>
      </c>
      <c r="O44" s="481">
        <v>0</v>
      </c>
      <c r="P44" s="481">
        <v>0</v>
      </c>
      <c r="Q44" s="318">
        <f t="shared" ref="Q44:Q50" si="12">SUM(K44:P44)</f>
        <v>0</v>
      </c>
      <c r="R44" s="150">
        <f t="shared" ref="R44:R50" si="13">IF(SUM(D44,K44)=0,"-",SUM(D44,K44))</f>
        <v>14</v>
      </c>
      <c r="S44" s="156">
        <f t="shared" ref="S44:W50" si="14">SUM(E44,L44)</f>
        <v>6</v>
      </c>
      <c r="T44" s="386">
        <f t="shared" si="14"/>
        <v>0</v>
      </c>
      <c r="U44" s="151">
        <f t="shared" si="14"/>
        <v>8</v>
      </c>
      <c r="V44" s="156">
        <f t="shared" si="14"/>
        <v>0</v>
      </c>
      <c r="W44" s="156">
        <f t="shared" si="14"/>
        <v>0</v>
      </c>
      <c r="X44" s="318">
        <f t="shared" ref="X44:X50" si="15">SUM(R44:W44)</f>
        <v>28</v>
      </c>
    </row>
    <row r="45" spans="1:24" ht="24" customHeight="1">
      <c r="A45" s="678" t="s">
        <v>207</v>
      </c>
      <c r="B45" s="679"/>
      <c r="C45" s="679"/>
      <c r="D45" s="458">
        <v>10</v>
      </c>
      <c r="E45" s="455">
        <v>0</v>
      </c>
      <c r="F45" s="455">
        <v>0</v>
      </c>
      <c r="G45" s="455">
        <v>8</v>
      </c>
      <c r="H45" s="455">
        <v>4</v>
      </c>
      <c r="I45" s="455">
        <v>0</v>
      </c>
      <c r="J45" s="304">
        <f t="shared" si="11"/>
        <v>22</v>
      </c>
      <c r="K45" s="493">
        <v>1</v>
      </c>
      <c r="L45" s="455">
        <v>0</v>
      </c>
      <c r="M45" s="455">
        <v>0</v>
      </c>
      <c r="N45" s="457">
        <v>6</v>
      </c>
      <c r="O45" s="455">
        <v>0</v>
      </c>
      <c r="P45" s="455">
        <v>0</v>
      </c>
      <c r="Q45" s="304">
        <f t="shared" si="12"/>
        <v>7</v>
      </c>
      <c r="R45" s="165">
        <f t="shared" si="13"/>
        <v>11</v>
      </c>
      <c r="S45" s="167">
        <f t="shared" si="14"/>
        <v>0</v>
      </c>
      <c r="T45" s="417">
        <f t="shared" si="14"/>
        <v>0</v>
      </c>
      <c r="U45" s="169">
        <f t="shared" si="14"/>
        <v>14</v>
      </c>
      <c r="V45" s="167">
        <f t="shared" si="14"/>
        <v>4</v>
      </c>
      <c r="W45" s="167">
        <f t="shared" si="14"/>
        <v>0</v>
      </c>
      <c r="X45" s="304">
        <f t="shared" si="15"/>
        <v>29</v>
      </c>
    </row>
    <row r="46" spans="1:24" ht="24" customHeight="1">
      <c r="A46" s="678" t="s">
        <v>115</v>
      </c>
      <c r="B46" s="679"/>
      <c r="C46" s="679"/>
      <c r="D46" s="458">
        <v>0</v>
      </c>
      <c r="E46" s="455">
        <v>0</v>
      </c>
      <c r="F46" s="455">
        <v>0</v>
      </c>
      <c r="G46" s="455">
        <v>0</v>
      </c>
      <c r="H46" s="455">
        <v>0</v>
      </c>
      <c r="I46" s="455">
        <v>0</v>
      </c>
      <c r="J46" s="304">
        <f t="shared" si="11"/>
        <v>0</v>
      </c>
      <c r="K46" s="493">
        <v>3</v>
      </c>
      <c r="L46" s="455">
        <v>3</v>
      </c>
      <c r="M46" s="455">
        <v>0</v>
      </c>
      <c r="N46" s="457">
        <v>0</v>
      </c>
      <c r="O46" s="455">
        <v>0</v>
      </c>
      <c r="P46" s="455">
        <v>0</v>
      </c>
      <c r="Q46" s="304">
        <f t="shared" si="12"/>
        <v>6</v>
      </c>
      <c r="R46" s="165">
        <f t="shared" si="13"/>
        <v>3</v>
      </c>
      <c r="S46" s="167">
        <f t="shared" si="14"/>
        <v>3</v>
      </c>
      <c r="T46" s="417">
        <f t="shared" si="14"/>
        <v>0</v>
      </c>
      <c r="U46" s="169">
        <f t="shared" si="14"/>
        <v>0</v>
      </c>
      <c r="V46" s="167">
        <f t="shared" si="14"/>
        <v>0</v>
      </c>
      <c r="W46" s="167">
        <f t="shared" si="14"/>
        <v>0</v>
      </c>
      <c r="X46" s="304">
        <f t="shared" si="15"/>
        <v>6</v>
      </c>
    </row>
    <row r="47" spans="1:24" ht="24" customHeight="1">
      <c r="A47" s="678" t="s">
        <v>268</v>
      </c>
      <c r="B47" s="679"/>
      <c r="C47" s="679"/>
      <c r="D47" s="458">
        <v>4</v>
      </c>
      <c r="E47" s="455">
        <v>0</v>
      </c>
      <c r="F47" s="455">
        <v>0</v>
      </c>
      <c r="G47" s="455">
        <v>1</v>
      </c>
      <c r="H47" s="455">
        <v>0</v>
      </c>
      <c r="I47" s="455">
        <v>0</v>
      </c>
      <c r="J47" s="304">
        <f t="shared" si="11"/>
        <v>5</v>
      </c>
      <c r="K47" s="493">
        <v>0</v>
      </c>
      <c r="L47" s="455">
        <v>0</v>
      </c>
      <c r="M47" s="455">
        <v>0</v>
      </c>
      <c r="N47" s="457">
        <v>0</v>
      </c>
      <c r="O47" s="455">
        <v>0</v>
      </c>
      <c r="P47" s="455">
        <v>0</v>
      </c>
      <c r="Q47" s="304">
        <f t="shared" si="12"/>
        <v>0</v>
      </c>
      <c r="R47" s="165">
        <f t="shared" si="13"/>
        <v>4</v>
      </c>
      <c r="S47" s="167">
        <f t="shared" si="14"/>
        <v>0</v>
      </c>
      <c r="T47" s="417">
        <f t="shared" si="14"/>
        <v>0</v>
      </c>
      <c r="U47" s="169">
        <f t="shared" si="14"/>
        <v>1</v>
      </c>
      <c r="V47" s="167">
        <f t="shared" si="14"/>
        <v>0</v>
      </c>
      <c r="W47" s="167">
        <f t="shared" si="14"/>
        <v>0</v>
      </c>
      <c r="X47" s="304">
        <f t="shared" si="15"/>
        <v>5</v>
      </c>
    </row>
    <row r="48" spans="1:24" ht="24" customHeight="1">
      <c r="A48" s="678" t="s">
        <v>126</v>
      </c>
      <c r="B48" s="679"/>
      <c r="C48" s="679"/>
      <c r="D48" s="458">
        <v>5</v>
      </c>
      <c r="E48" s="455">
        <v>3</v>
      </c>
      <c r="F48" s="455">
        <v>0</v>
      </c>
      <c r="G48" s="455">
        <v>0</v>
      </c>
      <c r="H48" s="455">
        <v>0</v>
      </c>
      <c r="I48" s="455">
        <v>0</v>
      </c>
      <c r="J48" s="304">
        <f t="shared" si="11"/>
        <v>8</v>
      </c>
      <c r="K48" s="456">
        <v>0</v>
      </c>
      <c r="L48" s="455">
        <v>0</v>
      </c>
      <c r="M48" s="455">
        <v>0</v>
      </c>
      <c r="N48" s="457">
        <v>0</v>
      </c>
      <c r="O48" s="455">
        <v>0</v>
      </c>
      <c r="P48" s="455">
        <v>0</v>
      </c>
      <c r="Q48" s="304">
        <f t="shared" si="12"/>
        <v>0</v>
      </c>
      <c r="R48" s="165">
        <f t="shared" si="13"/>
        <v>5</v>
      </c>
      <c r="S48" s="167">
        <f t="shared" si="14"/>
        <v>3</v>
      </c>
      <c r="T48" s="417">
        <f t="shared" si="14"/>
        <v>0</v>
      </c>
      <c r="U48" s="169">
        <f t="shared" si="14"/>
        <v>0</v>
      </c>
      <c r="V48" s="167">
        <f t="shared" si="14"/>
        <v>0</v>
      </c>
      <c r="W48" s="167">
        <f t="shared" si="14"/>
        <v>0</v>
      </c>
      <c r="X48" s="304">
        <f t="shared" si="15"/>
        <v>8</v>
      </c>
    </row>
    <row r="49" spans="1:24" ht="24" customHeight="1">
      <c r="A49" s="678" t="s">
        <v>131</v>
      </c>
      <c r="B49" s="679"/>
      <c r="C49" s="679"/>
      <c r="D49" s="458">
        <v>3</v>
      </c>
      <c r="E49" s="455">
        <v>0</v>
      </c>
      <c r="F49" s="455">
        <v>0</v>
      </c>
      <c r="G49" s="455">
        <v>0</v>
      </c>
      <c r="H49" s="455">
        <v>0</v>
      </c>
      <c r="I49" s="455">
        <v>0</v>
      </c>
      <c r="J49" s="304">
        <f t="shared" si="11"/>
        <v>3</v>
      </c>
      <c r="K49" s="456">
        <v>0</v>
      </c>
      <c r="L49" s="455">
        <v>0</v>
      </c>
      <c r="M49" s="455">
        <v>0</v>
      </c>
      <c r="N49" s="457">
        <v>0</v>
      </c>
      <c r="O49" s="455">
        <v>0</v>
      </c>
      <c r="P49" s="455">
        <v>0</v>
      </c>
      <c r="Q49" s="304">
        <f t="shared" si="12"/>
        <v>0</v>
      </c>
      <c r="R49" s="165">
        <f t="shared" si="13"/>
        <v>3</v>
      </c>
      <c r="S49" s="167">
        <f t="shared" si="14"/>
        <v>0</v>
      </c>
      <c r="T49" s="417">
        <f t="shared" si="14"/>
        <v>0</v>
      </c>
      <c r="U49" s="169">
        <f t="shared" si="14"/>
        <v>0</v>
      </c>
      <c r="V49" s="167">
        <f t="shared" si="14"/>
        <v>0</v>
      </c>
      <c r="W49" s="167">
        <f t="shared" si="14"/>
        <v>0</v>
      </c>
      <c r="X49" s="304">
        <f t="shared" si="15"/>
        <v>3</v>
      </c>
    </row>
    <row r="50" spans="1:24" ht="24" customHeight="1" thickBot="1">
      <c r="A50" s="680" t="s">
        <v>209</v>
      </c>
      <c r="B50" s="681"/>
      <c r="C50" s="681"/>
      <c r="D50" s="466">
        <v>7</v>
      </c>
      <c r="E50" s="463">
        <v>6</v>
      </c>
      <c r="F50" s="463">
        <v>0</v>
      </c>
      <c r="G50" s="463">
        <v>0</v>
      </c>
      <c r="H50" s="463">
        <v>0</v>
      </c>
      <c r="I50" s="463">
        <v>0</v>
      </c>
      <c r="J50" s="310">
        <f t="shared" si="11"/>
        <v>13</v>
      </c>
      <c r="K50" s="494">
        <v>0</v>
      </c>
      <c r="L50" s="495">
        <v>0</v>
      </c>
      <c r="M50" s="495">
        <v>0</v>
      </c>
      <c r="N50" s="496">
        <v>0</v>
      </c>
      <c r="O50" s="495">
        <v>0</v>
      </c>
      <c r="P50" s="495">
        <v>0</v>
      </c>
      <c r="Q50" s="342">
        <f t="shared" si="12"/>
        <v>0</v>
      </c>
      <c r="R50" s="497">
        <f t="shared" si="13"/>
        <v>7</v>
      </c>
      <c r="S50" s="341">
        <f t="shared" si="14"/>
        <v>6</v>
      </c>
      <c r="T50" s="498">
        <f t="shared" si="14"/>
        <v>0</v>
      </c>
      <c r="U50" s="354">
        <f t="shared" si="14"/>
        <v>0</v>
      </c>
      <c r="V50" s="341">
        <f t="shared" si="14"/>
        <v>0</v>
      </c>
      <c r="W50" s="341">
        <f t="shared" si="14"/>
        <v>0</v>
      </c>
      <c r="X50" s="342">
        <f t="shared" si="15"/>
        <v>13</v>
      </c>
    </row>
    <row r="51" spans="1:24" ht="13.5" customHeight="1" thickBot="1">
      <c r="A51" s="673" t="s">
        <v>243</v>
      </c>
      <c r="B51" s="674"/>
      <c r="C51" s="675"/>
      <c r="D51" s="498">
        <f t="shared" ref="D51:X51" si="16">SUM(D44:D50)</f>
        <v>43</v>
      </c>
      <c r="E51" s="341">
        <f t="shared" si="16"/>
        <v>15</v>
      </c>
      <c r="F51" s="498">
        <f t="shared" si="16"/>
        <v>0</v>
      </c>
      <c r="G51" s="354">
        <f t="shared" si="16"/>
        <v>17</v>
      </c>
      <c r="H51" s="341">
        <f t="shared" si="16"/>
        <v>4</v>
      </c>
      <c r="I51" s="341">
        <f t="shared" si="16"/>
        <v>0</v>
      </c>
      <c r="J51" s="342">
        <f t="shared" si="16"/>
        <v>79</v>
      </c>
      <c r="K51" s="498">
        <f t="shared" si="16"/>
        <v>4</v>
      </c>
      <c r="L51" s="206">
        <f t="shared" si="16"/>
        <v>3</v>
      </c>
      <c r="M51" s="341">
        <f t="shared" si="16"/>
        <v>0</v>
      </c>
      <c r="N51" s="354">
        <f t="shared" si="16"/>
        <v>6</v>
      </c>
      <c r="O51" s="206">
        <f t="shared" si="16"/>
        <v>0</v>
      </c>
      <c r="P51" s="206">
        <f t="shared" si="16"/>
        <v>0</v>
      </c>
      <c r="Q51" s="344">
        <f t="shared" si="16"/>
        <v>13</v>
      </c>
      <c r="R51" s="498">
        <f t="shared" si="16"/>
        <v>47</v>
      </c>
      <c r="S51" s="206">
        <f t="shared" si="16"/>
        <v>18</v>
      </c>
      <c r="T51" s="498">
        <f t="shared" si="16"/>
        <v>0</v>
      </c>
      <c r="U51" s="354">
        <f t="shared" si="16"/>
        <v>23</v>
      </c>
      <c r="V51" s="206">
        <f t="shared" si="16"/>
        <v>4</v>
      </c>
      <c r="W51" s="206">
        <f t="shared" si="16"/>
        <v>0</v>
      </c>
      <c r="X51" s="344">
        <f t="shared" si="16"/>
        <v>92</v>
      </c>
    </row>
    <row r="52" spans="1:24" ht="13.5" customHeight="1" thickBot="1">
      <c r="A52" s="476"/>
      <c r="B52" s="477" t="s">
        <v>75</v>
      </c>
      <c r="C52" s="499"/>
      <c r="D52" s="205">
        <f t="shared" ref="D52:X52" si="17">SUM(D51,D42,D27)</f>
        <v>1010</v>
      </c>
      <c r="E52" s="500">
        <f t="shared" si="17"/>
        <v>488</v>
      </c>
      <c r="F52" s="479">
        <f t="shared" si="17"/>
        <v>2573</v>
      </c>
      <c r="G52" s="206">
        <f t="shared" si="17"/>
        <v>506</v>
      </c>
      <c r="H52" s="500">
        <f t="shared" si="17"/>
        <v>30</v>
      </c>
      <c r="I52" s="500">
        <f t="shared" si="17"/>
        <v>14</v>
      </c>
      <c r="J52" s="325">
        <f t="shared" si="17"/>
        <v>4621</v>
      </c>
      <c r="K52" s="205">
        <f t="shared" si="17"/>
        <v>69</v>
      </c>
      <c r="L52" s="500">
        <f t="shared" si="17"/>
        <v>20</v>
      </c>
      <c r="M52" s="206">
        <f t="shared" si="17"/>
        <v>146</v>
      </c>
      <c r="N52" s="206">
        <f t="shared" si="17"/>
        <v>25</v>
      </c>
      <c r="O52" s="500">
        <f t="shared" si="17"/>
        <v>0</v>
      </c>
      <c r="P52" s="500">
        <f t="shared" si="17"/>
        <v>0</v>
      </c>
      <c r="Q52" s="325">
        <f t="shared" si="17"/>
        <v>260</v>
      </c>
      <c r="R52" s="205">
        <f t="shared" si="17"/>
        <v>1079</v>
      </c>
      <c r="S52" s="500">
        <f t="shared" si="17"/>
        <v>508</v>
      </c>
      <c r="T52" s="479">
        <f t="shared" si="17"/>
        <v>2719</v>
      </c>
      <c r="U52" s="206">
        <f t="shared" si="17"/>
        <v>531</v>
      </c>
      <c r="V52" s="500">
        <f t="shared" si="17"/>
        <v>30</v>
      </c>
      <c r="W52" s="500">
        <f t="shared" si="17"/>
        <v>14</v>
      </c>
      <c r="X52" s="325">
        <f t="shared" si="17"/>
        <v>4881</v>
      </c>
    </row>
    <row r="53" spans="1:24" ht="15.95" customHeight="1">
      <c r="B53" s="439" t="s">
        <v>296</v>
      </c>
    </row>
    <row r="54" spans="1:24" ht="19.5" customHeight="1"/>
  </sheetData>
  <mergeCells count="62">
    <mergeCell ref="A51:C51"/>
    <mergeCell ref="A38:C38"/>
    <mergeCell ref="A39:C39"/>
    <mergeCell ref="A40:C40"/>
    <mergeCell ref="A41:C41"/>
    <mergeCell ref="A44:C44"/>
    <mergeCell ref="A45:C45"/>
    <mergeCell ref="A46:C46"/>
    <mergeCell ref="A47:C47"/>
    <mergeCell ref="A48:C48"/>
    <mergeCell ref="A49:C49"/>
    <mergeCell ref="A50:C50"/>
    <mergeCell ref="A37:C37"/>
    <mergeCell ref="A25:C25"/>
    <mergeCell ref="A26:C26"/>
    <mergeCell ref="A28:C28"/>
    <mergeCell ref="A29:C29"/>
    <mergeCell ref="A30:C30"/>
    <mergeCell ref="A31:C31"/>
    <mergeCell ref="A32:C32"/>
    <mergeCell ref="A33:C33"/>
    <mergeCell ref="A34:C34"/>
    <mergeCell ref="A35:C35"/>
    <mergeCell ref="A36:C36"/>
    <mergeCell ref="A24:C24"/>
    <mergeCell ref="A13:C13"/>
    <mergeCell ref="A14:C14"/>
    <mergeCell ref="A15:C15"/>
    <mergeCell ref="A16:C16"/>
    <mergeCell ref="A17:C17"/>
    <mergeCell ref="A18:C18"/>
    <mergeCell ref="A19:C19"/>
    <mergeCell ref="A20:C20"/>
    <mergeCell ref="A21:C21"/>
    <mergeCell ref="A22:C22"/>
    <mergeCell ref="A23:C23"/>
    <mergeCell ref="A12:C12"/>
    <mergeCell ref="R5:S5"/>
    <mergeCell ref="T5:W5"/>
    <mergeCell ref="D6:D7"/>
    <mergeCell ref="E6:E7"/>
    <mergeCell ref="I6:I7"/>
    <mergeCell ref="K6:K7"/>
    <mergeCell ref="L6:L7"/>
    <mergeCell ref="P6:P7"/>
    <mergeCell ref="R6:R7"/>
    <mergeCell ref="S6:S7"/>
    <mergeCell ref="W6:W7"/>
    <mergeCell ref="A8:C8"/>
    <mergeCell ref="A9:C9"/>
    <mergeCell ref="A10:C10"/>
    <mergeCell ref="A11:C11"/>
    <mergeCell ref="W2:X2"/>
    <mergeCell ref="W3:X3"/>
    <mergeCell ref="A4:C7"/>
    <mergeCell ref="E4:I4"/>
    <mergeCell ref="L4:P4"/>
    <mergeCell ref="S4:W4"/>
    <mergeCell ref="D5:E5"/>
    <mergeCell ref="F5:I5"/>
    <mergeCell ref="K5:L5"/>
    <mergeCell ref="M5:P5"/>
  </mergeCells>
  <phoneticPr fontId="4"/>
  <conditionalFormatting sqref="A1:C3 A8:C42 D1:XFD42 A43:XFD1048576">
    <cfRule type="cellIs" dxfId="0" priority="1" operator="equal">
      <formula>0</formula>
    </cfRule>
  </conditionalFormatting>
  <pageMargins left="0.59055118110236227" right="0.59055118110236227" top="0.78740157480314965" bottom="0.35433070866141736" header="0.51181102362204722" footer="0.27559055118110237"/>
  <pageSetup paperSize="8" fitToWidth="2" orientation="landscape" r:id="rId1"/>
  <headerFooter alignWithMargins="0"/>
  <ignoredErrors>
    <ignoredError sqref="D27:P27 J50 J8 J9 J10 J11 J12 J13 J14 J15 J16 J17 J18 J19 J20 J21 J22 J23 J24 J25 J26 J41 J28 J29 J30 J31 J32 J33 J34 J35 J36 J37 J38 J39 J40 J44 J45 J46 J47 J48 J49" unlockedFormula="1"/>
    <ignoredError sqref="R27:X27"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表2-1</vt:lpstr>
      <vt:lpstr>表2-2</vt:lpstr>
      <vt:lpstr>図Ⅱ－１</vt:lpstr>
      <vt:lpstr>表2-3</vt:lpstr>
      <vt:lpstr>表2-4</vt:lpstr>
      <vt:lpstr>表2-5</vt:lpstr>
      <vt:lpstr>表2-6</vt:lpstr>
      <vt:lpstr>表2-7</vt:lpstr>
      <vt:lpstr>'図Ⅱ－１'!Print_Area</vt:lpstr>
      <vt:lpstr>'表2-1'!Print_Area</vt:lpstr>
      <vt:lpstr>'表2-2'!Print_Area</vt:lpstr>
      <vt:lpstr>'表2-3'!Print_Area</vt:lpstr>
      <vt:lpstr>'表2-4'!Print_Area</vt:lpstr>
      <vt:lpstr>'表2-5'!Print_Area</vt:lpstr>
      <vt:lpstr>'表2-6'!Print_Area</vt:lpstr>
      <vt:lpstr>'表2-7'!Print_Area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2025-03-25T02:32:43Z</dcterms:created>
  <dcterms:modified xsi:type="dcterms:W3CDTF">2025-03-25T05:15:01Z</dcterms:modified>
</cp:coreProperties>
</file>