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20_調査\01_一般廃棄物処理事業実績\02_一般廃棄物処理事業の概要\R05\10_完成版\20_エクセル版\Hp用_コンテンツ\"/>
    </mc:Choice>
  </mc:AlternateContent>
  <bookViews>
    <workbookView xWindow="0" yWindow="0" windowWidth="28800" windowHeight="12300"/>
  </bookViews>
  <sheets>
    <sheet name="表4-1" sheetId="1" r:id="rId1"/>
    <sheet name="表4-2" sheetId="2" r:id="rId2"/>
    <sheet name="表4-3" sheetId="3" r:id="rId3"/>
    <sheet name="表4-4" sheetId="4" r:id="rId4"/>
    <sheet name="表4-5" sheetId="5" r:id="rId5"/>
    <sheet name="表4-6" sheetId="6" r:id="rId6"/>
    <sheet name="表4-7" sheetId="7" r:id="rId7"/>
  </sheets>
  <externalReferences>
    <externalReference r:id="rId8"/>
  </externalReferences>
  <definedNames>
    <definedName name="_xlnm.Print_Area" localSheetId="0">'表4-1'!$A$1:$X$48</definedName>
    <definedName name="_xlnm.Print_Area" localSheetId="1">'表4-2'!$A$1:$Q$45</definedName>
    <definedName name="_xlnm.Print_Area" localSheetId="2">'表4-3'!$A$1:$R$43</definedName>
    <definedName name="_xlnm.Print_Area" localSheetId="3">'表4-4'!$A$1:$Q$49</definedName>
    <definedName name="_xlnm.Print_Area" localSheetId="4">'表4-5'!$A$1:$U$48</definedName>
    <definedName name="_xlnm.Print_Area" localSheetId="5">'表4-6'!$A$1:$J$45</definedName>
    <definedName name="_xlnm.Print_Area" localSheetId="6">'表4-7'!$A$1:$F$19</definedName>
    <definedName name="年度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7" l="1"/>
  <c r="F14" i="7"/>
  <c r="F13" i="7"/>
  <c r="F12" i="7"/>
  <c r="F11" i="7"/>
  <c r="F10" i="7"/>
  <c r="E16" i="7"/>
  <c r="D16" i="7"/>
  <c r="F8" i="7"/>
  <c r="F7" i="7"/>
  <c r="E9" i="7"/>
  <c r="D9" i="7"/>
  <c r="D41" i="6"/>
  <c r="D40" i="6"/>
  <c r="D39" i="6"/>
  <c r="D38" i="6"/>
  <c r="D37" i="6"/>
  <c r="D36" i="6"/>
  <c r="D35" i="6"/>
  <c r="D34" i="6"/>
  <c r="D33" i="6"/>
  <c r="D32" i="6"/>
  <c r="D31" i="6"/>
  <c r="J42" i="6"/>
  <c r="I42" i="6"/>
  <c r="H42" i="6"/>
  <c r="D30" i="6"/>
  <c r="D29" i="6"/>
  <c r="G42" i="6"/>
  <c r="F42" i="6"/>
  <c r="E42" i="6"/>
  <c r="D28" i="6"/>
  <c r="C42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J27" i="6"/>
  <c r="E27" i="6"/>
  <c r="D9" i="6"/>
  <c r="C27" i="6"/>
  <c r="I27" i="6"/>
  <c r="I43" i="6" s="1"/>
  <c r="H27" i="6"/>
  <c r="G27" i="6"/>
  <c r="F27" i="6"/>
  <c r="R40" i="5"/>
  <c r="P40" i="5"/>
  <c r="T40" i="5"/>
  <c r="T39" i="5"/>
  <c r="R39" i="5"/>
  <c r="P39" i="5"/>
  <c r="G39" i="5"/>
  <c r="R38" i="5"/>
  <c r="P38" i="5"/>
  <c r="T38" i="5"/>
  <c r="G38" i="5"/>
  <c r="T37" i="5"/>
  <c r="R37" i="5"/>
  <c r="P37" i="5"/>
  <c r="N37" i="5"/>
  <c r="G37" i="5"/>
  <c r="T36" i="5"/>
  <c r="N36" i="5"/>
  <c r="R36" i="5"/>
  <c r="P36" i="5"/>
  <c r="N35" i="5"/>
  <c r="T35" i="5"/>
  <c r="R35" i="5"/>
  <c r="P35" i="5"/>
  <c r="R34" i="5"/>
  <c r="P34" i="5"/>
  <c r="T34" i="5"/>
  <c r="T33" i="5"/>
  <c r="R33" i="5"/>
  <c r="P33" i="5"/>
  <c r="G33" i="5"/>
  <c r="R32" i="5"/>
  <c r="P32" i="5"/>
  <c r="T32" i="5"/>
  <c r="G32" i="5"/>
  <c r="T31" i="5"/>
  <c r="R31" i="5"/>
  <c r="P31" i="5"/>
  <c r="N31" i="5"/>
  <c r="G31" i="5"/>
  <c r="T30" i="5"/>
  <c r="N30" i="5"/>
  <c r="R30" i="5"/>
  <c r="P30" i="5"/>
  <c r="N29" i="5"/>
  <c r="T29" i="5"/>
  <c r="R29" i="5"/>
  <c r="P29" i="5"/>
  <c r="R28" i="5"/>
  <c r="P28" i="5"/>
  <c r="T28" i="5"/>
  <c r="M41" i="5"/>
  <c r="M42" i="5" s="1"/>
  <c r="K41" i="5"/>
  <c r="I41" i="5"/>
  <c r="F41" i="5"/>
  <c r="G27" i="5"/>
  <c r="R25" i="5"/>
  <c r="P25" i="5"/>
  <c r="T25" i="5"/>
  <c r="G25" i="5"/>
  <c r="T24" i="5"/>
  <c r="R24" i="5"/>
  <c r="P24" i="5"/>
  <c r="U24" i="5" s="1"/>
  <c r="N24" i="5"/>
  <c r="G24" i="5"/>
  <c r="T23" i="5"/>
  <c r="N23" i="5"/>
  <c r="R23" i="5"/>
  <c r="P23" i="5"/>
  <c r="U23" i="5" s="1"/>
  <c r="N22" i="5"/>
  <c r="T22" i="5"/>
  <c r="R22" i="5"/>
  <c r="P22" i="5"/>
  <c r="R21" i="5"/>
  <c r="P21" i="5"/>
  <c r="T21" i="5"/>
  <c r="T20" i="5"/>
  <c r="R20" i="5"/>
  <c r="P20" i="5"/>
  <c r="G20" i="5"/>
  <c r="R19" i="5"/>
  <c r="P19" i="5"/>
  <c r="T19" i="5"/>
  <c r="G19" i="5"/>
  <c r="T18" i="5"/>
  <c r="R18" i="5"/>
  <c r="P18" i="5"/>
  <c r="N18" i="5"/>
  <c r="G18" i="5"/>
  <c r="T17" i="5"/>
  <c r="N17" i="5"/>
  <c r="R17" i="5"/>
  <c r="P17" i="5"/>
  <c r="U17" i="5" s="1"/>
  <c r="N16" i="5"/>
  <c r="T16" i="5"/>
  <c r="R16" i="5"/>
  <c r="P16" i="5"/>
  <c r="R15" i="5"/>
  <c r="P15" i="5"/>
  <c r="T15" i="5"/>
  <c r="T14" i="5"/>
  <c r="R14" i="5"/>
  <c r="P14" i="5"/>
  <c r="G14" i="5"/>
  <c r="R13" i="5"/>
  <c r="P13" i="5"/>
  <c r="T13" i="5"/>
  <c r="G13" i="5"/>
  <c r="T12" i="5"/>
  <c r="R12" i="5"/>
  <c r="P12" i="5"/>
  <c r="U12" i="5" s="1"/>
  <c r="N12" i="5"/>
  <c r="G12" i="5"/>
  <c r="T11" i="5"/>
  <c r="N11" i="5"/>
  <c r="R11" i="5"/>
  <c r="P11" i="5"/>
  <c r="U11" i="5" s="1"/>
  <c r="N10" i="5"/>
  <c r="T10" i="5"/>
  <c r="R10" i="5"/>
  <c r="P10" i="5"/>
  <c r="R9" i="5"/>
  <c r="P9" i="5"/>
  <c r="T9" i="5"/>
  <c r="T8" i="5"/>
  <c r="R8" i="5"/>
  <c r="P8" i="5"/>
  <c r="G8" i="5"/>
  <c r="R7" i="5"/>
  <c r="P7" i="5"/>
  <c r="T7" i="5"/>
  <c r="F26" i="5"/>
  <c r="D26" i="5"/>
  <c r="E42" i="5" s="1"/>
  <c r="G7" i="5"/>
  <c r="P45" i="4"/>
  <c r="H45" i="4" s="1"/>
  <c r="M43" i="4"/>
  <c r="P43" i="4"/>
  <c r="M42" i="4"/>
  <c r="K42" i="4"/>
  <c r="P42" i="4"/>
  <c r="P40" i="4"/>
  <c r="H40" i="4" s="1"/>
  <c r="P39" i="4"/>
  <c r="O39" i="4" s="1"/>
  <c r="F39" i="4"/>
  <c r="D39" i="4"/>
  <c r="P37" i="4"/>
  <c r="H37" i="4" s="1"/>
  <c r="P36" i="4"/>
  <c r="O36" i="4" s="1"/>
  <c r="F36" i="4"/>
  <c r="P34" i="4"/>
  <c r="O34" i="4" s="1"/>
  <c r="P33" i="4"/>
  <c r="O33" i="4" s="1"/>
  <c r="M33" i="4"/>
  <c r="D33" i="4"/>
  <c r="O31" i="4"/>
  <c r="P31" i="4"/>
  <c r="M31" i="4" s="1"/>
  <c r="P30" i="4"/>
  <c r="O30" i="4" s="1"/>
  <c r="F30" i="4"/>
  <c r="D30" i="4"/>
  <c r="H29" i="4"/>
  <c r="P29" i="4"/>
  <c r="P26" i="4"/>
  <c r="H26" i="4" s="1"/>
  <c r="P24" i="4"/>
  <c r="P23" i="4"/>
  <c r="H23" i="4" s="1"/>
  <c r="P21" i="4"/>
  <c r="P20" i="4"/>
  <c r="H20" i="4" s="1"/>
  <c r="P18" i="4"/>
  <c r="D18" i="4" s="1"/>
  <c r="K18" i="4"/>
  <c r="H18" i="4"/>
  <c r="P17" i="4"/>
  <c r="H17" i="4" s="1"/>
  <c r="P14" i="4"/>
  <c r="H14" i="4" s="1"/>
  <c r="P12" i="4"/>
  <c r="P11" i="4"/>
  <c r="H11" i="4" s="1"/>
  <c r="Q41" i="3"/>
  <c r="K41" i="3"/>
  <c r="O41" i="3"/>
  <c r="N41" i="3"/>
  <c r="M41" i="3"/>
  <c r="M40" i="3"/>
  <c r="K40" i="3"/>
  <c r="Q40" i="3"/>
  <c r="O40" i="3"/>
  <c r="N40" i="3"/>
  <c r="F40" i="3"/>
  <c r="O39" i="3"/>
  <c r="N39" i="3"/>
  <c r="K39" i="3"/>
  <c r="Q39" i="3"/>
  <c r="M39" i="3"/>
  <c r="N38" i="3"/>
  <c r="K38" i="3"/>
  <c r="Q38" i="3"/>
  <c r="F38" i="3"/>
  <c r="O38" i="3"/>
  <c r="M38" i="3"/>
  <c r="N37" i="3"/>
  <c r="M37" i="3"/>
  <c r="K37" i="3"/>
  <c r="Q37" i="3"/>
  <c r="O37" i="3"/>
  <c r="F37" i="3"/>
  <c r="Q36" i="3"/>
  <c r="K36" i="3"/>
  <c r="O36" i="3"/>
  <c r="N36" i="3"/>
  <c r="M36" i="3"/>
  <c r="N35" i="3"/>
  <c r="Q35" i="3"/>
  <c r="K35" i="3"/>
  <c r="O35" i="3"/>
  <c r="F35" i="3"/>
  <c r="Q34" i="3"/>
  <c r="O34" i="3"/>
  <c r="K34" i="3"/>
  <c r="N34" i="3"/>
  <c r="M34" i="3"/>
  <c r="P34" i="3" s="1"/>
  <c r="R34" i="3" s="1"/>
  <c r="O33" i="3"/>
  <c r="K33" i="3"/>
  <c r="Q33" i="3"/>
  <c r="N33" i="3"/>
  <c r="F33" i="3"/>
  <c r="Q32" i="3"/>
  <c r="O32" i="3"/>
  <c r="N32" i="3"/>
  <c r="M32" i="3"/>
  <c r="K32" i="3"/>
  <c r="F32" i="3"/>
  <c r="M31" i="3"/>
  <c r="Q31" i="3"/>
  <c r="F31" i="3"/>
  <c r="O31" i="3"/>
  <c r="N31" i="3"/>
  <c r="O30" i="3"/>
  <c r="M30" i="3"/>
  <c r="L42" i="3"/>
  <c r="K30" i="3"/>
  <c r="Q30" i="3"/>
  <c r="F30" i="3"/>
  <c r="N30" i="3"/>
  <c r="Q29" i="3"/>
  <c r="K29" i="3"/>
  <c r="O29" i="3"/>
  <c r="N29" i="3"/>
  <c r="M29" i="3"/>
  <c r="M28" i="3"/>
  <c r="J42" i="3"/>
  <c r="I42" i="3"/>
  <c r="H42" i="3"/>
  <c r="G42" i="3"/>
  <c r="E42" i="3"/>
  <c r="F28" i="3"/>
  <c r="B42" i="3"/>
  <c r="M26" i="3"/>
  <c r="Q26" i="3"/>
  <c r="F26" i="3"/>
  <c r="O26" i="3"/>
  <c r="N26" i="3"/>
  <c r="O25" i="3"/>
  <c r="M25" i="3"/>
  <c r="K25" i="3"/>
  <c r="Q25" i="3"/>
  <c r="F25" i="3"/>
  <c r="N25" i="3"/>
  <c r="Q24" i="3"/>
  <c r="K24" i="3"/>
  <c r="O24" i="3"/>
  <c r="N24" i="3"/>
  <c r="M24" i="3"/>
  <c r="M23" i="3"/>
  <c r="K23" i="3"/>
  <c r="Q23" i="3"/>
  <c r="O23" i="3"/>
  <c r="N23" i="3"/>
  <c r="F23" i="3"/>
  <c r="O22" i="3"/>
  <c r="N22" i="3"/>
  <c r="K22" i="3"/>
  <c r="Q22" i="3"/>
  <c r="M22" i="3"/>
  <c r="N21" i="3"/>
  <c r="K21" i="3"/>
  <c r="Q21" i="3"/>
  <c r="O21" i="3"/>
  <c r="F21" i="3"/>
  <c r="N20" i="3"/>
  <c r="M20" i="3"/>
  <c r="K20" i="3"/>
  <c r="Q20" i="3"/>
  <c r="O20" i="3"/>
  <c r="F20" i="3"/>
  <c r="Q19" i="3"/>
  <c r="K19" i="3"/>
  <c r="O19" i="3"/>
  <c r="N19" i="3"/>
  <c r="M19" i="3"/>
  <c r="P19" i="3" s="1"/>
  <c r="N18" i="3"/>
  <c r="Q18" i="3"/>
  <c r="K18" i="3"/>
  <c r="O18" i="3"/>
  <c r="F18" i="3"/>
  <c r="Q17" i="3"/>
  <c r="O17" i="3"/>
  <c r="K17" i="3"/>
  <c r="N17" i="3"/>
  <c r="M17" i="3"/>
  <c r="Q16" i="3"/>
  <c r="O16" i="3"/>
  <c r="K16" i="3"/>
  <c r="N16" i="3"/>
  <c r="F16" i="3"/>
  <c r="Q15" i="3"/>
  <c r="O15" i="3"/>
  <c r="N15" i="3"/>
  <c r="M15" i="3"/>
  <c r="K15" i="3"/>
  <c r="F15" i="3"/>
  <c r="M14" i="3"/>
  <c r="Q14" i="3"/>
  <c r="F14" i="3"/>
  <c r="O14" i="3"/>
  <c r="N14" i="3"/>
  <c r="O13" i="3"/>
  <c r="M13" i="3"/>
  <c r="K13" i="3"/>
  <c r="Q13" i="3"/>
  <c r="F13" i="3"/>
  <c r="N13" i="3"/>
  <c r="Q12" i="3"/>
  <c r="K12" i="3"/>
  <c r="O12" i="3"/>
  <c r="N12" i="3"/>
  <c r="M12" i="3"/>
  <c r="M11" i="3"/>
  <c r="K11" i="3"/>
  <c r="Q11" i="3"/>
  <c r="O11" i="3"/>
  <c r="N11" i="3"/>
  <c r="F11" i="3"/>
  <c r="O10" i="3"/>
  <c r="N10" i="3"/>
  <c r="K10" i="3"/>
  <c r="Q10" i="3"/>
  <c r="M10" i="3"/>
  <c r="O9" i="3"/>
  <c r="N9" i="3"/>
  <c r="H27" i="3"/>
  <c r="Q9" i="3"/>
  <c r="F9" i="3"/>
  <c r="N8" i="3"/>
  <c r="M8" i="3"/>
  <c r="L27" i="3"/>
  <c r="J27" i="3"/>
  <c r="I27" i="3"/>
  <c r="K8" i="3"/>
  <c r="G27" i="3"/>
  <c r="O8" i="3"/>
  <c r="F8" i="3"/>
  <c r="A44" i="2"/>
  <c r="P41" i="2"/>
  <c r="P40" i="2"/>
  <c r="N40" i="2"/>
  <c r="H40" i="2"/>
  <c r="B40" i="2" s="1"/>
  <c r="N38" i="2"/>
  <c r="H38" i="2"/>
  <c r="P38" i="2"/>
  <c r="P37" i="2"/>
  <c r="P36" i="2"/>
  <c r="N36" i="2"/>
  <c r="H36" i="2"/>
  <c r="B36" i="2"/>
  <c r="M36" i="2" s="1"/>
  <c r="N34" i="2"/>
  <c r="H34" i="2"/>
  <c r="P34" i="2"/>
  <c r="P33" i="2"/>
  <c r="P32" i="2"/>
  <c r="N32" i="2"/>
  <c r="H32" i="2"/>
  <c r="B32" i="2" s="1"/>
  <c r="M32" i="2" s="1"/>
  <c r="N30" i="2"/>
  <c r="H30" i="2"/>
  <c r="B30" i="2" s="1"/>
  <c r="G30" i="2" s="1"/>
  <c r="P30" i="2"/>
  <c r="D30" i="2"/>
  <c r="I30" i="2" s="1"/>
  <c r="P29" i="2"/>
  <c r="P28" i="2"/>
  <c r="N28" i="2"/>
  <c r="J27" i="2"/>
  <c r="H26" i="2"/>
  <c r="P26" i="2"/>
  <c r="P25" i="2"/>
  <c r="P24" i="2"/>
  <c r="N24" i="2"/>
  <c r="H22" i="2"/>
  <c r="P22" i="2"/>
  <c r="P21" i="2"/>
  <c r="P20" i="2"/>
  <c r="N20" i="2"/>
  <c r="P19" i="2"/>
  <c r="H18" i="2"/>
  <c r="P16" i="2"/>
  <c r="N16" i="2"/>
  <c r="F27" i="2"/>
  <c r="H14" i="2"/>
  <c r="P14" i="2"/>
  <c r="P13" i="2"/>
  <c r="P12" i="2"/>
  <c r="N12" i="2"/>
  <c r="P11" i="2"/>
  <c r="H11" i="2"/>
  <c r="H10" i="2"/>
  <c r="N9" i="2"/>
  <c r="P8" i="2"/>
  <c r="N8" i="2"/>
  <c r="V3" i="2"/>
  <c r="Q3" i="2" s="1"/>
  <c r="P42" i="1"/>
  <c r="P41" i="1"/>
  <c r="P40" i="1"/>
  <c r="P39" i="1"/>
  <c r="P38" i="1"/>
  <c r="P37" i="1"/>
  <c r="C43" i="1"/>
  <c r="P36" i="1"/>
  <c r="P35" i="1"/>
  <c r="P34" i="1"/>
  <c r="P33" i="1"/>
  <c r="P32" i="1"/>
  <c r="R43" i="1"/>
  <c r="R44" i="1" s="1"/>
  <c r="Q43" i="1"/>
  <c r="Q44" i="1" s="1"/>
  <c r="P31" i="1"/>
  <c r="K43" i="1"/>
  <c r="I43" i="1"/>
  <c r="F43" i="1"/>
  <c r="F44" i="1" s="1"/>
  <c r="E43" i="1"/>
  <c r="P30" i="1"/>
  <c r="D43" i="1"/>
  <c r="D44" i="1" s="1"/>
  <c r="B43" i="1"/>
  <c r="B44" i="1" s="1"/>
  <c r="X43" i="1"/>
  <c r="W43" i="1"/>
  <c r="V43" i="1"/>
  <c r="U43" i="1"/>
  <c r="T43" i="1"/>
  <c r="T44" i="1" s="1"/>
  <c r="S43" i="1"/>
  <c r="P29" i="1"/>
  <c r="P43" i="1" s="1"/>
  <c r="O43" i="1"/>
  <c r="O44" i="1" s="1"/>
  <c r="N43" i="1"/>
  <c r="M43" i="1"/>
  <c r="M44" i="1" s="1"/>
  <c r="L43" i="1"/>
  <c r="J43" i="1"/>
  <c r="H43" i="1"/>
  <c r="H44" i="1" s="1"/>
  <c r="G43" i="1"/>
  <c r="G44" i="1" s="1"/>
  <c r="T28" i="1"/>
  <c r="R28" i="1"/>
  <c r="M28" i="1"/>
  <c r="H28" i="1"/>
  <c r="G28" i="1"/>
  <c r="F28" i="1"/>
  <c r="P27" i="1"/>
  <c r="P26" i="1"/>
  <c r="P25" i="1"/>
  <c r="P24" i="1"/>
  <c r="P23" i="1"/>
  <c r="P22" i="1"/>
  <c r="P21" i="1"/>
  <c r="P20" i="1"/>
  <c r="P19" i="1"/>
  <c r="P18" i="1"/>
  <c r="U28" i="1"/>
  <c r="P17" i="1"/>
  <c r="J28" i="1"/>
  <c r="I28" i="1"/>
  <c r="P16" i="1"/>
  <c r="P15" i="1"/>
  <c r="P14" i="1"/>
  <c r="S28" i="1"/>
  <c r="P13" i="1"/>
  <c r="P12" i="1"/>
  <c r="V28" i="1"/>
  <c r="V44" i="1" s="1"/>
  <c r="P11" i="1"/>
  <c r="P10" i="1"/>
  <c r="X28" i="1"/>
  <c r="X44" i="1" s="1"/>
  <c r="W28" i="1"/>
  <c r="W44" i="1" s="1"/>
  <c r="Q28" i="1"/>
  <c r="P9" i="1"/>
  <c r="O28" i="1"/>
  <c r="N28" i="1"/>
  <c r="L28" i="1"/>
  <c r="K28" i="1"/>
  <c r="E28" i="1"/>
  <c r="D28" i="1"/>
  <c r="C28" i="1"/>
  <c r="B28" i="1"/>
  <c r="F16" i="7" l="1"/>
  <c r="J43" i="6"/>
  <c r="C43" i="6"/>
  <c r="U15" i="5"/>
  <c r="U18" i="5"/>
  <c r="U28" i="5"/>
  <c r="U31" i="5"/>
  <c r="U37" i="5"/>
  <c r="U40" i="5"/>
  <c r="U10" i="5"/>
  <c r="U22" i="5"/>
  <c r="U14" i="5"/>
  <c r="U30" i="5"/>
  <c r="U36" i="5"/>
  <c r="U20" i="5"/>
  <c r="U33" i="5"/>
  <c r="U39" i="5"/>
  <c r="O37" i="4"/>
  <c r="K30" i="4"/>
  <c r="K39" i="4"/>
  <c r="M30" i="4"/>
  <c r="D36" i="4"/>
  <c r="M39" i="4"/>
  <c r="K36" i="4"/>
  <c r="M36" i="4"/>
  <c r="F33" i="4"/>
  <c r="F37" i="4"/>
  <c r="K33" i="4"/>
  <c r="H43" i="3"/>
  <c r="P41" i="3"/>
  <c r="R41" i="3" s="1"/>
  <c r="P23" i="3"/>
  <c r="P32" i="3"/>
  <c r="R32" i="3" s="1"/>
  <c r="P39" i="3"/>
  <c r="R39" i="3" s="1"/>
  <c r="I43" i="3"/>
  <c r="L43" i="3"/>
  <c r="G43" i="3"/>
  <c r="P10" i="3"/>
  <c r="R10" i="3" s="1"/>
  <c r="R19" i="3"/>
  <c r="P25" i="3"/>
  <c r="R25" i="3" s="1"/>
  <c r="P17" i="3"/>
  <c r="R17" i="3" s="1"/>
  <c r="P38" i="3"/>
  <c r="R38" i="3" s="1"/>
  <c r="P40" i="3"/>
  <c r="R40" i="3" s="1"/>
  <c r="P15" i="3"/>
  <c r="R15" i="3" s="1"/>
  <c r="P36" i="3"/>
  <c r="R36" i="3" s="1"/>
  <c r="P22" i="3"/>
  <c r="R22" i="3" s="1"/>
  <c r="P11" i="3"/>
  <c r="R11" i="3" s="1"/>
  <c r="P26" i="3"/>
  <c r="R26" i="3" s="1"/>
  <c r="Q36" i="2"/>
  <c r="B34" i="2"/>
  <c r="Q34" i="2" s="1"/>
  <c r="F9" i="7"/>
  <c r="D17" i="7"/>
  <c r="E17" i="7"/>
  <c r="F6" i="7"/>
  <c r="E43" i="6"/>
  <c r="F43" i="6"/>
  <c r="G43" i="6"/>
  <c r="H43" i="6"/>
  <c r="D42" i="6"/>
  <c r="D8" i="6"/>
  <c r="D27" i="6" s="1"/>
  <c r="D43" i="6" s="1"/>
  <c r="B42" i="6"/>
  <c r="B27" i="6"/>
  <c r="U9" i="5"/>
  <c r="U19" i="5"/>
  <c r="U32" i="5"/>
  <c r="Q26" i="5"/>
  <c r="S26" i="5"/>
  <c r="U21" i="5"/>
  <c r="U7" i="5"/>
  <c r="U35" i="5"/>
  <c r="U34" i="5"/>
  <c r="U8" i="5"/>
  <c r="O26" i="5"/>
  <c r="U13" i="5"/>
  <c r="U25" i="5"/>
  <c r="F42" i="5"/>
  <c r="U16" i="5"/>
  <c r="U29" i="5"/>
  <c r="U38" i="5"/>
  <c r="N7" i="5"/>
  <c r="G15" i="5"/>
  <c r="N25" i="5"/>
  <c r="L26" i="5"/>
  <c r="H26" i="5"/>
  <c r="I42" i="5" s="1"/>
  <c r="G9" i="5"/>
  <c r="N13" i="5"/>
  <c r="N19" i="5"/>
  <c r="G21" i="5"/>
  <c r="J26" i="5"/>
  <c r="K42" i="5" s="1"/>
  <c r="G28" i="5"/>
  <c r="N32" i="5"/>
  <c r="G34" i="5"/>
  <c r="N38" i="5"/>
  <c r="G40" i="5"/>
  <c r="N8" i="5"/>
  <c r="G10" i="5"/>
  <c r="N14" i="5"/>
  <c r="G16" i="5"/>
  <c r="N20" i="5"/>
  <c r="G22" i="5"/>
  <c r="N27" i="5"/>
  <c r="G29" i="5"/>
  <c r="N33" i="5"/>
  <c r="G35" i="5"/>
  <c r="N39" i="5"/>
  <c r="P27" i="5"/>
  <c r="N9" i="5"/>
  <c r="G11" i="5"/>
  <c r="N15" i="5"/>
  <c r="G17" i="5"/>
  <c r="N21" i="5"/>
  <c r="G23" i="5"/>
  <c r="R27" i="5"/>
  <c r="R41" i="5" s="1"/>
  <c r="N28" i="5"/>
  <c r="G30" i="5"/>
  <c r="N34" i="5"/>
  <c r="G36" i="5"/>
  <c r="N40" i="5"/>
  <c r="T27" i="5"/>
  <c r="T41" i="5" s="1"/>
  <c r="T42" i="5" s="1"/>
  <c r="B26" i="5"/>
  <c r="C42" i="5" s="1"/>
  <c r="M10" i="4"/>
  <c r="M12" i="4"/>
  <c r="F12" i="4"/>
  <c r="M13" i="4"/>
  <c r="M21" i="4"/>
  <c r="F21" i="4"/>
  <c r="M24" i="4"/>
  <c r="F24" i="4"/>
  <c r="H12" i="4"/>
  <c r="H21" i="4"/>
  <c r="H24" i="4"/>
  <c r="D32" i="4"/>
  <c r="H38" i="4"/>
  <c r="K12" i="4"/>
  <c r="K21" i="4"/>
  <c r="K24" i="4"/>
  <c r="F43" i="4"/>
  <c r="K43" i="4"/>
  <c r="D43" i="4"/>
  <c r="D11" i="4"/>
  <c r="K11" i="4"/>
  <c r="D14" i="4"/>
  <c r="K14" i="4"/>
  <c r="D17" i="4"/>
  <c r="K17" i="4"/>
  <c r="D20" i="4"/>
  <c r="K20" i="4"/>
  <c r="D23" i="4"/>
  <c r="K23" i="4"/>
  <c r="D26" i="4"/>
  <c r="K26" i="4"/>
  <c r="D29" i="4"/>
  <c r="K29" i="4"/>
  <c r="K40" i="4"/>
  <c r="D40" i="4"/>
  <c r="H43" i="4"/>
  <c r="D45" i="4"/>
  <c r="K45" i="4"/>
  <c r="F11" i="4"/>
  <c r="O12" i="4"/>
  <c r="F14" i="4"/>
  <c r="F17" i="4"/>
  <c r="M18" i="4"/>
  <c r="F18" i="4"/>
  <c r="F20" i="4"/>
  <c r="O21" i="4"/>
  <c r="F23" i="4"/>
  <c r="O24" i="4"/>
  <c r="F26" i="4"/>
  <c r="F29" i="4"/>
  <c r="K32" i="4"/>
  <c r="K37" i="4"/>
  <c r="D37" i="4"/>
  <c r="F40" i="4"/>
  <c r="F45" i="4"/>
  <c r="K34" i="4"/>
  <c r="D34" i="4"/>
  <c r="K31" i="4"/>
  <c r="D31" i="4"/>
  <c r="F34" i="4"/>
  <c r="O43" i="4"/>
  <c r="M11" i="4"/>
  <c r="D13" i="4"/>
  <c r="M14" i="4"/>
  <c r="M17" i="4"/>
  <c r="M20" i="4"/>
  <c r="M23" i="4"/>
  <c r="M26" i="4"/>
  <c r="M29" i="4"/>
  <c r="F31" i="4"/>
  <c r="H34" i="4"/>
  <c r="M40" i="4"/>
  <c r="F42" i="4"/>
  <c r="M45" i="4"/>
  <c r="O42" i="4"/>
  <c r="H42" i="4"/>
  <c r="O11" i="4"/>
  <c r="O14" i="4"/>
  <c r="O17" i="4"/>
  <c r="O20" i="4"/>
  <c r="O23" i="4"/>
  <c r="F25" i="4"/>
  <c r="O26" i="4"/>
  <c r="O29" i="4"/>
  <c r="H31" i="4"/>
  <c r="M37" i="4"/>
  <c r="O40" i="4"/>
  <c r="O45" i="4"/>
  <c r="M34" i="4"/>
  <c r="O18" i="4"/>
  <c r="P15" i="4"/>
  <c r="K15" i="4" s="1"/>
  <c r="P27" i="4"/>
  <c r="K27" i="4" s="1"/>
  <c r="D12" i="4"/>
  <c r="D21" i="4"/>
  <c r="D24" i="4"/>
  <c r="D42" i="4"/>
  <c r="H30" i="4"/>
  <c r="H33" i="4"/>
  <c r="H36" i="4"/>
  <c r="H39" i="4"/>
  <c r="P10" i="4"/>
  <c r="F10" i="4" s="1"/>
  <c r="P13" i="4"/>
  <c r="F13" i="4" s="1"/>
  <c r="P16" i="4"/>
  <c r="K16" i="4" s="1"/>
  <c r="P19" i="4"/>
  <c r="K19" i="4" s="1"/>
  <c r="P22" i="4"/>
  <c r="M22" i="4" s="1"/>
  <c r="P25" i="4"/>
  <c r="D25" i="4" s="1"/>
  <c r="P28" i="4"/>
  <c r="M28" i="4" s="1"/>
  <c r="P32" i="4"/>
  <c r="O32" i="4" s="1"/>
  <c r="P35" i="4"/>
  <c r="P38" i="4"/>
  <c r="K38" i="4" s="1"/>
  <c r="P41" i="4"/>
  <c r="P44" i="4"/>
  <c r="O44" i="4" s="1"/>
  <c r="O27" i="3"/>
  <c r="P12" i="3"/>
  <c r="R12" i="3" s="1"/>
  <c r="R23" i="3"/>
  <c r="P29" i="3"/>
  <c r="R29" i="3" s="1"/>
  <c r="N27" i="3"/>
  <c r="P14" i="3"/>
  <c r="R14" i="3" s="1"/>
  <c r="P20" i="3"/>
  <c r="R20" i="3" s="1"/>
  <c r="P31" i="3"/>
  <c r="R31" i="3" s="1"/>
  <c r="J43" i="3"/>
  <c r="P37" i="3"/>
  <c r="R37" i="3" s="1"/>
  <c r="P8" i="3"/>
  <c r="P13" i="3"/>
  <c r="R13" i="3" s="1"/>
  <c r="P24" i="3"/>
  <c r="R24" i="3" s="1"/>
  <c r="P30" i="3"/>
  <c r="R30" i="3" s="1"/>
  <c r="F19" i="3"/>
  <c r="F36" i="3"/>
  <c r="F12" i="3"/>
  <c r="F24" i="3"/>
  <c r="B27" i="3"/>
  <c r="B43" i="3" s="1"/>
  <c r="K28" i="3"/>
  <c r="F29" i="3"/>
  <c r="F41" i="3"/>
  <c r="F17" i="3"/>
  <c r="M18" i="3"/>
  <c r="P18" i="3" s="1"/>
  <c r="R18" i="3" s="1"/>
  <c r="C27" i="3"/>
  <c r="F34" i="3"/>
  <c r="M35" i="3"/>
  <c r="P35" i="3" s="1"/>
  <c r="R35" i="3" s="1"/>
  <c r="K9" i="3"/>
  <c r="E27" i="3"/>
  <c r="E43" i="3" s="1"/>
  <c r="F39" i="3"/>
  <c r="F22" i="3"/>
  <c r="Q8" i="3"/>
  <c r="Q27" i="3" s="1"/>
  <c r="K14" i="3"/>
  <c r="M16" i="3"/>
  <c r="P16" i="3" s="1"/>
  <c r="R16" i="3" s="1"/>
  <c r="K26" i="3"/>
  <c r="N28" i="3"/>
  <c r="K31" i="3"/>
  <c r="M33" i="3"/>
  <c r="P33" i="3" s="1"/>
  <c r="R33" i="3" s="1"/>
  <c r="C42" i="3"/>
  <c r="F10" i="3"/>
  <c r="M9" i="3"/>
  <c r="M21" i="3"/>
  <c r="P21" i="3" s="1"/>
  <c r="R21" i="3" s="1"/>
  <c r="O28" i="3"/>
  <c r="O42" i="3" s="1"/>
  <c r="Q28" i="3"/>
  <c r="Q42" i="3" s="1"/>
  <c r="P27" i="2"/>
  <c r="M40" i="2"/>
  <c r="G40" i="2"/>
  <c r="N18" i="2"/>
  <c r="B18" i="2" s="1"/>
  <c r="N39" i="2"/>
  <c r="H17" i="2"/>
  <c r="F42" i="2"/>
  <c r="C27" i="2"/>
  <c r="H8" i="2"/>
  <c r="P15" i="2"/>
  <c r="N22" i="2"/>
  <c r="B22" i="2" s="1"/>
  <c r="Q30" i="2"/>
  <c r="Q40" i="2"/>
  <c r="H24" i="2"/>
  <c r="B24" i="2" s="1"/>
  <c r="H41" i="2"/>
  <c r="P35" i="2"/>
  <c r="H9" i="2"/>
  <c r="B9" i="2" s="1"/>
  <c r="G9" i="2" s="1"/>
  <c r="D9" i="2"/>
  <c r="K20" i="2"/>
  <c r="N17" i="2"/>
  <c r="H16" i="2"/>
  <c r="B16" i="2" s="1"/>
  <c r="D16" i="2" s="1"/>
  <c r="H21" i="2"/>
  <c r="K32" i="2"/>
  <c r="O32" i="2" s="1"/>
  <c r="G36" i="2"/>
  <c r="H37" i="2"/>
  <c r="N10" i="2"/>
  <c r="B10" i="2" s="1"/>
  <c r="N35" i="2"/>
  <c r="Q13" i="2"/>
  <c r="P9" i="2"/>
  <c r="N19" i="2"/>
  <c r="N26" i="2"/>
  <c r="B26" i="2" s="1"/>
  <c r="K36" i="2"/>
  <c r="O36" i="2" s="1"/>
  <c r="B38" i="2"/>
  <c r="D38" i="2" s="1"/>
  <c r="N15" i="2"/>
  <c r="C42" i="2"/>
  <c r="H28" i="2"/>
  <c r="G32" i="2"/>
  <c r="L27" i="2"/>
  <c r="N27" i="2" s="1"/>
  <c r="N11" i="2"/>
  <c r="B11" i="2" s="1"/>
  <c r="N14" i="2"/>
  <c r="B14" i="2" s="1"/>
  <c r="P17" i="2"/>
  <c r="P23" i="2"/>
  <c r="K40" i="2"/>
  <c r="O40" i="2" s="1"/>
  <c r="P10" i="2"/>
  <c r="H13" i="2"/>
  <c r="B13" i="2" s="1"/>
  <c r="M13" i="2" s="1"/>
  <c r="D13" i="2"/>
  <c r="H25" i="2"/>
  <c r="M30" i="2"/>
  <c r="P18" i="2"/>
  <c r="H20" i="2"/>
  <c r="B20" i="2" s="1"/>
  <c r="D20" i="2" s="1"/>
  <c r="N23" i="2"/>
  <c r="H29" i="2"/>
  <c r="Q32" i="2"/>
  <c r="H12" i="2"/>
  <c r="B12" i="2" s="1"/>
  <c r="Q12" i="2" s="1"/>
  <c r="D12" i="2"/>
  <c r="N31" i="2"/>
  <c r="P39" i="2"/>
  <c r="N13" i="2"/>
  <c r="H15" i="2"/>
  <c r="P31" i="2"/>
  <c r="H33" i="2"/>
  <c r="J42" i="2"/>
  <c r="J43" i="2" s="1"/>
  <c r="H19" i="2"/>
  <c r="N21" i="2"/>
  <c r="H23" i="2"/>
  <c r="N25" i="2"/>
  <c r="N29" i="2"/>
  <c r="K30" i="2"/>
  <c r="H31" i="2"/>
  <c r="D32" i="2"/>
  <c r="N33" i="2"/>
  <c r="K34" i="2"/>
  <c r="H35" i="2"/>
  <c r="D36" i="2"/>
  <c r="N37" i="2"/>
  <c r="H39" i="2"/>
  <c r="D40" i="2"/>
  <c r="I40" i="2" s="1"/>
  <c r="N41" i="2"/>
  <c r="L42" i="2"/>
  <c r="S44" i="1"/>
  <c r="P28" i="1"/>
  <c r="P44" i="1" s="1"/>
  <c r="E44" i="1"/>
  <c r="I44" i="1"/>
  <c r="U44" i="1"/>
  <c r="J44" i="1"/>
  <c r="K44" i="1"/>
  <c r="L44" i="1"/>
  <c r="N44" i="1"/>
  <c r="C44" i="1"/>
  <c r="K10" i="4" l="1"/>
  <c r="K22" i="4"/>
  <c r="D22" i="4"/>
  <c r="F22" i="4"/>
  <c r="Q43" i="3"/>
  <c r="F42" i="3"/>
  <c r="F27" i="3"/>
  <c r="K27" i="3"/>
  <c r="D11" i="2"/>
  <c r="Q11" i="2"/>
  <c r="M11" i="2"/>
  <c r="K11" i="2"/>
  <c r="O11" i="2" s="1"/>
  <c r="Q15" i="2"/>
  <c r="B23" i="2"/>
  <c r="K16" i="2"/>
  <c r="B39" i="2"/>
  <c r="M39" i="2" s="1"/>
  <c r="B19" i="2"/>
  <c r="Q20" i="2"/>
  <c r="I36" i="2"/>
  <c r="I32" i="2"/>
  <c r="G34" i="2"/>
  <c r="D34" i="2"/>
  <c r="I34" i="2" s="1"/>
  <c r="M34" i="2"/>
  <c r="O34" i="2" s="1"/>
  <c r="B15" i="2"/>
  <c r="B31" i="2"/>
  <c r="G13" i="2"/>
  <c r="F17" i="7"/>
  <c r="B43" i="6"/>
  <c r="U26" i="5"/>
  <c r="N26" i="5"/>
  <c r="P41" i="5"/>
  <c r="P42" i="5" s="1"/>
  <c r="U27" i="5"/>
  <c r="U41" i="5" s="1"/>
  <c r="N41" i="5"/>
  <c r="G26" i="5"/>
  <c r="G41" i="5"/>
  <c r="R42" i="5"/>
  <c r="F35" i="4"/>
  <c r="M35" i="4"/>
  <c r="H28" i="4"/>
  <c r="O28" i="4"/>
  <c r="D44" i="4"/>
  <c r="D19" i="4"/>
  <c r="H44" i="4"/>
  <c r="F41" i="4"/>
  <c r="M41" i="4"/>
  <c r="O15" i="4"/>
  <c r="K35" i="4"/>
  <c r="F32" i="4"/>
  <c r="M32" i="4"/>
  <c r="F19" i="4"/>
  <c r="O27" i="4"/>
  <c r="H32" i="4"/>
  <c r="H25" i="4"/>
  <c r="O25" i="4"/>
  <c r="F16" i="4"/>
  <c r="K41" i="4"/>
  <c r="H35" i="4"/>
  <c r="H15" i="4"/>
  <c r="K28" i="4"/>
  <c r="F44" i="4"/>
  <c r="M44" i="4"/>
  <c r="O35" i="4"/>
  <c r="H27" i="4"/>
  <c r="D41" i="4"/>
  <c r="H22" i="4"/>
  <c r="O22" i="4"/>
  <c r="D16" i="4"/>
  <c r="M25" i="4"/>
  <c r="K25" i="4"/>
  <c r="F38" i="4"/>
  <c r="M38" i="4"/>
  <c r="H41" i="4"/>
  <c r="D35" i="4"/>
  <c r="H13" i="4"/>
  <c r="O13" i="4"/>
  <c r="F28" i="4"/>
  <c r="O38" i="4"/>
  <c r="K44" i="4"/>
  <c r="M16" i="4"/>
  <c r="M27" i="4"/>
  <c r="F27" i="4"/>
  <c r="M15" i="4"/>
  <c r="F15" i="4"/>
  <c r="D27" i="4"/>
  <c r="H19" i="4"/>
  <c r="O19" i="4"/>
  <c r="H16" i="4"/>
  <c r="O16" i="4"/>
  <c r="M19" i="4"/>
  <c r="H10" i="4"/>
  <c r="O10" i="4"/>
  <c r="D28" i="4"/>
  <c r="D10" i="4"/>
  <c r="O41" i="4"/>
  <c r="D38" i="4"/>
  <c r="D15" i="4"/>
  <c r="K13" i="4"/>
  <c r="P28" i="3"/>
  <c r="N42" i="3"/>
  <c r="N43" i="3" s="1"/>
  <c r="R8" i="3"/>
  <c r="M42" i="3"/>
  <c r="K42" i="3"/>
  <c r="K43" i="3" s="1"/>
  <c r="O43" i="3"/>
  <c r="C43" i="3"/>
  <c r="P9" i="3"/>
  <c r="R9" i="3" s="1"/>
  <c r="M27" i="3"/>
  <c r="G18" i="2"/>
  <c r="M18" i="2"/>
  <c r="K18" i="2"/>
  <c r="O18" i="2" s="1"/>
  <c r="D18" i="2"/>
  <c r="I18" i="2" s="1"/>
  <c r="G10" i="2"/>
  <c r="M10" i="2"/>
  <c r="K10" i="2"/>
  <c r="O10" i="2" s="1"/>
  <c r="D10" i="2"/>
  <c r="M14" i="2"/>
  <c r="G14" i="2"/>
  <c r="Q14" i="2"/>
  <c r="D14" i="2"/>
  <c r="K14" i="2"/>
  <c r="G22" i="2"/>
  <c r="M22" i="2"/>
  <c r="K22" i="2"/>
  <c r="O22" i="2" s="1"/>
  <c r="D22" i="2"/>
  <c r="I22" i="2" s="1"/>
  <c r="Q22" i="2"/>
  <c r="G26" i="2"/>
  <c r="M26" i="2"/>
  <c r="Q26" i="2"/>
  <c r="D26" i="2"/>
  <c r="K26" i="2"/>
  <c r="Q10" i="2"/>
  <c r="H42" i="2"/>
  <c r="B28" i="2"/>
  <c r="D23" i="2"/>
  <c r="B37" i="2"/>
  <c r="B17" i="2"/>
  <c r="Q18" i="2"/>
  <c r="B29" i="2"/>
  <c r="B35" i="2"/>
  <c r="Q19" i="2"/>
  <c r="K9" i="2"/>
  <c r="G11" i="2"/>
  <c r="I11" i="2" s="1"/>
  <c r="M24" i="2"/>
  <c r="G24" i="2"/>
  <c r="I9" i="2"/>
  <c r="K38" i="2"/>
  <c r="K13" i="2"/>
  <c r="O13" i="2" s="1"/>
  <c r="Q38" i="2"/>
  <c r="Q17" i="2"/>
  <c r="I13" i="2"/>
  <c r="D15" i="2"/>
  <c r="N42" i="2"/>
  <c r="N43" i="2" s="1"/>
  <c r="B33" i="2"/>
  <c r="P42" i="2"/>
  <c r="L43" i="2"/>
  <c r="H27" i="2"/>
  <c r="B8" i="2"/>
  <c r="K39" i="2"/>
  <c r="O39" i="2" s="1"/>
  <c r="G12" i="2"/>
  <c r="I12" i="2" s="1"/>
  <c r="M12" i="2"/>
  <c r="M16" i="2"/>
  <c r="O16" i="2" s="1"/>
  <c r="G16" i="2"/>
  <c r="I16" i="2" s="1"/>
  <c r="G39" i="2"/>
  <c r="K23" i="2"/>
  <c r="B25" i="2"/>
  <c r="Q24" i="2"/>
  <c r="Q9" i="2"/>
  <c r="C43" i="2"/>
  <c r="Q16" i="2"/>
  <c r="G38" i="2"/>
  <c r="I38" i="2" s="1"/>
  <c r="M38" i="2"/>
  <c r="M9" i="2"/>
  <c r="Q31" i="2"/>
  <c r="Q39" i="2"/>
  <c r="Q23" i="2"/>
  <c r="B41" i="2"/>
  <c r="K24" i="2"/>
  <c r="F43" i="2"/>
  <c r="O30" i="2"/>
  <c r="M20" i="2"/>
  <c r="O20" i="2" s="1"/>
  <c r="G20" i="2"/>
  <c r="I20" i="2" s="1"/>
  <c r="D39" i="2"/>
  <c r="K12" i="2"/>
  <c r="O12" i="2" s="1"/>
  <c r="B21" i="2"/>
  <c r="D24" i="2"/>
  <c r="M43" i="3" l="1"/>
  <c r="F43" i="3"/>
  <c r="K19" i="2"/>
  <c r="G19" i="2"/>
  <c r="M19" i="2"/>
  <c r="D19" i="2"/>
  <c r="G15" i="2"/>
  <c r="M15" i="2"/>
  <c r="O9" i="2"/>
  <c r="G31" i="2"/>
  <c r="D31" i="2"/>
  <c r="I31" i="2" s="1"/>
  <c r="M31" i="2"/>
  <c r="K31" i="2"/>
  <c r="G23" i="2"/>
  <c r="I23" i="2" s="1"/>
  <c r="M23" i="2"/>
  <c r="O23" i="2" s="1"/>
  <c r="I15" i="2"/>
  <c r="I10" i="2"/>
  <c r="K15" i="2"/>
  <c r="G42" i="5"/>
  <c r="N42" i="5"/>
  <c r="U42" i="5"/>
  <c r="P27" i="3"/>
  <c r="R27" i="3"/>
  <c r="R28" i="3"/>
  <c r="P42" i="3"/>
  <c r="K37" i="2"/>
  <c r="Q37" i="2"/>
  <c r="D37" i="2"/>
  <c r="G37" i="2"/>
  <c r="M37" i="2"/>
  <c r="O24" i="2"/>
  <c r="K35" i="2"/>
  <c r="M35" i="2"/>
  <c r="G35" i="2"/>
  <c r="D35" i="2"/>
  <c r="I35" i="2" s="1"/>
  <c r="K41" i="2"/>
  <c r="D41" i="2"/>
  <c r="M41" i="2"/>
  <c r="G41" i="2"/>
  <c r="Q41" i="2"/>
  <c r="G29" i="2"/>
  <c r="M29" i="2"/>
  <c r="Q29" i="2"/>
  <c r="D29" i="2"/>
  <c r="I29" i="2" s="1"/>
  <c r="K29" i="2"/>
  <c r="O29" i="2" s="1"/>
  <c r="M28" i="2"/>
  <c r="B42" i="2"/>
  <c r="Q42" i="2" s="1"/>
  <c r="G28" i="2"/>
  <c r="K28" i="2"/>
  <c r="Q28" i="2"/>
  <c r="D28" i="2"/>
  <c r="I24" i="2"/>
  <c r="B27" i="2"/>
  <c r="M8" i="2"/>
  <c r="G8" i="2"/>
  <c r="K8" i="2"/>
  <c r="O8" i="2" s="1"/>
  <c r="D8" i="2"/>
  <c r="I8" i="2" s="1"/>
  <c r="Q8" i="2"/>
  <c r="K33" i="2"/>
  <c r="O33" i="2" s="1"/>
  <c r="G33" i="2"/>
  <c r="Q33" i="2"/>
  <c r="M33" i="2"/>
  <c r="D33" i="2"/>
  <c r="I33" i="2" s="1"/>
  <c r="M21" i="2"/>
  <c r="K21" i="2"/>
  <c r="O21" i="2" s="1"/>
  <c r="G21" i="2"/>
  <c r="D21" i="2"/>
  <c r="I21" i="2" s="1"/>
  <c r="Q21" i="2"/>
  <c r="H43" i="2"/>
  <c r="D17" i="2"/>
  <c r="G17" i="2"/>
  <c r="M17" i="2"/>
  <c r="K17" i="2"/>
  <c r="O14" i="2"/>
  <c r="K25" i="2"/>
  <c r="Q25" i="2"/>
  <c r="D25" i="2"/>
  <c r="I25" i="2" s="1"/>
  <c r="G25" i="2"/>
  <c r="M25" i="2"/>
  <c r="O38" i="2"/>
  <c r="O26" i="2"/>
  <c r="I14" i="2"/>
  <c r="P43" i="2"/>
  <c r="I39" i="2"/>
  <c r="Q35" i="2"/>
  <c r="I26" i="2"/>
  <c r="O15" i="2" l="1"/>
  <c r="I19" i="2"/>
  <c r="O19" i="2"/>
  <c r="O41" i="2"/>
  <c r="O31" i="2"/>
  <c r="R42" i="3"/>
  <c r="R43" i="3"/>
  <c r="P43" i="3"/>
  <c r="I17" i="2"/>
  <c r="O35" i="2"/>
  <c r="I28" i="2"/>
  <c r="B43" i="2"/>
  <c r="G27" i="2"/>
  <c r="K27" i="2"/>
  <c r="M27" i="2"/>
  <c r="D27" i="2"/>
  <c r="I27" i="2" s="1"/>
  <c r="Q27" i="2"/>
  <c r="I37" i="2"/>
  <c r="O25" i="2"/>
  <c r="O17" i="2"/>
  <c r="O28" i="2"/>
  <c r="Q43" i="2"/>
  <c r="I41" i="2"/>
  <c r="O37" i="2"/>
  <c r="M42" i="2"/>
  <c r="K42" i="2"/>
  <c r="O42" i="2" s="1"/>
  <c r="G42" i="2"/>
  <c r="D42" i="2"/>
  <c r="I42" i="2" s="1"/>
  <c r="O27" i="2" l="1"/>
  <c r="K43" i="2"/>
  <c r="G43" i="2"/>
  <c r="M43" i="2"/>
  <c r="D43" i="2"/>
  <c r="I43" i="2" s="1"/>
  <c r="O43" i="2" l="1"/>
</calcChain>
</file>

<file path=xl/comments1.xml><?xml version="1.0" encoding="utf-8"?>
<comments xmlns="http://schemas.openxmlformats.org/spreadsheetml/2006/main">
  <authors>
    <author>user</author>
  </authors>
  <commentList>
    <comment ref="L5" authorId="0" shapeId="0">
      <text>
        <r>
          <rPr>
            <sz val="9"/>
            <color indexed="81"/>
            <rFont val="ＭＳ Ｐゴシック"/>
            <family val="3"/>
            <charset val="128"/>
          </rPr>
          <t>本数値は、総排出量（自家処理量を除く）と自家処理人口からの推計値であるため、来年度は削るか要相談。</t>
        </r>
      </text>
    </comment>
  </commentList>
</comments>
</file>

<file path=xl/sharedStrings.xml><?xml version="1.0" encoding="utf-8"?>
<sst xmlns="http://schemas.openxmlformats.org/spreadsheetml/2006/main" count="1328" uniqueCount="202">
  <si>
    <t>１　し尿及び浄化槽汚泥の処理体制</t>
    <rPh sb="2" eb="4">
      <t>シニョウ</t>
    </rPh>
    <rPh sb="4" eb="5">
      <t>オヨ</t>
    </rPh>
    <rPh sb="6" eb="9">
      <t>ジョウカソウ</t>
    </rPh>
    <rPh sb="9" eb="11">
      <t>オデイ</t>
    </rPh>
    <rPh sb="12" eb="14">
      <t>ショリ</t>
    </rPh>
    <rPh sb="14" eb="16">
      <t>タイセイ</t>
    </rPh>
    <phoneticPr fontId="4"/>
  </si>
  <si>
    <t>表Ⅳ－１   収集し尿及び浄化槽汚泥の処理体制</t>
    <rPh sb="0" eb="1">
      <t>ヒョウ</t>
    </rPh>
    <rPh sb="7" eb="9">
      <t>シュウシュウ</t>
    </rPh>
    <rPh sb="9" eb="11">
      <t>シニョウ</t>
    </rPh>
    <rPh sb="11" eb="12">
      <t>オヨ</t>
    </rPh>
    <rPh sb="13" eb="16">
      <t>ジョウカソウ</t>
    </rPh>
    <rPh sb="16" eb="18">
      <t>オデイ</t>
    </rPh>
    <rPh sb="19" eb="21">
      <t>ショリ</t>
    </rPh>
    <rPh sb="21" eb="23">
      <t>タイセイ</t>
    </rPh>
    <phoneticPr fontId="4"/>
  </si>
  <si>
    <t>し尿</t>
    <rPh sb="0" eb="2">
      <t>シニョウ</t>
    </rPh>
    <phoneticPr fontId="4"/>
  </si>
  <si>
    <t>浄化槽汚泥</t>
    <rPh sb="0" eb="3">
      <t>ジョウカソウ</t>
    </rPh>
    <rPh sb="3" eb="5">
      <t>オデイ</t>
    </rPh>
    <phoneticPr fontId="4"/>
  </si>
  <si>
    <t>許可
業者数</t>
    <rPh sb="0" eb="2">
      <t>キョカ</t>
    </rPh>
    <rPh sb="3" eb="5">
      <t>ギョウシャ</t>
    </rPh>
    <rPh sb="5" eb="6">
      <t>スウ</t>
    </rPh>
    <phoneticPr fontId="4"/>
  </si>
  <si>
    <t>処理体制</t>
  </si>
  <si>
    <t>処理方法</t>
    <rPh sb="2" eb="4">
      <t>ホウホウ</t>
    </rPh>
    <phoneticPr fontId="4"/>
  </si>
  <si>
    <t xml:space="preserve">処理方法  </t>
    <rPh sb="0" eb="4">
      <t>ショリホウホウ</t>
    </rPh>
    <phoneticPr fontId="4"/>
  </si>
  <si>
    <t>し尿</t>
    <rPh sb="1" eb="2">
      <t>ニョウ</t>
    </rPh>
    <phoneticPr fontId="4"/>
  </si>
  <si>
    <t>市町村名</t>
    <rPh sb="0" eb="3">
      <t>シチョウソン</t>
    </rPh>
    <rPh sb="3" eb="4">
      <t>メイ</t>
    </rPh>
    <phoneticPr fontId="4"/>
  </si>
  <si>
    <t>収集・運搬</t>
    <rPh sb="0" eb="2">
      <t>シュウシュウ</t>
    </rPh>
    <rPh sb="3" eb="5">
      <t>ウンパン</t>
    </rPh>
    <phoneticPr fontId="4"/>
  </si>
  <si>
    <t>中間
処理</t>
    <rPh sb="0" eb="2">
      <t>チュウカン</t>
    </rPh>
    <rPh sb="3" eb="5">
      <t>ショリ</t>
    </rPh>
    <phoneticPr fontId="4"/>
  </si>
  <si>
    <t>施</t>
    <rPh sb="0" eb="1">
      <t>シセツ</t>
    </rPh>
    <phoneticPr fontId="4"/>
  </si>
  <si>
    <t>下</t>
    <rPh sb="0" eb="1">
      <t>シタ</t>
    </rPh>
    <phoneticPr fontId="4"/>
  </si>
  <si>
    <t>そ</t>
    <phoneticPr fontId="4"/>
  </si>
  <si>
    <t>収集・運搬</t>
  </si>
  <si>
    <t>中間処理</t>
    <rPh sb="0" eb="2">
      <t>チュウカン</t>
    </rPh>
    <rPh sb="2" eb="4">
      <t>ショリ</t>
    </rPh>
    <phoneticPr fontId="4"/>
  </si>
  <si>
    <t>収集
運搬</t>
    <rPh sb="0" eb="2">
      <t>シュウシュウ</t>
    </rPh>
    <rPh sb="3" eb="5">
      <t>ウンパン</t>
    </rPh>
    <phoneticPr fontId="4"/>
  </si>
  <si>
    <t>清掃業</t>
    <rPh sb="0" eb="3">
      <t>セイソウギョウ</t>
    </rPh>
    <phoneticPr fontId="4"/>
  </si>
  <si>
    <t>直</t>
    <rPh sb="0" eb="1">
      <t>チョク</t>
    </rPh>
    <phoneticPr fontId="4"/>
  </si>
  <si>
    <t>組</t>
    <rPh sb="0" eb="1">
      <t>クミ</t>
    </rPh>
    <phoneticPr fontId="4"/>
  </si>
  <si>
    <t>委</t>
    <rPh sb="0" eb="1">
      <t>イ</t>
    </rPh>
    <phoneticPr fontId="4"/>
  </si>
  <si>
    <t>許</t>
    <rPh sb="0" eb="1">
      <t>キョカ</t>
    </rPh>
    <phoneticPr fontId="4"/>
  </si>
  <si>
    <t>他</t>
    <rPh sb="0" eb="1">
      <t>ホカ</t>
    </rPh>
    <phoneticPr fontId="4"/>
  </si>
  <si>
    <t>委</t>
    <rPh sb="0" eb="1">
      <t>イタク</t>
    </rPh>
    <phoneticPr fontId="4"/>
  </si>
  <si>
    <t>横浜市</t>
    <rPh sb="0" eb="3">
      <t>ヨコハマシ</t>
    </rPh>
    <phoneticPr fontId="4"/>
  </si>
  <si>
    <t>川崎市</t>
    <rPh sb="0" eb="3">
      <t>カワサキシ</t>
    </rPh>
    <phoneticPr fontId="4"/>
  </si>
  <si>
    <t>相模原市</t>
    <rPh sb="0" eb="4">
      <t>サガミハラシ</t>
    </rPh>
    <phoneticPr fontId="4"/>
  </si>
  <si>
    <t>横須賀市</t>
    <rPh sb="0" eb="4">
      <t>ヨコスカシ</t>
    </rPh>
    <phoneticPr fontId="4"/>
  </si>
  <si>
    <t>平塚市</t>
    <rPh sb="0" eb="3">
      <t>ヒラツカシ</t>
    </rPh>
    <phoneticPr fontId="4"/>
  </si>
  <si>
    <t>鎌倉市</t>
    <rPh sb="0" eb="3">
      <t>カマクラシ</t>
    </rPh>
    <phoneticPr fontId="4"/>
  </si>
  <si>
    <t>藤沢市</t>
    <rPh sb="0" eb="3">
      <t>フジサワシ</t>
    </rPh>
    <phoneticPr fontId="4"/>
  </si>
  <si>
    <t>小田原市</t>
    <rPh sb="0" eb="4">
      <t>オダワラシ</t>
    </rPh>
    <phoneticPr fontId="4"/>
  </si>
  <si>
    <t>茅ヶ崎市</t>
    <rPh sb="0" eb="4">
      <t>チガサキシ</t>
    </rPh>
    <phoneticPr fontId="4"/>
  </si>
  <si>
    <t>逗子市</t>
    <rPh sb="0" eb="3">
      <t>ズシシ</t>
    </rPh>
    <phoneticPr fontId="4"/>
  </si>
  <si>
    <t>三浦市</t>
    <rPh sb="0" eb="3">
      <t>ミウラシ</t>
    </rPh>
    <phoneticPr fontId="4"/>
  </si>
  <si>
    <t>秦野市</t>
    <rPh sb="0" eb="3">
      <t>ハタノシ</t>
    </rPh>
    <phoneticPr fontId="4"/>
  </si>
  <si>
    <t>厚木市</t>
    <rPh sb="0" eb="3">
      <t>アツギシ</t>
    </rPh>
    <phoneticPr fontId="4"/>
  </si>
  <si>
    <t>大和市</t>
    <rPh sb="0" eb="3">
      <t>ヤマトシ</t>
    </rPh>
    <phoneticPr fontId="4"/>
  </si>
  <si>
    <t>伊勢原市</t>
    <rPh sb="0" eb="4">
      <t>イセハラシ</t>
    </rPh>
    <phoneticPr fontId="4"/>
  </si>
  <si>
    <t>海老名市</t>
    <rPh sb="0" eb="4">
      <t>エビナシ</t>
    </rPh>
    <phoneticPr fontId="4"/>
  </si>
  <si>
    <t>座間市</t>
    <rPh sb="0" eb="3">
      <t>ザマシ</t>
    </rPh>
    <phoneticPr fontId="4"/>
  </si>
  <si>
    <t>南足柄市</t>
    <rPh sb="0" eb="1">
      <t>ミナミ</t>
    </rPh>
    <rPh sb="1" eb="3">
      <t>アシガラシ</t>
    </rPh>
    <rPh sb="3" eb="4">
      <t>シ</t>
    </rPh>
    <phoneticPr fontId="4"/>
  </si>
  <si>
    <t>綾瀬市</t>
    <rPh sb="0" eb="2">
      <t>アヤセ</t>
    </rPh>
    <rPh sb="2" eb="3">
      <t>シ</t>
    </rPh>
    <phoneticPr fontId="4"/>
  </si>
  <si>
    <t>市部小計</t>
    <rPh sb="0" eb="2">
      <t>シブ</t>
    </rPh>
    <rPh sb="2" eb="4">
      <t>ショウケイ</t>
    </rPh>
    <phoneticPr fontId="4"/>
  </si>
  <si>
    <t>葉山町</t>
    <rPh sb="0" eb="3">
      <t>ハヤママチ</t>
    </rPh>
    <phoneticPr fontId="4"/>
  </si>
  <si>
    <t>寒川町</t>
    <rPh sb="0" eb="3">
      <t>サムカワマチ</t>
    </rPh>
    <phoneticPr fontId="4"/>
  </si>
  <si>
    <t>大磯町</t>
    <rPh sb="0" eb="3">
      <t>オオイソマチ</t>
    </rPh>
    <phoneticPr fontId="4"/>
  </si>
  <si>
    <t>二宮町</t>
    <rPh sb="0" eb="2">
      <t>ニノミヤ</t>
    </rPh>
    <rPh sb="2" eb="3">
      <t>マチ</t>
    </rPh>
    <phoneticPr fontId="4"/>
  </si>
  <si>
    <t>中井町</t>
    <rPh sb="0" eb="3">
      <t>ナカイマチ</t>
    </rPh>
    <phoneticPr fontId="4"/>
  </si>
  <si>
    <t>大井町</t>
    <rPh sb="0" eb="3">
      <t>オオイマチ</t>
    </rPh>
    <phoneticPr fontId="4"/>
  </si>
  <si>
    <t>松田町</t>
    <rPh sb="0" eb="3">
      <t>マツダマチ</t>
    </rPh>
    <phoneticPr fontId="4"/>
  </si>
  <si>
    <t>山北町</t>
    <rPh sb="0" eb="3">
      <t>ヤマキタマチ</t>
    </rPh>
    <phoneticPr fontId="4"/>
  </si>
  <si>
    <t>開成町</t>
    <rPh sb="0" eb="3">
      <t>カイセイマチ</t>
    </rPh>
    <phoneticPr fontId="4"/>
  </si>
  <si>
    <t>箱根町</t>
    <rPh sb="0" eb="3">
      <t>ハコネマチ</t>
    </rPh>
    <phoneticPr fontId="4"/>
  </si>
  <si>
    <t>真鶴町</t>
    <rPh sb="0" eb="2">
      <t>マナヅル</t>
    </rPh>
    <rPh sb="2" eb="3">
      <t>マチ</t>
    </rPh>
    <phoneticPr fontId="4"/>
  </si>
  <si>
    <t>湯河原町</t>
    <rPh sb="0" eb="4">
      <t>ユガワラマチ</t>
    </rPh>
    <phoneticPr fontId="4"/>
  </si>
  <si>
    <t>愛川町</t>
    <rPh sb="0" eb="3">
      <t>アイカワマチ</t>
    </rPh>
    <phoneticPr fontId="4"/>
  </si>
  <si>
    <t>清川村</t>
    <rPh sb="0" eb="3">
      <t>キヨカワムラ</t>
    </rPh>
    <phoneticPr fontId="4"/>
  </si>
  <si>
    <t>郡部小計</t>
    <rPh sb="0" eb="1">
      <t>グン</t>
    </rPh>
    <rPh sb="1" eb="2">
      <t>ブ</t>
    </rPh>
    <rPh sb="2" eb="4">
      <t>ショウケイ</t>
    </rPh>
    <phoneticPr fontId="4"/>
  </si>
  <si>
    <t>県 合 計</t>
    <rPh sb="0" eb="1">
      <t>ケン</t>
    </rPh>
    <rPh sb="2" eb="5">
      <t>ゴウケイ</t>
    </rPh>
    <phoneticPr fontId="4"/>
  </si>
  <si>
    <t>直＝市町村直営、組 ＝一部事務組合直営、委 ＝委託業者、許 ＝許可業者、他 ＝他市町村等</t>
    <phoneticPr fontId="4"/>
  </si>
  <si>
    <t>施＝し尿処理施設による処理、下 ＝前処理による下水道投入、そ ＝その他の処理</t>
    <phoneticPr fontId="4"/>
  </si>
  <si>
    <t>(注)　</t>
    <rPh sb="1" eb="2">
      <t>チュウ</t>
    </rPh>
    <phoneticPr fontId="4"/>
  </si>
  <si>
    <t>許可業者数は、同一事業者が複数市町村の許可を取得している可能性があり、合計は重複した</t>
    <phoneticPr fontId="4"/>
  </si>
  <si>
    <t>値である。</t>
    <phoneticPr fontId="4"/>
  </si>
  <si>
    <t>（単位：人）</t>
    <rPh sb="1" eb="3">
      <t>タンイ</t>
    </rPh>
    <rPh sb="4" eb="5">
      <t>ニン</t>
    </rPh>
    <phoneticPr fontId="4"/>
  </si>
  <si>
    <t>表Ⅳ－２   し尿の計画処理区域内人口一覧表</t>
    <rPh sb="0" eb="1">
      <t>ヒョウ</t>
    </rPh>
    <rPh sb="7" eb="9">
      <t>シニョウ</t>
    </rPh>
    <rPh sb="10" eb="22">
      <t>ケイカクショ</t>
    </rPh>
    <phoneticPr fontId="4"/>
  </si>
  <si>
    <t>①</t>
    <phoneticPr fontId="4"/>
  </si>
  <si>
    <t>⑧</t>
    <phoneticPr fontId="4"/>
  </si>
  <si>
    <t>市 町 村 名</t>
    <rPh sb="0" eb="5">
      <t>シチョウソン</t>
    </rPh>
    <rPh sb="6" eb="7">
      <t>メイ</t>
    </rPh>
    <phoneticPr fontId="4"/>
  </si>
  <si>
    <t>計 画 処 理</t>
    <rPh sb="0" eb="1">
      <t>ケイ</t>
    </rPh>
    <rPh sb="2" eb="3">
      <t>ガ</t>
    </rPh>
    <rPh sb="4" eb="5">
      <t>トコロ</t>
    </rPh>
    <rPh sb="6" eb="7">
      <t>リ</t>
    </rPh>
    <phoneticPr fontId="4"/>
  </si>
  <si>
    <t>水洗化人口　　　　</t>
    <rPh sb="0" eb="3">
      <t>スイセンカ</t>
    </rPh>
    <rPh sb="3" eb="5">
      <t>ジンコウ</t>
    </rPh>
    <phoneticPr fontId="4"/>
  </si>
  <si>
    <t>非水洗化人口　　　　</t>
    <rPh sb="0" eb="1">
      <t>ヒ</t>
    </rPh>
    <rPh sb="1" eb="4">
      <t>スイセンカ</t>
    </rPh>
    <rPh sb="4" eb="6">
      <t>ジンコウ</t>
    </rPh>
    <phoneticPr fontId="4"/>
  </si>
  <si>
    <t>浄化槽人口</t>
    <rPh sb="0" eb="3">
      <t>ジョウカソウ</t>
    </rPh>
    <rPh sb="3" eb="5">
      <t>ジンコウ</t>
    </rPh>
    <phoneticPr fontId="4"/>
  </si>
  <si>
    <t>区域内人口</t>
    <rPh sb="0" eb="2">
      <t>クイキ</t>
    </rPh>
    <rPh sb="2" eb="3">
      <t>ナイ</t>
    </rPh>
    <rPh sb="3" eb="5">
      <t>ジンコウ</t>
    </rPh>
    <phoneticPr fontId="4"/>
  </si>
  <si>
    <t>②</t>
    <phoneticPr fontId="4"/>
  </si>
  <si>
    <t>③</t>
    <phoneticPr fontId="4"/>
  </si>
  <si>
    <t>④　　　 計</t>
    <rPh sb="5" eb="6">
      <t>ケイ</t>
    </rPh>
    <phoneticPr fontId="4"/>
  </si>
  <si>
    <t>率（％)</t>
    <rPh sb="0" eb="1">
      <t>リツ</t>
    </rPh>
    <phoneticPr fontId="4"/>
  </si>
  <si>
    <t>⑤</t>
    <phoneticPr fontId="4"/>
  </si>
  <si>
    <t>⑥</t>
    <phoneticPr fontId="4"/>
  </si>
  <si>
    <t>⑦　　　 計</t>
    <rPh sb="5" eb="6">
      <t>ケイ</t>
    </rPh>
    <phoneticPr fontId="4"/>
  </si>
  <si>
    <t>＋</t>
    <phoneticPr fontId="4"/>
  </si>
  <si>
    <t>率</t>
    <rPh sb="0" eb="1">
      <t>リツ</t>
    </rPh>
    <phoneticPr fontId="4"/>
  </si>
  <si>
    <t>＝④+⑦</t>
    <phoneticPr fontId="4"/>
  </si>
  <si>
    <t>公共下水道人口</t>
    <rPh sb="0" eb="2">
      <t>コウキョウ</t>
    </rPh>
    <rPh sb="2" eb="5">
      <t>ゲスイドウ</t>
    </rPh>
    <rPh sb="5" eb="7">
      <t>ジンコウ</t>
    </rPh>
    <phoneticPr fontId="4"/>
  </si>
  <si>
    <t>浄化槽人口</t>
    <rPh sb="0" eb="5">
      <t>ジョウカソウジンコウ</t>
    </rPh>
    <phoneticPr fontId="4"/>
  </si>
  <si>
    <t xml:space="preserve"> ＝②＋③</t>
    <phoneticPr fontId="4"/>
  </si>
  <si>
    <t>計画収集人口</t>
    <rPh sb="0" eb="2">
      <t>ケイカク</t>
    </rPh>
    <rPh sb="2" eb="4">
      <t>シュウシュウ</t>
    </rPh>
    <rPh sb="4" eb="6">
      <t>ジンコウ</t>
    </rPh>
    <phoneticPr fontId="4"/>
  </si>
  <si>
    <t>自家処理人口</t>
    <rPh sb="0" eb="2">
      <t>ジカ</t>
    </rPh>
    <rPh sb="2" eb="4">
      <t>ショリ</t>
    </rPh>
    <rPh sb="4" eb="6">
      <t>ジンコウ</t>
    </rPh>
    <phoneticPr fontId="4"/>
  </si>
  <si>
    <t xml:space="preserve"> ＝⑤＋⑥</t>
    <phoneticPr fontId="4"/>
  </si>
  <si>
    <t>（％)</t>
    <phoneticPr fontId="4"/>
  </si>
  <si>
    <t>市 部 小 計</t>
    <rPh sb="0" eb="3">
      <t>シブ</t>
    </rPh>
    <rPh sb="4" eb="7">
      <t>ショウケイ</t>
    </rPh>
    <phoneticPr fontId="4"/>
  </si>
  <si>
    <t>中井町</t>
    <rPh sb="0" eb="2">
      <t>ナカイ</t>
    </rPh>
    <rPh sb="2" eb="3">
      <t>ハヤママチ</t>
    </rPh>
    <phoneticPr fontId="4"/>
  </si>
  <si>
    <t>郡 部 小 計</t>
    <rPh sb="0" eb="1">
      <t>グン</t>
    </rPh>
    <rPh sb="2" eb="3">
      <t>ブ</t>
    </rPh>
    <rPh sb="4" eb="7">
      <t>ショウケイ</t>
    </rPh>
    <phoneticPr fontId="4"/>
  </si>
  <si>
    <t>県   合   計</t>
    <rPh sb="0" eb="1">
      <t>ケン</t>
    </rPh>
    <rPh sb="4" eb="9">
      <t>ゴウケイ</t>
    </rPh>
    <phoneticPr fontId="4"/>
  </si>
  <si>
    <t>２　し尿及び浄化槽汚泥の収集内訳</t>
    <rPh sb="2" eb="4">
      <t>シニョウ</t>
    </rPh>
    <rPh sb="4" eb="5">
      <t>オヨ</t>
    </rPh>
    <rPh sb="6" eb="9">
      <t>ジョウカソウ</t>
    </rPh>
    <rPh sb="9" eb="11">
      <t>オデイ</t>
    </rPh>
    <rPh sb="12" eb="14">
      <t>シュウシュウ</t>
    </rPh>
    <rPh sb="14" eb="16">
      <t>ウチワケ</t>
    </rPh>
    <phoneticPr fontId="4"/>
  </si>
  <si>
    <t>表Ⅳ－３   し尿及び浄化槽汚泥の収集内訳一覧表</t>
    <rPh sb="0" eb="1">
      <t>ヒョウ</t>
    </rPh>
    <rPh sb="7" eb="9">
      <t>シニョウ</t>
    </rPh>
    <rPh sb="9" eb="10">
      <t>オヨ</t>
    </rPh>
    <rPh sb="11" eb="14">
      <t>ジョウカソウ</t>
    </rPh>
    <rPh sb="14" eb="16">
      <t>オデイ</t>
    </rPh>
    <rPh sb="17" eb="19">
      <t>シュウシュウ</t>
    </rPh>
    <rPh sb="19" eb="21">
      <t>ウチワケ</t>
    </rPh>
    <rPh sb="21" eb="24">
      <t>イチランヒョウ</t>
    </rPh>
    <phoneticPr fontId="4"/>
  </si>
  <si>
    <t>（ 単位 ： ｋｌ / 年 ）</t>
    <phoneticPr fontId="4"/>
  </si>
  <si>
    <t>し尿</t>
    <phoneticPr fontId="4"/>
  </si>
  <si>
    <t>計</t>
    <rPh sb="0" eb="1">
      <t>ケイ</t>
    </rPh>
    <phoneticPr fontId="4"/>
  </si>
  <si>
    <t>収集主体別収集量</t>
    <rPh sb="0" eb="1">
      <t>オサム</t>
    </rPh>
    <rPh sb="1" eb="2">
      <t>シュウ</t>
    </rPh>
    <rPh sb="2" eb="3">
      <t>シュ</t>
    </rPh>
    <rPh sb="3" eb="4">
      <t>カラダ</t>
    </rPh>
    <rPh sb="4" eb="5">
      <t>ベツ</t>
    </rPh>
    <rPh sb="5" eb="6">
      <t>オサム</t>
    </rPh>
    <rPh sb="6" eb="7">
      <t>シュウ</t>
    </rPh>
    <rPh sb="7" eb="8">
      <t>リョウ</t>
    </rPh>
    <phoneticPr fontId="4"/>
  </si>
  <si>
    <t>自家処理量</t>
    <rPh sb="0" eb="1">
      <t>ジ</t>
    </rPh>
    <rPh sb="1" eb="2">
      <t>イエ</t>
    </rPh>
    <rPh sb="2" eb="5">
      <t>ショリリョウ</t>
    </rPh>
    <phoneticPr fontId="4"/>
  </si>
  <si>
    <t>収    集    主    体    別    収 　 集    量</t>
    <rPh sb="0" eb="6">
      <t>シュウシュウ</t>
    </rPh>
    <rPh sb="10" eb="16">
      <t>シュタイ</t>
    </rPh>
    <rPh sb="20" eb="21">
      <t>ベツ</t>
    </rPh>
    <rPh sb="25" eb="30">
      <t>シュウシュウ</t>
    </rPh>
    <rPh sb="34" eb="35">
      <t>リョウ</t>
    </rPh>
    <phoneticPr fontId="4"/>
  </si>
  <si>
    <t>⑬</t>
    <phoneticPr fontId="4"/>
  </si>
  <si>
    <t>①地方公共</t>
    <rPh sb="1" eb="3">
      <t>チホウ</t>
    </rPh>
    <rPh sb="3" eb="5">
      <t>コウキョウ</t>
    </rPh>
    <phoneticPr fontId="4"/>
  </si>
  <si>
    <t>④　　 計</t>
    <rPh sb="4" eb="5">
      <t>ケイ</t>
    </rPh>
    <phoneticPr fontId="4"/>
  </si>
  <si>
    <t>⑤地方公共</t>
    <rPh sb="1" eb="3">
      <t>チホウ</t>
    </rPh>
    <rPh sb="3" eb="5">
      <t>コウキョウ</t>
    </rPh>
    <phoneticPr fontId="4"/>
  </si>
  <si>
    <t>⑦</t>
    <phoneticPr fontId="4"/>
  </si>
  <si>
    <t>⑧　　 計</t>
    <rPh sb="4" eb="5">
      <t>ケイ</t>
    </rPh>
    <phoneticPr fontId="4"/>
  </si>
  <si>
    <t>⑨地方公共</t>
    <phoneticPr fontId="4"/>
  </si>
  <si>
    <t>⑩</t>
    <phoneticPr fontId="4"/>
  </si>
  <si>
    <t>⑪</t>
    <phoneticPr fontId="4"/>
  </si>
  <si>
    <t>⑫　　 計</t>
    <rPh sb="4" eb="5">
      <t>ケイ</t>
    </rPh>
    <phoneticPr fontId="4"/>
  </si>
  <si>
    <t>自家処理量</t>
  </si>
  <si>
    <t>全排出量</t>
    <rPh sb="0" eb="1">
      <t>ゼン</t>
    </rPh>
    <phoneticPr fontId="4"/>
  </si>
  <si>
    <t xml:space="preserve"> 団体直営</t>
    <rPh sb="1" eb="3">
      <t>ダンタイ</t>
    </rPh>
    <rPh sb="3" eb="5">
      <t>チョクエイ</t>
    </rPh>
    <phoneticPr fontId="4"/>
  </si>
  <si>
    <t>委託業者</t>
    <rPh sb="0" eb="2">
      <t>イタク</t>
    </rPh>
    <rPh sb="2" eb="4">
      <t>ギョウシャ</t>
    </rPh>
    <phoneticPr fontId="4"/>
  </si>
  <si>
    <t>許可業者</t>
    <rPh sb="0" eb="2">
      <t>キョカ</t>
    </rPh>
    <rPh sb="2" eb="4">
      <t>ギョウシャ</t>
    </rPh>
    <phoneticPr fontId="4"/>
  </si>
  <si>
    <t>＝①～③</t>
    <phoneticPr fontId="4"/>
  </si>
  <si>
    <t>＝⑤～⑦</t>
    <phoneticPr fontId="4"/>
  </si>
  <si>
    <t>団体直営</t>
    <rPh sb="0" eb="2">
      <t>ダンタイ</t>
    </rPh>
    <rPh sb="2" eb="4">
      <t>チョクエイ</t>
    </rPh>
    <phoneticPr fontId="4"/>
  </si>
  <si>
    <t>＝⑨～⑪</t>
    <phoneticPr fontId="4"/>
  </si>
  <si>
    <t>　=⑫+⑬</t>
    <phoneticPr fontId="4"/>
  </si>
  <si>
    <t>３  し尿及び浄化槽汚泥の処理・処分内訳</t>
    <rPh sb="4" eb="5">
      <t>ニョウ</t>
    </rPh>
    <rPh sb="5" eb="6">
      <t>オヨ</t>
    </rPh>
    <rPh sb="7" eb="10">
      <t>ジョウカソウ</t>
    </rPh>
    <rPh sb="10" eb="12">
      <t>オデイ</t>
    </rPh>
    <rPh sb="13" eb="15">
      <t>ショリ</t>
    </rPh>
    <rPh sb="16" eb="18">
      <t>ショブン</t>
    </rPh>
    <rPh sb="18" eb="20">
      <t>ウチワケ</t>
    </rPh>
    <phoneticPr fontId="4"/>
  </si>
  <si>
    <t>表Ⅳ－４   し尿及び浄化槽汚泥の処理・処分内訳総括表</t>
    <rPh sb="0" eb="1">
      <t>ヒョウ</t>
    </rPh>
    <rPh sb="7" eb="9">
      <t>シニョウ</t>
    </rPh>
    <rPh sb="9" eb="10">
      <t>オヨ</t>
    </rPh>
    <rPh sb="11" eb="14">
      <t>ジョウカソウ</t>
    </rPh>
    <rPh sb="14" eb="16">
      <t>オデイ</t>
    </rPh>
    <rPh sb="17" eb="19">
      <t>ショリ</t>
    </rPh>
    <rPh sb="20" eb="22">
      <t>ショブン</t>
    </rPh>
    <rPh sb="22" eb="24">
      <t>ウチワケ</t>
    </rPh>
    <rPh sb="24" eb="26">
      <t>ソウカツ</t>
    </rPh>
    <rPh sb="26" eb="27">
      <t>ヒョウ</t>
    </rPh>
    <phoneticPr fontId="4"/>
  </si>
  <si>
    <t xml:space="preserve"> ( 単位 ：  k ｌ / 年 ）</t>
    <phoneticPr fontId="4"/>
  </si>
  <si>
    <t>市町村による処理・処分の　　　　内訳　　　　　（し尿及び浄化槽汚泥）</t>
    <rPh sb="0" eb="3">
      <t>シチョウソン</t>
    </rPh>
    <rPh sb="6" eb="8">
      <t>ショリ</t>
    </rPh>
    <rPh sb="9" eb="11">
      <t>ショブン</t>
    </rPh>
    <rPh sb="16" eb="18">
      <t>ウチワケ</t>
    </rPh>
    <rPh sb="25" eb="26">
      <t>ニョウ</t>
    </rPh>
    <rPh sb="26" eb="27">
      <t>オヨ</t>
    </rPh>
    <rPh sb="28" eb="31">
      <t>ジョウカソウ</t>
    </rPh>
    <rPh sb="31" eb="33">
      <t>オデイ</t>
    </rPh>
    <phoneticPr fontId="4"/>
  </si>
  <si>
    <t>自家処理量
(=し尿・浄化槽汚泥）</t>
    <rPh sb="0" eb="1">
      <t>ジ</t>
    </rPh>
    <rPh sb="1" eb="2">
      <t>イエ</t>
    </rPh>
    <rPh sb="2" eb="5">
      <t>ショリリョウ</t>
    </rPh>
    <rPh sb="9" eb="10">
      <t>ニョウ</t>
    </rPh>
    <rPh sb="11" eb="14">
      <t>ジョウカソウ</t>
    </rPh>
    <rPh sb="14" eb="16">
      <t>オデイ</t>
    </rPh>
    <phoneticPr fontId="4"/>
  </si>
  <si>
    <t>④</t>
    <phoneticPr fontId="4"/>
  </si>
  <si>
    <t>計画収集量</t>
    <rPh sb="0" eb="2">
      <t>ケイカク</t>
    </rPh>
    <rPh sb="2" eb="5">
      <t>シュウシュウリョウ</t>
    </rPh>
    <phoneticPr fontId="4"/>
  </si>
  <si>
    <t>し尿処理
施設処理量</t>
    <rPh sb="0" eb="2">
      <t>シニョウ</t>
    </rPh>
    <rPh sb="2" eb="4">
      <t>ショリ</t>
    </rPh>
    <phoneticPr fontId="4"/>
  </si>
  <si>
    <t>し尿処理施設処理率(%)</t>
    <rPh sb="1" eb="2">
      <t>ニョウ</t>
    </rPh>
    <rPh sb="2" eb="4">
      <t>ショリ</t>
    </rPh>
    <rPh sb="4" eb="6">
      <t>シセツ</t>
    </rPh>
    <rPh sb="6" eb="8">
      <t>ショリ</t>
    </rPh>
    <rPh sb="8" eb="9">
      <t>リツ</t>
    </rPh>
    <phoneticPr fontId="4"/>
  </si>
  <si>
    <t>ごみ堆肥化施設処理量</t>
    <rPh sb="2" eb="4">
      <t>タイヒ</t>
    </rPh>
    <phoneticPr fontId="4"/>
  </si>
  <si>
    <t>ごみ堆肥化施設処理率(%)</t>
    <rPh sb="2" eb="5">
      <t>タイヒカ</t>
    </rPh>
    <rPh sb="5" eb="7">
      <t>シセツ</t>
    </rPh>
    <rPh sb="7" eb="9">
      <t>ショリ</t>
    </rPh>
    <rPh sb="9" eb="10">
      <t>リツ</t>
    </rPh>
    <phoneticPr fontId="4"/>
  </si>
  <si>
    <t>メタン化施設
処理量</t>
    <rPh sb="3" eb="4">
      <t>カ</t>
    </rPh>
    <phoneticPr fontId="4"/>
  </si>
  <si>
    <t>メタン化施設処理率(%)</t>
    <rPh sb="3" eb="4">
      <t>カ</t>
    </rPh>
    <rPh sb="4" eb="6">
      <t>シセツ</t>
    </rPh>
    <rPh sb="6" eb="8">
      <t>ショリ</t>
    </rPh>
    <rPh sb="8" eb="9">
      <t>リツ</t>
    </rPh>
    <phoneticPr fontId="4"/>
  </si>
  <si>
    <t>下水道
投入量</t>
    <rPh sb="0" eb="3">
      <t>ゲスイドウ</t>
    </rPh>
    <phoneticPr fontId="4"/>
  </si>
  <si>
    <t>下水道
投入率(%)</t>
    <rPh sb="0" eb="3">
      <t>ゲスイドウ</t>
    </rPh>
    <rPh sb="4" eb="6">
      <t>トウニュウ</t>
    </rPh>
    <rPh sb="6" eb="7">
      <t>リツ</t>
    </rPh>
    <phoneticPr fontId="4"/>
  </si>
  <si>
    <t>農 地 還 元</t>
    <rPh sb="0" eb="1">
      <t>ノウ</t>
    </rPh>
    <rPh sb="2" eb="3">
      <t>チ</t>
    </rPh>
    <rPh sb="4" eb="5">
      <t>カン</t>
    </rPh>
    <rPh sb="6" eb="7">
      <t>モト</t>
    </rPh>
    <phoneticPr fontId="4"/>
  </si>
  <si>
    <t>農地還元
処理率(%)</t>
    <rPh sb="0" eb="2">
      <t>ノウチ</t>
    </rPh>
    <rPh sb="2" eb="4">
      <t>カンゲン</t>
    </rPh>
    <rPh sb="5" eb="7">
      <t>ショリ</t>
    </rPh>
    <rPh sb="7" eb="8">
      <t>リツ</t>
    </rPh>
    <phoneticPr fontId="4"/>
  </si>
  <si>
    <t>その他</t>
    <rPh sb="2" eb="3">
      <t>タ</t>
    </rPh>
    <phoneticPr fontId="4"/>
  </si>
  <si>
    <t>その他の
処理率(%)</t>
    <rPh sb="2" eb="3">
      <t>タ</t>
    </rPh>
    <rPh sb="5" eb="7">
      <t>ショリ</t>
    </rPh>
    <rPh sb="7" eb="8">
      <t>リツ</t>
    </rPh>
    <phoneticPr fontId="4"/>
  </si>
  <si>
    <t>＝①～⑥</t>
    <phoneticPr fontId="4"/>
  </si>
  <si>
    <t>×</t>
    <phoneticPr fontId="4"/>
  </si>
  <si>
    <t>×</t>
  </si>
  <si>
    <t>**</t>
    <phoneticPr fontId="4"/>
  </si>
  <si>
    <t>*****</t>
    <phoneticPr fontId="15"/>
  </si>
  <si>
    <t>****</t>
    <phoneticPr fontId="4"/>
  </si>
  <si>
    <t>*</t>
    <phoneticPr fontId="4"/>
  </si>
  <si>
    <t>***</t>
  </si>
  <si>
    <t>県  合  計</t>
    <rPh sb="0" eb="1">
      <t>ケン</t>
    </rPh>
    <rPh sb="3" eb="7">
      <t>ゴウケイ</t>
    </rPh>
    <phoneticPr fontId="4"/>
  </si>
  <si>
    <t>　　(注)　* 印は、一部事務組合の処理施設によるものである。</t>
    <rPh sb="3" eb="4">
      <t>チュウ</t>
    </rPh>
    <rPh sb="18" eb="20">
      <t>ショリ</t>
    </rPh>
    <rPh sb="20" eb="22">
      <t>シセツ</t>
    </rPh>
    <phoneticPr fontId="4"/>
  </si>
  <si>
    <t xml:space="preserve">        　 *** 印は、静岡県熱海市に委託したものである。</t>
    <rPh sb="14" eb="15">
      <t>シルシ</t>
    </rPh>
    <rPh sb="17" eb="19">
      <t>シズオカ</t>
    </rPh>
    <rPh sb="19" eb="20">
      <t>ケン</t>
    </rPh>
    <rPh sb="20" eb="23">
      <t>アタミシ</t>
    </rPh>
    <rPh sb="24" eb="26">
      <t>イタク</t>
    </rPh>
    <phoneticPr fontId="4"/>
  </si>
  <si>
    <t xml:space="preserve">           **印は、平塚市が大磯町に、茅ヶ崎市が寒川町に、清川村が厚木市に委託したものである。</t>
    <rPh sb="13" eb="14">
      <t>シルシ</t>
    </rPh>
    <rPh sb="16" eb="19">
      <t>ヒラツカシ</t>
    </rPh>
    <rPh sb="20" eb="23">
      <t>オオイソマチ</t>
    </rPh>
    <rPh sb="25" eb="29">
      <t>チガサキシ</t>
    </rPh>
    <rPh sb="30" eb="33">
      <t>サムガワチョウ</t>
    </rPh>
    <phoneticPr fontId="4"/>
  </si>
  <si>
    <t>　　　　 　****印は、民間し尿処理業者に委託したものである。</t>
    <rPh sb="10" eb="11">
      <t>シルシ</t>
    </rPh>
    <rPh sb="13" eb="15">
      <t>ミンカン</t>
    </rPh>
    <rPh sb="16" eb="17">
      <t>ニョウ</t>
    </rPh>
    <rPh sb="17" eb="19">
      <t>ショリ</t>
    </rPh>
    <rPh sb="19" eb="21">
      <t>ギョウシャ</t>
    </rPh>
    <rPh sb="22" eb="24">
      <t>イタク</t>
    </rPh>
    <phoneticPr fontId="4"/>
  </si>
  <si>
    <t>　　　　 　*****印は、逗子市が葉山町に委託したものである。</t>
    <rPh sb="11" eb="12">
      <t>シルシ</t>
    </rPh>
    <rPh sb="14" eb="17">
      <t>ズシシ</t>
    </rPh>
    <rPh sb="18" eb="20">
      <t>ハヤマ</t>
    </rPh>
    <rPh sb="20" eb="21">
      <t>マチ</t>
    </rPh>
    <rPh sb="22" eb="24">
      <t>イタク</t>
    </rPh>
    <phoneticPr fontId="4"/>
  </si>
  <si>
    <t>表Ⅳ－５ 　 収集し尿及び浄化槽汚泥の処理・処分内訳一覧表</t>
    <rPh sb="0" eb="1">
      <t>ヒョウ</t>
    </rPh>
    <rPh sb="7" eb="9">
      <t>シュウシュウ</t>
    </rPh>
    <rPh sb="9" eb="11">
      <t>シニョウ</t>
    </rPh>
    <rPh sb="11" eb="12">
      <t>オヨ</t>
    </rPh>
    <rPh sb="13" eb="16">
      <t>ジョウカソウ</t>
    </rPh>
    <rPh sb="16" eb="18">
      <t>オデイ</t>
    </rPh>
    <rPh sb="19" eb="21">
      <t>ショリ</t>
    </rPh>
    <rPh sb="22" eb="24">
      <t>ショブン</t>
    </rPh>
    <rPh sb="24" eb="26">
      <t>ウチワケ</t>
    </rPh>
    <rPh sb="26" eb="28">
      <t>イチラン</t>
    </rPh>
    <rPh sb="28" eb="29">
      <t>ヒョウ</t>
    </rPh>
    <phoneticPr fontId="4"/>
  </si>
  <si>
    <t xml:space="preserve"> (単位 ： k l / 年）</t>
    <phoneticPr fontId="4"/>
  </si>
  <si>
    <t>し　　　　　尿</t>
    <rPh sb="6" eb="7">
      <t>ニョウ</t>
    </rPh>
    <phoneticPr fontId="4"/>
  </si>
  <si>
    <t>浄　化　槽　汚　泥</t>
    <rPh sb="0" eb="1">
      <t>ジョウ</t>
    </rPh>
    <rPh sb="2" eb="3">
      <t>カ</t>
    </rPh>
    <rPh sb="4" eb="5">
      <t>ソウ</t>
    </rPh>
    <rPh sb="6" eb="7">
      <t>キタナ</t>
    </rPh>
    <rPh sb="8" eb="9">
      <t>ドロ</t>
    </rPh>
    <phoneticPr fontId="4"/>
  </si>
  <si>
    <t>⑨</t>
    <phoneticPr fontId="4"/>
  </si>
  <si>
    <t>し尿処理施設</t>
    <rPh sb="0" eb="2">
      <t>シニョウ</t>
    </rPh>
    <rPh sb="2" eb="4">
      <t>ショリ</t>
    </rPh>
    <rPh sb="4" eb="6">
      <t>シセツ</t>
    </rPh>
    <phoneticPr fontId="4"/>
  </si>
  <si>
    <t>下水道投入</t>
    <rPh sb="0" eb="3">
      <t>ゲスイドウ</t>
    </rPh>
    <rPh sb="3" eb="5">
      <t>トウニュウ</t>
    </rPh>
    <phoneticPr fontId="4"/>
  </si>
  <si>
    <t>**</t>
  </si>
  <si>
    <t>****</t>
  </si>
  <si>
    <t>*</t>
  </si>
  <si>
    <t>　　　  　****印は、民間し尿処理業者に委託したものである。</t>
    <rPh sb="10" eb="11">
      <t>シルシ</t>
    </rPh>
    <rPh sb="13" eb="15">
      <t>ミンカン</t>
    </rPh>
    <rPh sb="16" eb="17">
      <t>ニョウ</t>
    </rPh>
    <rPh sb="17" eb="19">
      <t>ショリ</t>
    </rPh>
    <rPh sb="19" eb="21">
      <t>ギョウシャ</t>
    </rPh>
    <rPh sb="22" eb="24">
      <t>イタク</t>
    </rPh>
    <phoneticPr fontId="4"/>
  </si>
  <si>
    <t xml:space="preserve">          *****印は、逗子市が葉山町に委託したものである。</t>
    <phoneticPr fontId="15"/>
  </si>
  <si>
    <t>表Ⅳ－６   し尿処理施設残渣処理内訳一覧表</t>
    <rPh sb="0" eb="1">
      <t>ヒョウ</t>
    </rPh>
    <rPh sb="8" eb="9">
      <t>ニョウ</t>
    </rPh>
    <rPh sb="9" eb="11">
      <t>ショリ</t>
    </rPh>
    <rPh sb="11" eb="13">
      <t>シセツ</t>
    </rPh>
    <rPh sb="13" eb="15">
      <t>ザンサ</t>
    </rPh>
    <rPh sb="15" eb="17">
      <t>ショリ</t>
    </rPh>
    <rPh sb="17" eb="19">
      <t>ウチワケ</t>
    </rPh>
    <rPh sb="19" eb="21">
      <t>イチラン</t>
    </rPh>
    <rPh sb="21" eb="22">
      <t>ヒョウ</t>
    </rPh>
    <phoneticPr fontId="4"/>
  </si>
  <si>
    <t xml:space="preserve"> (単位 ： ｔ / 年 ）</t>
    <phoneticPr fontId="4"/>
  </si>
  <si>
    <t>し尿処理施設
処　　理　　量
(ｋｌ/年)</t>
    <rPh sb="1" eb="2">
      <t>ニョウ</t>
    </rPh>
    <rPh sb="4" eb="6">
      <t>シセツ</t>
    </rPh>
    <rPh sb="7" eb="8">
      <t>トコロ</t>
    </rPh>
    <rPh sb="10" eb="11">
      <t>リ</t>
    </rPh>
    <rPh sb="13" eb="14">
      <t>リョウ</t>
    </rPh>
    <rPh sb="19" eb="20">
      <t>ネン</t>
    </rPh>
    <phoneticPr fontId="4"/>
  </si>
  <si>
    <t>資源化量</t>
    <rPh sb="0" eb="3">
      <t>シゲンカ</t>
    </rPh>
    <rPh sb="3" eb="4">
      <t>リョウ</t>
    </rPh>
    <phoneticPr fontId="4"/>
  </si>
  <si>
    <t>残渣発生量</t>
    <rPh sb="0" eb="1">
      <t>ザン</t>
    </rPh>
    <rPh sb="1" eb="2">
      <t>サ</t>
    </rPh>
    <rPh sb="2" eb="4">
      <t>ハッセイ</t>
    </rPh>
    <rPh sb="4" eb="5">
      <t>リョウ</t>
    </rPh>
    <phoneticPr fontId="4"/>
  </si>
  <si>
    <t>残　渣　処　理　内　訳</t>
    <rPh sb="0" eb="1">
      <t>ザン</t>
    </rPh>
    <rPh sb="2" eb="3">
      <t>サ</t>
    </rPh>
    <rPh sb="4" eb="5">
      <t>トコロ</t>
    </rPh>
    <rPh sb="6" eb="7">
      <t>リ</t>
    </rPh>
    <rPh sb="8" eb="9">
      <t>ナイ</t>
    </rPh>
    <rPh sb="10" eb="11">
      <t>ヤク</t>
    </rPh>
    <phoneticPr fontId="4"/>
  </si>
  <si>
    <t>し尿処理施設内焼却</t>
    <rPh sb="1" eb="2">
      <t>ニョウ</t>
    </rPh>
    <rPh sb="4" eb="6">
      <t>シセツ</t>
    </rPh>
    <rPh sb="6" eb="7">
      <t>ナイ</t>
    </rPh>
    <rPh sb="7" eb="9">
      <t>ショウキャク</t>
    </rPh>
    <phoneticPr fontId="4"/>
  </si>
  <si>
    <t>し尿処理施設内堆肥化・メタン化処理</t>
    <rPh sb="1" eb="2">
      <t>ニョウ</t>
    </rPh>
    <rPh sb="4" eb="6">
      <t>シセツ</t>
    </rPh>
    <rPh sb="6" eb="7">
      <t>ナイ</t>
    </rPh>
    <rPh sb="7" eb="10">
      <t>タイヒカ</t>
    </rPh>
    <rPh sb="14" eb="15">
      <t>カ</t>
    </rPh>
    <phoneticPr fontId="4"/>
  </si>
  <si>
    <t>ごみ
焼却施設</t>
    <rPh sb="3" eb="5">
      <t>ショウキャク</t>
    </rPh>
    <rPh sb="5" eb="7">
      <t>シセツ</t>
    </rPh>
    <phoneticPr fontId="4"/>
  </si>
  <si>
    <t>農地還元等
の再生利用</t>
    <rPh sb="0" eb="2">
      <t>ノウチ</t>
    </rPh>
    <rPh sb="2" eb="5">
      <t>カンゲントウ</t>
    </rPh>
    <rPh sb="7" eb="9">
      <t>サイセイ</t>
    </rPh>
    <rPh sb="9" eb="11">
      <t>リヨウ</t>
    </rPh>
    <phoneticPr fontId="4"/>
  </si>
  <si>
    <t>直接埋立</t>
    <rPh sb="0" eb="1">
      <t>チョク</t>
    </rPh>
    <rPh sb="1" eb="2">
      <t>セツ</t>
    </rPh>
    <rPh sb="2" eb="4">
      <t>ウメタテ</t>
    </rPh>
    <phoneticPr fontId="4"/>
  </si>
  <si>
    <t>郡部小計</t>
    <rPh sb="0" eb="2">
      <t>グンブ</t>
    </rPh>
    <rPh sb="2" eb="4">
      <t>ショウケイ</t>
    </rPh>
    <phoneticPr fontId="4"/>
  </si>
  <si>
    <t>　(注)　　１.し尿処理施設には、汚泥再生処理センターを含む。</t>
    <rPh sb="2" eb="3">
      <t>チュウ</t>
    </rPh>
    <rPh sb="9" eb="10">
      <t>ニョウ</t>
    </rPh>
    <rPh sb="10" eb="12">
      <t>ショリ</t>
    </rPh>
    <rPh sb="12" eb="14">
      <t>シセツ</t>
    </rPh>
    <rPh sb="17" eb="19">
      <t>オデイ</t>
    </rPh>
    <rPh sb="19" eb="21">
      <t>サイセイ</t>
    </rPh>
    <rPh sb="21" eb="23">
      <t>ショリ</t>
    </rPh>
    <rPh sb="28" eb="29">
      <t>フク</t>
    </rPh>
    <phoneticPr fontId="4"/>
  </si>
  <si>
    <t>　　　　　 ２.し尿処理施設処理量には、一部事務組合、他市町村の施設での処理を含む。</t>
    <rPh sb="14" eb="16">
      <t>ショリ</t>
    </rPh>
    <rPh sb="16" eb="17">
      <t>リョウ</t>
    </rPh>
    <rPh sb="20" eb="22">
      <t>イチブ</t>
    </rPh>
    <rPh sb="22" eb="24">
      <t>ジム</t>
    </rPh>
    <rPh sb="24" eb="26">
      <t>クミアイ</t>
    </rPh>
    <rPh sb="27" eb="28">
      <t>タ</t>
    </rPh>
    <rPh sb="28" eb="31">
      <t>シチョウソン</t>
    </rPh>
    <rPh sb="32" eb="34">
      <t>シセツ</t>
    </rPh>
    <rPh sb="36" eb="38">
      <t>ショリ</t>
    </rPh>
    <rPh sb="39" eb="40">
      <t>フク</t>
    </rPh>
    <phoneticPr fontId="4"/>
  </si>
  <si>
    <t>表Ⅳ－7   一部事務組合別し尿及び浄化槽汚泥の処理一覧表</t>
    <rPh sb="0" eb="1">
      <t>ヒョウ</t>
    </rPh>
    <rPh sb="7" eb="9">
      <t>イチブ</t>
    </rPh>
    <rPh sb="9" eb="11">
      <t>ジム</t>
    </rPh>
    <rPh sb="11" eb="13">
      <t>クミアイ</t>
    </rPh>
    <rPh sb="13" eb="14">
      <t>ベツ</t>
    </rPh>
    <rPh sb="14" eb="16">
      <t>シニョウ</t>
    </rPh>
    <rPh sb="16" eb="17">
      <t>オヨ</t>
    </rPh>
    <rPh sb="18" eb="21">
      <t>ジョウカソウ</t>
    </rPh>
    <rPh sb="21" eb="23">
      <t>オデイ</t>
    </rPh>
    <rPh sb="24" eb="26">
      <t>ショリ</t>
    </rPh>
    <rPh sb="26" eb="29">
      <t>イチランヒョウ</t>
    </rPh>
    <phoneticPr fontId="4"/>
  </si>
  <si>
    <t xml:space="preserve"> (単位 ： kl/ 年 ）</t>
    <phoneticPr fontId="4"/>
  </si>
  <si>
    <t>一　部　事　務　組　合　名</t>
    <rPh sb="0" eb="1">
      <t>イチ</t>
    </rPh>
    <rPh sb="2" eb="3">
      <t>ブ</t>
    </rPh>
    <rPh sb="4" eb="5">
      <t>コト</t>
    </rPh>
    <rPh sb="6" eb="7">
      <t>ツトム</t>
    </rPh>
    <rPh sb="8" eb="9">
      <t>クミ</t>
    </rPh>
    <rPh sb="10" eb="11">
      <t>ゴウ</t>
    </rPh>
    <rPh sb="12" eb="13">
      <t>メイ</t>
    </rPh>
    <phoneticPr fontId="4"/>
  </si>
  <si>
    <t>構　成　市　町　村</t>
    <rPh sb="0" eb="1">
      <t>カマエ</t>
    </rPh>
    <rPh sb="2" eb="3">
      <t>シゲル</t>
    </rPh>
    <rPh sb="4" eb="5">
      <t>シ</t>
    </rPh>
    <rPh sb="6" eb="7">
      <t>マチ</t>
    </rPh>
    <rPh sb="8" eb="9">
      <t>ムラ</t>
    </rPh>
    <phoneticPr fontId="4"/>
  </si>
  <si>
    <t>一部事務組合による処理量</t>
    <rPh sb="0" eb="2">
      <t>イチブ</t>
    </rPh>
    <rPh sb="2" eb="4">
      <t>ジム</t>
    </rPh>
    <rPh sb="4" eb="6">
      <t>クミアイ</t>
    </rPh>
    <rPh sb="9" eb="11">
      <t>ショリ</t>
    </rPh>
    <rPh sb="11" eb="12">
      <t>リョウ</t>
    </rPh>
    <phoneticPr fontId="4"/>
  </si>
  <si>
    <t>し　　尿</t>
    <rPh sb="3" eb="4">
      <t>ニョウ</t>
    </rPh>
    <phoneticPr fontId="4"/>
  </si>
  <si>
    <t>高座清掃施設組合</t>
    <rPh sb="0" eb="2">
      <t>コウザ</t>
    </rPh>
    <rPh sb="2" eb="4">
      <t>セイソウ</t>
    </rPh>
    <rPh sb="4" eb="6">
      <t>シセツ</t>
    </rPh>
    <rPh sb="6" eb="8">
      <t>クミアイ</t>
    </rPh>
    <phoneticPr fontId="4"/>
  </si>
  <si>
    <t>綾瀬市</t>
    <rPh sb="0" eb="3">
      <t>アヤセシ</t>
    </rPh>
    <phoneticPr fontId="4"/>
  </si>
  <si>
    <t>小　　計</t>
    <rPh sb="0" eb="1">
      <t>ショウ</t>
    </rPh>
    <rPh sb="3" eb="4">
      <t>ケイ</t>
    </rPh>
    <phoneticPr fontId="4"/>
  </si>
  <si>
    <t>足柄上衛生組合</t>
    <phoneticPr fontId="4"/>
  </si>
  <si>
    <t>南足柄市</t>
    <rPh sb="0" eb="4">
      <t>ミナミアシガラシ</t>
    </rPh>
    <phoneticPr fontId="4"/>
  </si>
  <si>
    <t/>
  </si>
  <si>
    <t>大井町</t>
    <rPh sb="0" eb="3">
      <t>オオイチョウ</t>
    </rPh>
    <phoneticPr fontId="4"/>
  </si>
  <si>
    <t>松田町</t>
    <rPh sb="0" eb="3">
      <t>マツダチョウ</t>
    </rPh>
    <phoneticPr fontId="4"/>
  </si>
  <si>
    <t>開成町</t>
    <rPh sb="0" eb="2">
      <t>カイセイ</t>
    </rPh>
    <rPh sb="2" eb="3">
      <t>マチ</t>
    </rPh>
    <phoneticPr fontId="4"/>
  </si>
  <si>
    <t>合　　　　　　　　　　　　計</t>
    <rPh sb="0" eb="1">
      <t>ゴウ</t>
    </rPh>
    <rPh sb="13" eb="14">
      <t>ケイ</t>
    </rPh>
    <phoneticPr fontId="4"/>
  </si>
  <si>
    <t>注）　１.一部組合構成市町村以外の委託分を除く。</t>
    <rPh sb="0" eb="1">
      <t>チュウ</t>
    </rPh>
    <rPh sb="5" eb="7">
      <t>イチブ</t>
    </rPh>
    <rPh sb="7" eb="9">
      <t>クミアイ</t>
    </rPh>
    <rPh sb="9" eb="11">
      <t>コウセイ</t>
    </rPh>
    <rPh sb="11" eb="14">
      <t>シチョウソン</t>
    </rPh>
    <rPh sb="14" eb="16">
      <t>イガイ</t>
    </rPh>
    <rPh sb="17" eb="19">
      <t>イタク</t>
    </rPh>
    <rPh sb="19" eb="20">
      <t>ブン</t>
    </rPh>
    <rPh sb="21" eb="22">
      <t>ノゾ</t>
    </rPh>
    <phoneticPr fontId="15"/>
  </si>
  <si>
    <t>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</si>
</sst>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 &quot;#,##0"/>
    <numFmt numFmtId="178" formatCode="#,##0.0;[Red]\-#,##0.0"/>
    <numFmt numFmtId="179" formatCode="#,##0.0;&quot;△ &quot;#,##0.0"/>
    <numFmt numFmtId="180" formatCode="0.0_);[Red]\(0.0\)"/>
    <numFmt numFmtId="181" formatCode="\(#,###\)"/>
    <numFmt numFmtId="182" formatCode="#,##0_);[Red]\(#,##0\)"/>
  </numFmts>
  <fonts count="18" x14ac:knownFonts="1">
    <font>
      <sz val="12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明朝"/>
      <family val="1"/>
      <charset val="128"/>
    </font>
    <font>
      <b/>
      <sz val="14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明朝"/>
      <family val="1"/>
      <charset val="128"/>
    </font>
    <font>
      <sz val="14"/>
      <name val="ＭＳ Ｐゴシック"/>
      <family val="3"/>
      <charset val="128"/>
    </font>
    <font>
      <sz val="13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8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10" fillId="0" borderId="0" applyFont="0" applyFill="0" applyBorder="0" applyAlignment="0" applyProtection="0">
      <alignment vertical="center"/>
    </xf>
    <xf numFmtId="0" fontId="10" fillId="0" borderId="0">
      <alignment vertical="center"/>
    </xf>
  </cellStyleXfs>
  <cellXfs count="556">
    <xf numFmtId="0" fontId="0" fillId="0" borderId="0" xfId="0">
      <alignment vertical="center"/>
    </xf>
    <xf numFmtId="176" fontId="2" fillId="0" borderId="0" xfId="1" applyNumberFormat="1" applyFont="1" applyFill="1" applyAlignment="1">
      <alignment vertical="center"/>
    </xf>
    <xf numFmtId="176" fontId="5" fillId="0" borderId="0" xfId="1" applyNumberFormat="1" applyFont="1" applyFill="1" applyAlignment="1">
      <alignment vertical="center"/>
    </xf>
    <xf numFmtId="176" fontId="6" fillId="0" borderId="0" xfId="1" applyNumberFormat="1" applyFont="1" applyFill="1" applyAlignment="1">
      <alignment vertical="center"/>
    </xf>
    <xf numFmtId="176" fontId="5" fillId="0" borderId="0" xfId="1" applyNumberFormat="1" applyFont="1" applyFill="1" applyBorder="1" applyAlignment="1">
      <alignment vertical="center"/>
    </xf>
    <xf numFmtId="176" fontId="1" fillId="0" borderId="0" xfId="1" applyNumberFormat="1" applyFont="1" applyFill="1" applyAlignment="1">
      <alignment vertical="top"/>
    </xf>
    <xf numFmtId="176" fontId="5" fillId="0" borderId="0" xfId="1" applyNumberFormat="1" applyFont="1" applyFill="1" applyAlignment="1">
      <alignment vertical="top"/>
    </xf>
    <xf numFmtId="176" fontId="5" fillId="0" borderId="0" xfId="1" applyNumberFormat="1" applyFont="1" applyFill="1" applyBorder="1" applyAlignment="1">
      <alignment vertical="top"/>
    </xf>
    <xf numFmtId="176" fontId="7" fillId="0" borderId="1" xfId="1" applyNumberFormat="1" applyFont="1" applyFill="1" applyBorder="1" applyAlignment="1">
      <alignment horizontal="distributed" vertical="center"/>
    </xf>
    <xf numFmtId="176" fontId="7" fillId="0" borderId="2" xfId="1" applyNumberFormat="1" applyFont="1" applyFill="1" applyBorder="1" applyAlignment="1">
      <alignment horizontal="distributed" vertical="center" indent="1"/>
    </xf>
    <xf numFmtId="176" fontId="7" fillId="0" borderId="3" xfId="1" applyNumberFormat="1" applyFont="1" applyFill="1" applyBorder="1" applyAlignment="1">
      <alignment horizontal="distributed" vertical="center" indent="1"/>
    </xf>
    <xf numFmtId="176" fontId="7" fillId="0" borderId="4" xfId="1" applyNumberFormat="1" applyFont="1" applyFill="1" applyBorder="1" applyAlignment="1">
      <alignment horizontal="distributed" vertical="center" indent="1"/>
    </xf>
    <xf numFmtId="176" fontId="7" fillId="0" borderId="2" xfId="1" applyNumberFormat="1" applyFont="1" applyFill="1" applyBorder="1" applyAlignment="1">
      <alignment horizontal="distributed" vertical="center" wrapText="1"/>
    </xf>
    <xf numFmtId="176" fontId="7" fillId="0" borderId="3" xfId="1" applyNumberFormat="1" applyFont="1" applyFill="1" applyBorder="1" applyAlignment="1">
      <alignment horizontal="distributed" vertical="center"/>
    </xf>
    <xf numFmtId="176" fontId="7" fillId="0" borderId="4" xfId="1" applyNumberFormat="1" applyFont="1" applyFill="1" applyBorder="1" applyAlignment="1">
      <alignment horizontal="distributed" vertical="center"/>
    </xf>
    <xf numFmtId="176" fontId="5" fillId="0" borderId="0" xfId="1" applyNumberFormat="1" applyFont="1" applyFill="1" applyAlignment="1">
      <alignment horizontal="distributed" vertical="center"/>
    </xf>
    <xf numFmtId="176" fontId="7" fillId="0" borderId="5" xfId="1" applyNumberFormat="1" applyFont="1" applyFill="1" applyBorder="1" applyAlignment="1">
      <alignment horizontal="distributed" vertical="center"/>
    </xf>
    <xf numFmtId="176" fontId="7" fillId="0" borderId="3" xfId="1" applyNumberFormat="1" applyFont="1" applyFill="1" applyBorder="1" applyAlignment="1">
      <alignment horizontal="distributed" vertical="center" wrapText="1"/>
    </xf>
    <xf numFmtId="176" fontId="7" fillId="0" borderId="4" xfId="1" applyNumberFormat="1" applyFont="1" applyFill="1" applyBorder="1" applyAlignment="1">
      <alignment horizontal="distributed" vertical="center" wrapText="1"/>
    </xf>
    <xf numFmtId="176" fontId="7" fillId="0" borderId="2" xfId="1" applyNumberFormat="1" applyFont="1" applyFill="1" applyBorder="1" applyAlignment="1">
      <alignment horizontal="distributed" vertical="center"/>
    </xf>
    <xf numFmtId="176" fontId="7" fillId="0" borderId="2" xfId="1" applyNumberFormat="1" applyFont="1" applyFill="1" applyBorder="1" applyAlignment="1">
      <alignment horizontal="distributed" vertical="center" wrapText="1"/>
    </xf>
    <xf numFmtId="176" fontId="7" fillId="0" borderId="6" xfId="1" applyNumberFormat="1" applyFont="1" applyFill="1" applyBorder="1" applyAlignment="1">
      <alignment horizontal="distributed" vertical="center"/>
    </xf>
    <xf numFmtId="176" fontId="8" fillId="0" borderId="0" xfId="1" applyNumberFormat="1" applyFont="1" applyFill="1" applyAlignment="1">
      <alignment horizontal="distributed" vertical="center"/>
    </xf>
    <xf numFmtId="176" fontId="7" fillId="0" borderId="1" xfId="1" applyNumberFormat="1" applyFont="1" applyFill="1" applyBorder="1" applyAlignment="1">
      <alignment horizontal="distributed" vertical="center"/>
    </xf>
    <xf numFmtId="176" fontId="7" fillId="0" borderId="7" xfId="1" applyNumberFormat="1" applyFont="1" applyFill="1" applyBorder="1" applyAlignment="1">
      <alignment horizontal="distributed" vertical="center"/>
    </xf>
    <xf numFmtId="176" fontId="7" fillId="0" borderId="8" xfId="1" applyNumberFormat="1" applyFont="1" applyFill="1" applyBorder="1" applyAlignment="1">
      <alignment horizontal="distributed" vertical="center"/>
    </xf>
    <xf numFmtId="176" fontId="7" fillId="0" borderId="1" xfId="1" applyNumberFormat="1" applyFont="1" applyFill="1" applyBorder="1" applyAlignment="1">
      <alignment horizontal="distributed" vertical="center" wrapText="1"/>
    </xf>
    <xf numFmtId="176" fontId="7" fillId="0" borderId="9" xfId="1" applyNumberFormat="1" applyFont="1" applyFill="1" applyBorder="1" applyAlignment="1">
      <alignment horizontal="distributed" vertical="center"/>
    </xf>
    <xf numFmtId="176" fontId="7" fillId="0" borderId="10" xfId="1" applyNumberFormat="1" applyFont="1" applyFill="1" applyBorder="1" applyAlignment="1">
      <alignment horizontal="distributed" vertical="center"/>
    </xf>
    <xf numFmtId="176" fontId="7" fillId="0" borderId="11" xfId="1" applyNumberFormat="1" applyFont="1" applyFill="1" applyBorder="1" applyAlignment="1">
      <alignment horizontal="distributed" vertical="center"/>
    </xf>
    <xf numFmtId="176" fontId="9" fillId="0" borderId="0" xfId="1" applyNumberFormat="1" applyFont="1" applyFill="1" applyAlignment="1">
      <alignment horizontal="distributed" vertical="center"/>
    </xf>
    <xf numFmtId="176" fontId="7" fillId="0" borderId="12" xfId="1" applyNumberFormat="1" applyFont="1" applyFill="1" applyBorder="1" applyAlignment="1">
      <alignment horizontal="distributed" vertical="center"/>
    </xf>
    <xf numFmtId="176" fontId="7" fillId="0" borderId="13" xfId="1" applyNumberFormat="1" applyFont="1" applyFill="1" applyBorder="1" applyAlignment="1">
      <alignment horizontal="distributed" vertical="center"/>
    </xf>
    <xf numFmtId="176" fontId="7" fillId="0" borderId="14" xfId="1" applyNumberFormat="1" applyFont="1" applyFill="1" applyBorder="1" applyAlignment="1">
      <alignment horizontal="distributed" vertical="center"/>
    </xf>
    <xf numFmtId="176" fontId="7" fillId="0" borderId="15" xfId="1" applyNumberFormat="1" applyFont="1" applyFill="1" applyBorder="1" applyAlignment="1">
      <alignment horizontal="distributed" vertical="center"/>
    </xf>
    <xf numFmtId="176" fontId="7" fillId="0" borderId="16" xfId="1" applyNumberFormat="1" applyFont="1" applyFill="1" applyBorder="1" applyAlignment="1">
      <alignment horizontal="distributed" vertical="center"/>
    </xf>
    <xf numFmtId="176" fontId="7" fillId="0" borderId="17" xfId="1" applyNumberFormat="1" applyFont="1" applyFill="1" applyBorder="1" applyAlignment="1">
      <alignment horizontal="distributed" vertical="center"/>
    </xf>
    <xf numFmtId="176" fontId="7" fillId="0" borderId="5" xfId="1" applyNumberFormat="1" applyFont="1" applyFill="1" applyBorder="1" applyAlignment="1">
      <alignment horizontal="distributed" vertical="center"/>
    </xf>
    <xf numFmtId="176" fontId="7" fillId="0" borderId="0" xfId="1" applyNumberFormat="1" applyFont="1" applyFill="1" applyBorder="1" applyAlignment="1">
      <alignment horizontal="distributed" vertical="center"/>
    </xf>
    <xf numFmtId="176" fontId="7" fillId="0" borderId="18" xfId="1" applyNumberFormat="1" applyFont="1" applyFill="1" applyBorder="1" applyAlignment="1">
      <alignment horizontal="distributed" vertical="center"/>
    </xf>
    <xf numFmtId="176" fontId="7" fillId="0" borderId="18" xfId="1" applyNumberFormat="1" applyFont="1" applyFill="1" applyBorder="1" applyAlignment="1">
      <alignment horizontal="center" vertical="center"/>
    </xf>
    <xf numFmtId="176" fontId="7" fillId="0" borderId="19" xfId="1" applyNumberFormat="1" applyFont="1" applyFill="1" applyBorder="1" applyAlignment="1">
      <alignment horizontal="center" vertical="center"/>
    </xf>
    <xf numFmtId="176" fontId="7" fillId="0" borderId="20" xfId="1" applyNumberFormat="1" applyFont="1" applyFill="1" applyBorder="1" applyAlignment="1">
      <alignment horizontal="center" vertical="center"/>
    </xf>
    <xf numFmtId="176" fontId="7" fillId="0" borderId="21" xfId="1" applyNumberFormat="1" applyFont="1" applyFill="1" applyBorder="1" applyAlignment="1">
      <alignment horizontal="center" vertical="center"/>
    </xf>
    <xf numFmtId="176" fontId="7" fillId="0" borderId="22" xfId="1" applyNumberFormat="1" applyFont="1" applyFill="1" applyBorder="1" applyAlignment="1">
      <alignment horizontal="center" vertical="center"/>
    </xf>
    <xf numFmtId="176" fontId="7" fillId="0" borderId="23" xfId="1" applyNumberFormat="1" applyFont="1" applyFill="1" applyBorder="1" applyAlignment="1">
      <alignment horizontal="distributed" vertical="center"/>
    </xf>
    <xf numFmtId="176" fontId="7" fillId="0" borderId="24" xfId="1" applyNumberFormat="1" applyFont="1" applyFill="1" applyBorder="1" applyAlignment="1">
      <alignment horizontal="distributed" vertical="center"/>
    </xf>
    <xf numFmtId="176" fontId="7" fillId="0" borderId="25" xfId="1" applyNumberFormat="1" applyFont="1" applyFill="1" applyBorder="1" applyAlignment="1">
      <alignment horizontal="distributed" vertical="center"/>
    </xf>
    <xf numFmtId="176" fontId="7" fillId="0" borderId="26" xfId="1" applyNumberFormat="1" applyFont="1" applyFill="1" applyBorder="1" applyAlignment="1">
      <alignment horizontal="center" vertical="center"/>
    </xf>
    <xf numFmtId="176" fontId="7" fillId="0" borderId="24" xfId="1" applyNumberFormat="1" applyFont="1" applyFill="1" applyBorder="1" applyAlignment="1">
      <alignment horizontal="center" vertical="center"/>
    </xf>
    <xf numFmtId="176" fontId="7" fillId="0" borderId="27" xfId="1" applyNumberFormat="1" applyFont="1" applyFill="1" applyBorder="1" applyAlignment="1">
      <alignment horizontal="center" vertical="center"/>
    </xf>
    <xf numFmtId="176" fontId="7" fillId="0" borderId="18" xfId="1" applyNumberFormat="1" applyFont="1" applyFill="1" applyBorder="1" applyAlignment="1">
      <alignment horizontal="distributed" vertical="center"/>
    </xf>
    <xf numFmtId="176" fontId="7" fillId="0" borderId="27" xfId="1" applyNumberFormat="1" applyFont="1" applyFill="1" applyBorder="1" applyAlignment="1">
      <alignment horizontal="distributed" vertical="center"/>
    </xf>
    <xf numFmtId="176" fontId="7" fillId="0" borderId="12" xfId="1" applyNumberFormat="1" applyFont="1" applyFill="1" applyBorder="1" applyAlignment="1">
      <alignment horizontal="distributed" vertical="center"/>
    </xf>
    <xf numFmtId="176" fontId="7" fillId="0" borderId="28" xfId="1" applyNumberFormat="1" applyFont="1" applyFill="1" applyBorder="1" applyAlignment="1">
      <alignment horizontal="center" vertical="center"/>
    </xf>
    <xf numFmtId="176" fontId="7" fillId="0" borderId="29" xfId="1" applyNumberFormat="1" applyFont="1" applyFill="1" applyBorder="1" applyAlignment="1">
      <alignment horizontal="center" vertical="center"/>
    </xf>
    <xf numFmtId="176" fontId="7" fillId="0" borderId="30" xfId="1" applyNumberFormat="1" applyFont="1" applyFill="1" applyBorder="1" applyAlignment="1">
      <alignment horizontal="center" vertical="center"/>
    </xf>
    <xf numFmtId="176" fontId="7" fillId="0" borderId="31" xfId="1" applyNumberFormat="1" applyFont="1" applyFill="1" applyBorder="1" applyAlignment="1">
      <alignment horizontal="center" vertical="center"/>
    </xf>
    <xf numFmtId="176" fontId="7" fillId="0" borderId="1" xfId="1" applyNumberFormat="1" applyFont="1" applyFill="1" applyBorder="1" applyAlignment="1">
      <alignment horizontal="center" vertical="center"/>
    </xf>
    <xf numFmtId="176" fontId="7" fillId="0" borderId="32" xfId="1" applyNumberFormat="1" applyFont="1" applyFill="1" applyBorder="1" applyAlignment="1">
      <alignment horizontal="center" vertical="center"/>
    </xf>
    <xf numFmtId="176" fontId="7" fillId="0" borderId="33" xfId="1" applyNumberFormat="1" applyFont="1" applyFill="1" applyBorder="1" applyAlignment="1">
      <alignment horizontal="center" vertical="center"/>
    </xf>
    <xf numFmtId="176" fontId="7" fillId="0" borderId="34" xfId="1" applyNumberFormat="1" applyFont="1" applyFill="1" applyBorder="1" applyAlignment="1">
      <alignment horizontal="center" vertical="center"/>
    </xf>
    <xf numFmtId="176" fontId="7" fillId="0" borderId="35" xfId="1" applyNumberFormat="1" applyFont="1" applyFill="1" applyBorder="1" applyAlignment="1">
      <alignment horizontal="distributed" vertical="center"/>
    </xf>
    <xf numFmtId="176" fontId="7" fillId="0" borderId="35" xfId="1" applyNumberFormat="1" applyFont="1" applyFill="1" applyBorder="1" applyAlignment="1">
      <alignment horizontal="center" vertical="center"/>
    </xf>
    <xf numFmtId="176" fontId="7" fillId="0" borderId="16" xfId="1" applyNumberFormat="1" applyFont="1" applyFill="1" applyBorder="1" applyAlignment="1">
      <alignment horizontal="center" vertical="center"/>
    </xf>
    <xf numFmtId="176" fontId="7" fillId="0" borderId="0" xfId="1" applyNumberFormat="1" applyFont="1" applyFill="1" applyBorder="1" applyAlignment="1">
      <alignment horizontal="center" vertical="center"/>
    </xf>
    <xf numFmtId="176" fontId="7" fillId="0" borderId="17" xfId="1" applyNumberFormat="1" applyFont="1" applyFill="1" applyBorder="1" applyAlignment="1">
      <alignment horizontal="center" vertical="center"/>
    </xf>
    <xf numFmtId="176" fontId="7" fillId="0" borderId="36" xfId="1" applyNumberFormat="1" applyFont="1" applyFill="1" applyBorder="1" applyAlignment="1">
      <alignment horizontal="center" vertical="center"/>
    </xf>
    <xf numFmtId="176" fontId="7" fillId="0" borderId="5" xfId="1" applyNumberFormat="1" applyFont="1" applyFill="1" applyBorder="1" applyAlignment="1">
      <alignment horizontal="center" vertical="center"/>
    </xf>
    <xf numFmtId="176" fontId="7" fillId="0" borderId="37" xfId="1" applyNumberFormat="1" applyFont="1" applyFill="1" applyBorder="1" applyAlignment="1">
      <alignment horizontal="center" vertical="center"/>
    </xf>
    <xf numFmtId="176" fontId="7" fillId="0" borderId="38" xfId="1" applyNumberFormat="1" applyFont="1" applyFill="1" applyBorder="1" applyAlignment="1">
      <alignment horizontal="center" vertical="center"/>
    </xf>
    <xf numFmtId="176" fontId="7" fillId="0" borderId="39" xfId="1" applyNumberFormat="1" applyFont="1" applyFill="1" applyBorder="1" applyAlignment="1">
      <alignment horizontal="center" vertical="center"/>
    </xf>
    <xf numFmtId="176" fontId="7" fillId="0" borderId="40" xfId="1" applyNumberFormat="1" applyFont="1" applyFill="1" applyBorder="1" applyAlignment="1">
      <alignment horizontal="center" vertical="center"/>
    </xf>
    <xf numFmtId="176" fontId="7" fillId="0" borderId="41" xfId="1" applyNumberFormat="1" applyFont="1" applyFill="1" applyBorder="1" applyAlignment="1">
      <alignment horizontal="center" vertical="center"/>
    </xf>
    <xf numFmtId="176" fontId="7" fillId="0" borderId="42" xfId="1" applyNumberFormat="1" applyFont="1" applyFill="1" applyBorder="1" applyAlignment="1">
      <alignment horizontal="center" vertical="center"/>
    </xf>
    <xf numFmtId="176" fontId="7" fillId="0" borderId="43" xfId="1" applyNumberFormat="1" applyFont="1" applyFill="1" applyBorder="1" applyAlignment="1">
      <alignment horizontal="center" vertical="center"/>
    </xf>
    <xf numFmtId="176" fontId="7" fillId="0" borderId="44" xfId="1" applyNumberFormat="1" applyFont="1" applyFill="1" applyBorder="1" applyAlignment="1">
      <alignment horizontal="center" vertical="center"/>
    </xf>
    <xf numFmtId="176" fontId="7" fillId="0" borderId="45" xfId="1" applyNumberFormat="1" applyFont="1" applyFill="1" applyBorder="1" applyAlignment="1">
      <alignment horizontal="distributed" vertical="center"/>
    </xf>
    <xf numFmtId="176" fontId="7" fillId="0" borderId="45" xfId="1" applyNumberFormat="1" applyFont="1" applyFill="1" applyBorder="1" applyAlignment="1">
      <alignment horizontal="center" vertical="center"/>
    </xf>
    <xf numFmtId="176" fontId="7" fillId="0" borderId="46" xfId="1" applyNumberFormat="1" applyFont="1" applyFill="1" applyBorder="1" applyAlignment="1">
      <alignment horizontal="center" vertical="center"/>
    </xf>
    <xf numFmtId="176" fontId="7" fillId="0" borderId="47" xfId="1" applyNumberFormat="1" applyFont="1" applyFill="1" applyBorder="1" applyAlignment="1">
      <alignment horizontal="center" vertical="center"/>
    </xf>
    <xf numFmtId="176" fontId="7" fillId="0" borderId="48" xfId="1" applyNumberFormat="1" applyFont="1" applyFill="1" applyBorder="1" applyAlignment="1">
      <alignment horizontal="center" vertical="center"/>
    </xf>
    <xf numFmtId="176" fontId="7" fillId="0" borderId="12" xfId="1" applyNumberFormat="1" applyFont="1" applyFill="1" applyBorder="1" applyAlignment="1">
      <alignment horizontal="center" vertical="center"/>
    </xf>
    <xf numFmtId="176" fontId="7" fillId="0" borderId="49" xfId="1" applyNumberFormat="1" applyFont="1" applyFill="1" applyBorder="1" applyAlignment="1">
      <alignment horizontal="center" vertical="center"/>
    </xf>
    <xf numFmtId="176" fontId="7" fillId="0" borderId="13" xfId="1" applyNumberFormat="1" applyFont="1" applyFill="1" applyBorder="1" applyAlignment="1">
      <alignment horizontal="center" vertical="center"/>
    </xf>
    <xf numFmtId="176" fontId="7" fillId="0" borderId="50" xfId="1" applyNumberFormat="1" applyFont="1" applyFill="1" applyBorder="1" applyAlignment="1">
      <alignment horizontal="center" vertical="center"/>
    </xf>
    <xf numFmtId="176" fontId="7" fillId="0" borderId="14" xfId="1" applyNumberFormat="1" applyFont="1" applyFill="1" applyBorder="1" applyAlignment="1">
      <alignment horizontal="center" vertical="center"/>
    </xf>
    <xf numFmtId="176" fontId="7" fillId="0" borderId="51" xfId="1" applyNumberFormat="1" applyFont="1" applyFill="1" applyBorder="1" applyAlignment="1">
      <alignment horizontal="center" vertical="center"/>
    </xf>
    <xf numFmtId="176" fontId="7" fillId="0" borderId="52" xfId="1" applyNumberFormat="1" applyFont="1" applyFill="1" applyBorder="1" applyAlignment="1">
      <alignment horizontal="center" vertical="center"/>
    </xf>
    <xf numFmtId="176" fontId="7" fillId="0" borderId="53" xfId="1" applyNumberFormat="1" applyFont="1" applyFill="1" applyBorder="1" applyAlignment="1">
      <alignment horizontal="center" vertical="center"/>
    </xf>
    <xf numFmtId="176" fontId="7" fillId="0" borderId="54" xfId="1" applyNumberFormat="1" applyFont="1" applyFill="1" applyBorder="1" applyAlignment="1">
      <alignment horizontal="center" vertical="center"/>
    </xf>
    <xf numFmtId="176" fontId="7" fillId="0" borderId="55" xfId="1" applyNumberFormat="1" applyFont="1" applyFill="1" applyBorder="1" applyAlignment="1">
      <alignment horizontal="distributed" vertical="center"/>
    </xf>
    <xf numFmtId="176" fontId="7" fillId="0" borderId="56" xfId="1" applyNumberFormat="1" applyFont="1" applyFill="1" applyBorder="1" applyAlignment="1">
      <alignment horizontal="center" vertical="center"/>
    </xf>
    <xf numFmtId="176" fontId="7" fillId="0" borderId="55" xfId="1" applyNumberFormat="1" applyFont="1" applyFill="1" applyBorder="1" applyAlignment="1">
      <alignment horizontal="center" vertical="center"/>
    </xf>
    <xf numFmtId="176" fontId="7" fillId="0" borderId="57" xfId="1" applyNumberFormat="1" applyFont="1" applyFill="1" applyBorder="1" applyAlignment="1">
      <alignment horizontal="center" vertical="center"/>
    </xf>
    <xf numFmtId="176" fontId="7" fillId="0" borderId="58" xfId="1" applyNumberFormat="1" applyFont="1" applyFill="1" applyBorder="1" applyAlignment="1">
      <alignment horizontal="center" vertical="center"/>
    </xf>
    <xf numFmtId="176" fontId="7" fillId="0" borderId="2" xfId="1" applyNumberFormat="1" applyFont="1" applyFill="1" applyBorder="1" applyAlignment="1">
      <alignment horizontal="center" vertical="center"/>
    </xf>
    <xf numFmtId="176" fontId="7" fillId="0" borderId="59" xfId="1" applyNumberFormat="1" applyFont="1" applyFill="1" applyBorder="1" applyAlignment="1">
      <alignment horizontal="center" vertical="center"/>
    </xf>
    <xf numFmtId="176" fontId="7" fillId="0" borderId="3" xfId="1" applyNumberFormat="1" applyFont="1" applyFill="1" applyBorder="1" applyAlignment="1">
      <alignment horizontal="center" vertical="center"/>
    </xf>
    <xf numFmtId="176" fontId="7" fillId="0" borderId="60" xfId="1" applyNumberFormat="1" applyFont="1" applyFill="1" applyBorder="1" applyAlignment="1">
      <alignment horizontal="center" vertical="center"/>
    </xf>
    <xf numFmtId="176" fontId="7" fillId="0" borderId="4" xfId="1" applyNumberFormat="1" applyFont="1" applyFill="1" applyBorder="1" applyAlignment="1">
      <alignment horizontal="center" vertical="center"/>
    </xf>
    <xf numFmtId="176" fontId="7" fillId="0" borderId="6" xfId="1" applyNumberFormat="1" applyFont="1" applyFill="1" applyBorder="1" applyAlignment="1">
      <alignment horizontal="center" vertical="center"/>
    </xf>
    <xf numFmtId="176" fontId="7" fillId="0" borderId="15" xfId="1" applyNumberFormat="1" applyFont="1" applyFill="1" applyBorder="1" applyAlignment="1">
      <alignment horizontal="center" vertical="center"/>
    </xf>
    <xf numFmtId="176" fontId="7" fillId="0" borderId="61" xfId="1" applyNumberFormat="1" applyFont="1" applyFill="1" applyBorder="1" applyAlignment="1">
      <alignment horizontal="center" vertical="center"/>
    </xf>
    <xf numFmtId="176" fontId="7" fillId="0" borderId="62" xfId="1" applyNumberFormat="1" applyFont="1" applyFill="1" applyBorder="1" applyAlignment="1">
      <alignment horizontal="center" vertical="center"/>
    </xf>
    <xf numFmtId="176" fontId="7" fillId="0" borderId="63" xfId="1" applyNumberFormat="1" applyFont="1" applyFill="1" applyBorder="1" applyAlignment="1">
      <alignment horizontal="center" vertical="center"/>
    </xf>
    <xf numFmtId="176" fontId="7" fillId="0" borderId="25" xfId="1" applyNumberFormat="1" applyFont="1" applyFill="1" applyBorder="1" applyAlignment="1">
      <alignment horizontal="center" vertical="center"/>
    </xf>
    <xf numFmtId="176" fontId="7" fillId="0" borderId="64" xfId="1" applyNumberFormat="1" applyFont="1" applyFill="1" applyBorder="1" applyAlignment="1">
      <alignment horizontal="center" vertical="center"/>
    </xf>
    <xf numFmtId="176" fontId="7" fillId="0" borderId="65" xfId="1" applyNumberFormat="1" applyFont="1" applyFill="1" applyBorder="1" applyAlignment="1">
      <alignment horizontal="center" vertical="center"/>
    </xf>
    <xf numFmtId="176" fontId="7" fillId="0" borderId="0" xfId="1" applyNumberFormat="1" applyFont="1" applyFill="1" applyAlignment="1">
      <alignment horizontal="right"/>
    </xf>
    <xf numFmtId="176" fontId="7" fillId="0" borderId="0" xfId="1" applyNumberFormat="1" applyFont="1" applyFill="1" applyAlignment="1"/>
    <xf numFmtId="176" fontId="5" fillId="0" borderId="0" xfId="1" applyNumberFormat="1" applyFont="1" applyFill="1" applyAlignment="1"/>
    <xf numFmtId="176" fontId="5" fillId="0" borderId="0" xfId="1" applyNumberFormat="1" applyFont="1" applyFill="1" applyAlignment="1" applyProtection="1">
      <alignment horizontal="distributed" vertical="center"/>
      <protection locked="0"/>
    </xf>
    <xf numFmtId="176" fontId="5" fillId="0" borderId="0" xfId="1" applyNumberFormat="1" applyFont="1" applyFill="1" applyAlignment="1">
      <alignment horizontal="center" vertical="center"/>
    </xf>
    <xf numFmtId="178" fontId="5" fillId="0" borderId="0" xfId="2" applyNumberFormat="1" applyFont="1" applyFill="1" applyAlignment="1">
      <alignment vertical="center"/>
    </xf>
    <xf numFmtId="178" fontId="6" fillId="0" borderId="0" xfId="2" applyNumberFormat="1" applyFont="1" applyFill="1" applyAlignment="1">
      <alignment vertical="center"/>
    </xf>
    <xf numFmtId="0" fontId="5" fillId="0" borderId="0" xfId="1" applyFont="1" applyFill="1"/>
    <xf numFmtId="178" fontId="5" fillId="0" borderId="0" xfId="2" applyNumberFormat="1" applyFont="1" applyFill="1" applyAlignment="1"/>
    <xf numFmtId="178" fontId="5" fillId="0" borderId="0" xfId="2" applyNumberFormat="1" applyFont="1" applyFill="1" applyAlignment="1">
      <alignment horizontal="right" vertical="center"/>
    </xf>
    <xf numFmtId="176" fontId="6" fillId="0" borderId="0" xfId="1" applyNumberFormat="1" applyFont="1" applyFill="1" applyAlignment="1">
      <alignment vertical="top"/>
    </xf>
    <xf numFmtId="176" fontId="11" fillId="0" borderId="0" xfId="1" applyNumberFormat="1" applyFont="1" applyFill="1" applyAlignment="1">
      <alignment vertical="top"/>
    </xf>
    <xf numFmtId="178" fontId="5" fillId="0" borderId="0" xfId="2" applyNumberFormat="1" applyFont="1" applyFill="1" applyBorder="1" applyAlignment="1">
      <alignment vertical="top"/>
    </xf>
    <xf numFmtId="178" fontId="5" fillId="0" borderId="0" xfId="2" applyNumberFormat="1" applyFont="1" applyFill="1" applyAlignment="1">
      <alignment vertical="top"/>
    </xf>
    <xf numFmtId="178" fontId="5" fillId="0" borderId="0" xfId="2" applyNumberFormat="1" applyFont="1" applyFill="1" applyAlignment="1">
      <alignment horizontal="right" vertical="top"/>
    </xf>
    <xf numFmtId="176" fontId="12" fillId="0" borderId="37" xfId="1" applyNumberFormat="1" applyFont="1" applyFill="1" applyBorder="1" applyAlignment="1">
      <alignment vertical="top"/>
    </xf>
    <xf numFmtId="176" fontId="5" fillId="0" borderId="0" xfId="1" applyNumberFormat="1" applyFont="1" applyFill="1" applyAlignment="1">
      <alignment horizontal="right" vertical="top"/>
    </xf>
    <xf numFmtId="176" fontId="5" fillId="0" borderId="1" xfId="1" applyNumberFormat="1" applyFont="1" applyFill="1" applyBorder="1" applyAlignment="1">
      <alignment horizontal="distributed" vertical="center"/>
    </xf>
    <xf numFmtId="176" fontId="5" fillId="0" borderId="1" xfId="1" applyNumberFormat="1" applyFont="1" applyFill="1" applyBorder="1" applyAlignment="1">
      <alignment vertical="center"/>
    </xf>
    <xf numFmtId="176" fontId="5" fillId="0" borderId="7" xfId="1" applyNumberFormat="1" applyFont="1" applyFill="1" applyBorder="1" applyAlignment="1">
      <alignment vertical="center"/>
    </xf>
    <xf numFmtId="178" fontId="5" fillId="0" borderId="7" xfId="2" applyNumberFormat="1" applyFont="1" applyFill="1" applyBorder="1" applyAlignment="1">
      <alignment vertical="center"/>
    </xf>
    <xf numFmtId="176" fontId="5" fillId="0" borderId="3" xfId="1" applyNumberFormat="1" applyFont="1" applyFill="1" applyBorder="1" applyAlignment="1">
      <alignment vertical="center"/>
    </xf>
    <xf numFmtId="178" fontId="5" fillId="0" borderId="3" xfId="2" applyNumberFormat="1" applyFont="1" applyFill="1" applyBorder="1" applyAlignment="1">
      <alignment vertical="center"/>
    </xf>
    <xf numFmtId="178" fontId="5" fillId="0" borderId="4" xfId="2" applyNumberFormat="1" applyFont="1" applyFill="1" applyBorder="1" applyAlignment="1">
      <alignment vertical="center"/>
    </xf>
    <xf numFmtId="178" fontId="5" fillId="0" borderId="8" xfId="2" applyNumberFormat="1" applyFont="1" applyFill="1" applyBorder="1" applyAlignment="1">
      <alignment horizontal="center" vertical="center"/>
    </xf>
    <xf numFmtId="176" fontId="5" fillId="0" borderId="66" xfId="1" applyNumberFormat="1" applyFont="1" applyFill="1" applyBorder="1" applyAlignment="1">
      <alignment horizontal="center" vertical="center"/>
    </xf>
    <xf numFmtId="176" fontId="5" fillId="0" borderId="5" xfId="1" applyNumberFormat="1" applyFont="1" applyFill="1" applyBorder="1" applyAlignment="1">
      <alignment horizontal="center" vertical="center"/>
    </xf>
    <xf numFmtId="176" fontId="5" fillId="0" borderId="28" xfId="1" applyNumberFormat="1" applyFont="1" applyFill="1" applyBorder="1" applyAlignment="1">
      <alignment horizontal="distributed" vertical="center" justifyLastLine="1"/>
    </xf>
    <xf numFmtId="0" fontId="1" fillId="0" borderId="30" xfId="1" applyFont="1" applyFill="1" applyBorder="1" applyAlignment="1">
      <alignment horizontal="distributed" vertical="center" justifyLastLine="1"/>
    </xf>
    <xf numFmtId="0" fontId="1" fillId="0" borderId="32" xfId="1" applyFont="1" applyFill="1" applyBorder="1" applyAlignment="1">
      <alignment horizontal="distributed" vertical="center" justifyLastLine="1"/>
    </xf>
    <xf numFmtId="176" fontId="5" fillId="0" borderId="30" xfId="1" applyNumberFormat="1" applyFont="1" applyFill="1" applyBorder="1" applyAlignment="1">
      <alignment horizontal="distributed" vertical="center" justifyLastLine="1"/>
    </xf>
    <xf numFmtId="38" fontId="5" fillId="0" borderId="32" xfId="2" applyFont="1" applyFill="1" applyBorder="1" applyAlignment="1">
      <alignment horizontal="distributed" vertical="center" justifyLastLine="1"/>
    </xf>
    <xf numFmtId="176" fontId="5" fillId="0" borderId="0" xfId="1" applyNumberFormat="1" applyFont="1" applyFill="1" applyBorder="1" applyAlignment="1">
      <alignment horizontal="distributed" vertical="center" justifyLastLine="1"/>
    </xf>
    <xf numFmtId="178" fontId="5" fillId="0" borderId="14" xfId="2" applyNumberFormat="1" applyFont="1" applyFill="1" applyBorder="1" applyAlignment="1">
      <alignment horizontal="distributed" vertical="center"/>
    </xf>
    <xf numFmtId="176" fontId="5" fillId="0" borderId="5" xfId="1" applyNumberFormat="1" applyFont="1" applyFill="1" applyBorder="1" applyAlignment="1">
      <alignment horizontal="left" vertical="center"/>
    </xf>
    <xf numFmtId="178" fontId="5" fillId="0" borderId="67" xfId="2" applyNumberFormat="1" applyFont="1" applyFill="1" applyBorder="1" applyAlignment="1">
      <alignment horizontal="distributed" vertical="center"/>
    </xf>
    <xf numFmtId="176" fontId="5" fillId="0" borderId="39" xfId="1" applyNumberFormat="1" applyFont="1" applyFill="1" applyBorder="1" applyAlignment="1">
      <alignment horizontal="left" vertical="center"/>
    </xf>
    <xf numFmtId="176" fontId="5" fillId="0" borderId="16" xfId="1" applyNumberFormat="1" applyFont="1" applyFill="1" applyBorder="1" applyAlignment="1">
      <alignment horizontal="left" vertical="center"/>
    </xf>
    <xf numFmtId="178" fontId="8" fillId="0" borderId="17" xfId="2" applyNumberFormat="1" applyFont="1" applyFill="1" applyBorder="1" applyAlignment="1">
      <alignment horizontal="center" vertical="center" wrapText="1"/>
    </xf>
    <xf numFmtId="176" fontId="5" fillId="0" borderId="15" xfId="1" applyNumberFormat="1" applyFont="1" applyFill="1" applyBorder="1" applyAlignment="1">
      <alignment horizontal="distributed" vertical="top"/>
    </xf>
    <xf numFmtId="178" fontId="5" fillId="0" borderId="17" xfId="2" applyNumberFormat="1" applyFont="1" applyFill="1" applyBorder="1" applyAlignment="1">
      <alignment horizontal="distributed" vertical="center"/>
    </xf>
    <xf numFmtId="176" fontId="5" fillId="0" borderId="18" xfId="1" applyNumberFormat="1" applyFont="1" applyFill="1" applyBorder="1" applyAlignment="1">
      <alignment horizontal="distributed" vertical="center"/>
    </xf>
    <xf numFmtId="176" fontId="5" fillId="0" borderId="18" xfId="1" quotePrefix="1" applyNumberFormat="1" applyFont="1" applyFill="1" applyBorder="1" applyAlignment="1">
      <alignment horizontal="center" vertical="center"/>
    </xf>
    <xf numFmtId="176" fontId="5" fillId="0" borderId="18" xfId="1" applyNumberFormat="1" applyFont="1" applyFill="1" applyBorder="1" applyAlignment="1">
      <alignment horizontal="center" vertical="center"/>
    </xf>
    <xf numFmtId="178" fontId="8" fillId="0" borderId="64" xfId="2" applyNumberFormat="1" applyFont="1" applyFill="1" applyBorder="1" applyAlignment="1">
      <alignment horizontal="center" vertical="center" wrapText="1"/>
    </xf>
    <xf numFmtId="176" fontId="5" fillId="0" borderId="64" xfId="1" applyNumberFormat="1" applyFont="1" applyFill="1" applyBorder="1" applyAlignment="1">
      <alignment horizontal="center" vertical="center"/>
    </xf>
    <xf numFmtId="176" fontId="5" fillId="0" borderId="68" xfId="1" applyNumberFormat="1" applyFont="1" applyFill="1" applyBorder="1" applyAlignment="1">
      <alignment horizontal="center" vertical="center"/>
    </xf>
    <xf numFmtId="176" fontId="5" fillId="0" borderId="64" xfId="1" applyNumberFormat="1" applyFont="1" applyFill="1" applyBorder="1" applyAlignment="1">
      <alignment horizontal="center" vertical="center"/>
    </xf>
    <xf numFmtId="178" fontId="8" fillId="0" borderId="25" xfId="2" applyNumberFormat="1" applyFont="1" applyFill="1" applyBorder="1" applyAlignment="1">
      <alignment horizontal="center" vertical="center" wrapText="1"/>
    </xf>
    <xf numFmtId="176" fontId="5" fillId="0" borderId="23" xfId="1" applyNumberFormat="1" applyFont="1" applyFill="1" applyBorder="1" applyAlignment="1">
      <alignment horizontal="distributed" vertical="top" justifyLastLine="1"/>
    </xf>
    <xf numFmtId="178" fontId="5" fillId="0" borderId="25" xfId="2" applyNumberFormat="1" applyFont="1" applyFill="1" applyBorder="1" applyAlignment="1">
      <alignment horizontal="center" vertical="center" wrapText="1"/>
    </xf>
    <xf numFmtId="176" fontId="5" fillId="0" borderId="0" xfId="1" applyNumberFormat="1" applyFont="1" applyFill="1" applyAlignment="1">
      <alignment horizontal="left" vertical="center"/>
    </xf>
    <xf numFmtId="176" fontId="5" fillId="0" borderId="12" xfId="1" applyNumberFormat="1" applyFont="1" applyFill="1" applyBorder="1" applyAlignment="1">
      <alignment horizontal="distributed" vertical="center"/>
    </xf>
    <xf numFmtId="176" fontId="5" fillId="0" borderId="69" xfId="1" applyNumberFormat="1" applyFont="1" applyFill="1" applyBorder="1" applyAlignment="1">
      <alignment vertical="center"/>
    </xf>
    <xf numFmtId="176" fontId="5" fillId="0" borderId="28" xfId="1" quotePrefix="1" applyNumberFormat="1" applyFont="1" applyFill="1" applyBorder="1" applyAlignment="1">
      <alignment horizontal="right" vertical="center"/>
    </xf>
    <xf numFmtId="178" fontId="5" fillId="0" borderId="70" xfId="2" applyNumberFormat="1" applyFont="1" applyFill="1" applyBorder="1" applyAlignment="1">
      <alignment horizontal="right" vertical="center"/>
    </xf>
    <xf numFmtId="179" fontId="5" fillId="0" borderId="33" xfId="1" applyNumberFormat="1" applyFont="1" applyFill="1" applyBorder="1" applyAlignment="1">
      <alignment horizontal="right" vertical="center"/>
    </xf>
    <xf numFmtId="176" fontId="5" fillId="0" borderId="61" xfId="1" applyNumberFormat="1" applyFont="1" applyFill="1" applyBorder="1" applyAlignment="1">
      <alignment horizontal="right" vertical="center"/>
    </xf>
    <xf numFmtId="178" fontId="5" fillId="0" borderId="39" xfId="2" applyNumberFormat="1" applyFont="1" applyFill="1" applyBorder="1" applyAlignment="1">
      <alignment horizontal="right" vertical="center"/>
    </xf>
    <xf numFmtId="176" fontId="5" fillId="0" borderId="39" xfId="1" applyNumberFormat="1" applyFont="1" applyFill="1" applyBorder="1" applyAlignment="1">
      <alignment horizontal="right" vertical="center"/>
    </xf>
    <xf numFmtId="178" fontId="5" fillId="0" borderId="17" xfId="2" applyNumberFormat="1" applyFont="1" applyFill="1" applyBorder="1" applyAlignment="1">
      <alignment horizontal="right" vertical="center"/>
    </xf>
    <xf numFmtId="176" fontId="5" fillId="0" borderId="1" xfId="1" applyNumberFormat="1" applyFont="1" applyFill="1" applyBorder="1" applyAlignment="1">
      <alignment horizontal="right" vertical="center"/>
    </xf>
    <xf numFmtId="176" fontId="5" fillId="0" borderId="29" xfId="1" applyNumberFormat="1" applyFont="1" applyFill="1" applyBorder="1" applyAlignment="1">
      <alignment horizontal="right" vertical="center"/>
    </xf>
    <xf numFmtId="178" fontId="5" fillId="0" borderId="31" xfId="2" applyNumberFormat="1" applyFont="1" applyFill="1" applyBorder="1" applyAlignment="1">
      <alignment horizontal="right" vertical="center"/>
    </xf>
    <xf numFmtId="176" fontId="5" fillId="0" borderId="12" xfId="1" applyNumberFormat="1" applyFont="1" applyFill="1" applyBorder="1" applyAlignment="1">
      <alignment horizontal="right" vertical="center"/>
    </xf>
    <xf numFmtId="176" fontId="5" fillId="0" borderId="35" xfId="1" applyNumberFormat="1" applyFont="1" applyFill="1" applyBorder="1" applyAlignment="1">
      <alignment horizontal="distributed" vertical="center"/>
    </xf>
    <xf numFmtId="176" fontId="5" fillId="0" borderId="71" xfId="1" applyNumberFormat="1" applyFont="1" applyFill="1" applyBorder="1" applyAlignment="1">
      <alignment vertical="center"/>
    </xf>
    <xf numFmtId="176" fontId="5" fillId="0" borderId="35" xfId="1" quotePrefix="1" applyNumberFormat="1" applyFont="1" applyFill="1" applyBorder="1" applyAlignment="1">
      <alignment horizontal="right" vertical="center"/>
    </xf>
    <xf numFmtId="178" fontId="5" fillId="0" borderId="44" xfId="2" applyNumberFormat="1" applyFont="1" applyFill="1" applyBorder="1" applyAlignment="1">
      <alignment horizontal="right" vertical="center"/>
    </xf>
    <xf numFmtId="179" fontId="5" fillId="0" borderId="44" xfId="1" applyNumberFormat="1" applyFont="1" applyFill="1" applyBorder="1" applyAlignment="1">
      <alignment horizontal="right" vertical="center"/>
    </xf>
    <xf numFmtId="176" fontId="5" fillId="0" borderId="62" xfId="1" applyNumberFormat="1" applyFont="1" applyFill="1" applyBorder="1" applyAlignment="1">
      <alignment horizontal="right" vertical="center"/>
    </xf>
    <xf numFmtId="176" fontId="5" fillId="0" borderId="44" xfId="1" applyNumberFormat="1" applyFont="1" applyFill="1" applyBorder="1" applyAlignment="1">
      <alignment horizontal="right" vertical="center"/>
    </xf>
    <xf numFmtId="178" fontId="5" fillId="0" borderId="41" xfId="2" applyNumberFormat="1" applyFont="1" applyFill="1" applyBorder="1" applyAlignment="1">
      <alignment horizontal="right" vertical="center"/>
    </xf>
    <xf numFmtId="176" fontId="5" fillId="0" borderId="35" xfId="1" applyNumberFormat="1" applyFont="1" applyFill="1" applyBorder="1" applyAlignment="1">
      <alignment horizontal="right" vertical="center"/>
    </xf>
    <xf numFmtId="176" fontId="5" fillId="0" borderId="37" xfId="1" applyNumberFormat="1" applyFont="1" applyFill="1" applyBorder="1" applyAlignment="1">
      <alignment horizontal="right" vertical="center"/>
    </xf>
    <xf numFmtId="176" fontId="5" fillId="0" borderId="71" xfId="1" applyNumberFormat="1" applyFont="1" applyFill="1" applyBorder="1" applyAlignment="1">
      <alignment horizontal="distributed" vertical="center"/>
    </xf>
    <xf numFmtId="176" fontId="5" fillId="0" borderId="39" xfId="1" applyNumberFormat="1" applyFont="1" applyFill="1" applyBorder="1" applyAlignment="1">
      <alignment vertical="center"/>
    </xf>
    <xf numFmtId="176" fontId="5" fillId="0" borderId="12" xfId="1" quotePrefix="1" applyNumberFormat="1" applyFont="1" applyFill="1" applyBorder="1" applyAlignment="1">
      <alignment horizontal="right" vertical="center"/>
    </xf>
    <xf numFmtId="178" fontId="5" fillId="0" borderId="52" xfId="2" applyNumberFormat="1" applyFont="1" applyFill="1" applyBorder="1" applyAlignment="1">
      <alignment horizontal="right" vertical="center"/>
    </xf>
    <xf numFmtId="178" fontId="5" fillId="0" borderId="50" xfId="2" applyNumberFormat="1" applyFont="1" applyFill="1" applyBorder="1" applyAlignment="1">
      <alignment horizontal="right" vertical="center"/>
    </xf>
    <xf numFmtId="176" fontId="5" fillId="0" borderId="44" xfId="1" applyNumberFormat="1" applyFont="1" applyFill="1" applyBorder="1" applyAlignment="1">
      <alignment vertical="center"/>
    </xf>
    <xf numFmtId="176" fontId="5" fillId="0" borderId="72" xfId="1" applyNumberFormat="1" applyFont="1" applyFill="1" applyBorder="1" applyAlignment="1">
      <alignment horizontal="distributed" vertical="center"/>
    </xf>
    <xf numFmtId="176" fontId="5" fillId="0" borderId="48" xfId="1" applyNumberFormat="1" applyFont="1" applyFill="1" applyBorder="1" applyAlignment="1">
      <alignment vertical="center"/>
    </xf>
    <xf numFmtId="176" fontId="5" fillId="0" borderId="45" xfId="1" quotePrefix="1" applyNumberFormat="1" applyFont="1" applyFill="1" applyBorder="1" applyAlignment="1">
      <alignment horizontal="right" vertical="center"/>
    </xf>
    <xf numFmtId="178" fontId="5" fillId="0" borderId="48" xfId="2" applyNumberFormat="1" applyFont="1" applyFill="1" applyBorder="1" applyAlignment="1">
      <alignment horizontal="right" vertical="center"/>
    </xf>
    <xf numFmtId="179" fontId="5" fillId="0" borderId="48" xfId="1" applyNumberFormat="1" applyFont="1" applyFill="1" applyBorder="1" applyAlignment="1">
      <alignment horizontal="right" vertical="center"/>
    </xf>
    <xf numFmtId="176" fontId="5" fillId="0" borderId="20" xfId="1" applyNumberFormat="1" applyFont="1" applyFill="1" applyBorder="1" applyAlignment="1">
      <alignment horizontal="right" vertical="center"/>
    </xf>
    <xf numFmtId="176" fontId="5" fillId="0" borderId="48" xfId="1" applyNumberFormat="1" applyFont="1" applyFill="1" applyBorder="1" applyAlignment="1">
      <alignment horizontal="right" vertical="center"/>
    </xf>
    <xf numFmtId="178" fontId="5" fillId="0" borderId="21" xfId="2" applyNumberFormat="1" applyFont="1" applyFill="1" applyBorder="1" applyAlignment="1">
      <alignment horizontal="right" vertical="center"/>
    </xf>
    <xf numFmtId="176" fontId="5" fillId="0" borderId="45" xfId="1" applyNumberFormat="1" applyFont="1" applyFill="1" applyBorder="1" applyAlignment="1">
      <alignment horizontal="right" vertical="center"/>
    </xf>
    <xf numFmtId="176" fontId="5" fillId="0" borderId="54" xfId="1" applyNumberFormat="1" applyFont="1" applyFill="1" applyBorder="1" applyAlignment="1">
      <alignment horizontal="right" vertical="center"/>
    </xf>
    <xf numFmtId="178" fontId="5" fillId="0" borderId="40" xfId="2" applyNumberFormat="1" applyFont="1" applyFill="1" applyBorder="1" applyAlignment="1">
      <alignment horizontal="right" vertical="center"/>
    </xf>
    <xf numFmtId="176" fontId="5" fillId="0" borderId="55" xfId="1" applyNumberFormat="1" applyFont="1" applyFill="1" applyBorder="1" applyAlignment="1">
      <alignment horizontal="right" vertical="center"/>
    </xf>
    <xf numFmtId="176" fontId="5" fillId="0" borderId="73" xfId="1" applyNumberFormat="1" applyFont="1" applyFill="1" applyBorder="1" applyAlignment="1">
      <alignment horizontal="distributed" vertical="center"/>
    </xf>
    <xf numFmtId="176" fontId="5" fillId="0" borderId="52" xfId="1" applyNumberFormat="1" applyFont="1" applyFill="1" applyBorder="1" applyAlignment="1">
      <alignment horizontal="right" vertical="center"/>
    </xf>
    <xf numFmtId="176" fontId="5" fillId="0" borderId="28" xfId="1" applyNumberFormat="1" applyFont="1" applyFill="1" applyBorder="1" applyAlignment="1">
      <alignment horizontal="right" vertical="center"/>
    </xf>
    <xf numFmtId="178" fontId="5" fillId="0" borderId="37" xfId="2" applyNumberFormat="1" applyFont="1" applyFill="1" applyBorder="1" applyAlignment="1">
      <alignment horizontal="right" vertical="center"/>
    </xf>
    <xf numFmtId="176" fontId="5" fillId="0" borderId="19" xfId="1" applyNumberFormat="1" applyFont="1" applyFill="1" applyBorder="1" applyAlignment="1">
      <alignment horizontal="right" vertical="center"/>
    </xf>
    <xf numFmtId="179" fontId="5" fillId="0" borderId="52" xfId="1" applyNumberFormat="1" applyFont="1" applyFill="1" applyBorder="1" applyAlignment="1">
      <alignment horizontal="right" vertical="center"/>
    </xf>
    <xf numFmtId="176" fontId="5" fillId="0" borderId="49" xfId="1" applyNumberFormat="1" applyFont="1" applyFill="1" applyBorder="1" applyAlignment="1">
      <alignment horizontal="right" vertical="center"/>
    </xf>
    <xf numFmtId="176" fontId="5" fillId="0" borderId="10" xfId="1" applyNumberFormat="1" applyFont="1" applyFill="1" applyBorder="1" applyAlignment="1">
      <alignment horizontal="right" vertical="center"/>
    </xf>
    <xf numFmtId="176" fontId="5" fillId="0" borderId="74" xfId="1" applyNumberFormat="1" applyFont="1" applyFill="1" applyBorder="1" applyAlignment="1">
      <alignment horizontal="distributed" vertical="center"/>
    </xf>
    <xf numFmtId="176" fontId="5" fillId="0" borderId="55" xfId="1" quotePrefix="1" applyNumberFormat="1" applyFont="1" applyFill="1" applyBorder="1" applyAlignment="1">
      <alignment horizontal="right" vertical="center"/>
    </xf>
    <xf numFmtId="178" fontId="5" fillId="0" borderId="58" xfId="2" applyNumberFormat="1" applyFont="1" applyFill="1" applyBorder="1" applyAlignment="1">
      <alignment horizontal="right" vertical="center"/>
    </xf>
    <xf numFmtId="176" fontId="5" fillId="0" borderId="58" xfId="1" applyNumberFormat="1" applyFont="1" applyFill="1" applyBorder="1" applyAlignment="1">
      <alignment horizontal="right" vertical="center"/>
    </xf>
    <xf numFmtId="176" fontId="5" fillId="0" borderId="2" xfId="1" applyNumberFormat="1" applyFont="1" applyFill="1" applyBorder="1" applyAlignment="1">
      <alignment horizontal="center" vertical="center"/>
    </xf>
    <xf numFmtId="176" fontId="5" fillId="0" borderId="75" xfId="1" applyNumberFormat="1" applyFont="1" applyFill="1" applyBorder="1" applyAlignment="1">
      <alignment vertical="center"/>
    </xf>
    <xf numFmtId="176" fontId="5" fillId="0" borderId="2" xfId="1" quotePrefix="1" applyNumberFormat="1" applyFont="1" applyFill="1" applyBorder="1" applyAlignment="1">
      <alignment horizontal="right" vertical="center"/>
    </xf>
    <xf numFmtId="178" fontId="5" fillId="0" borderId="6" xfId="2" applyNumberFormat="1" applyFont="1" applyFill="1" applyBorder="1" applyAlignment="1">
      <alignment horizontal="right" vertical="center"/>
    </xf>
    <xf numFmtId="179" fontId="5" fillId="0" borderId="64" xfId="1" applyNumberFormat="1" applyFont="1" applyFill="1" applyBorder="1" applyAlignment="1">
      <alignment horizontal="right" vertical="center"/>
    </xf>
    <xf numFmtId="176" fontId="5" fillId="0" borderId="0" xfId="1" applyNumberFormat="1" applyFont="1" applyFill="1" applyBorder="1" applyAlignment="1">
      <alignment horizontal="right" vertical="center"/>
    </xf>
    <xf numFmtId="176" fontId="5" fillId="0" borderId="6" xfId="1" applyNumberFormat="1" applyFont="1" applyFill="1" applyBorder="1" applyAlignment="1">
      <alignment horizontal="right" vertical="center"/>
    </xf>
    <xf numFmtId="178" fontId="5" fillId="0" borderId="60" xfId="2" applyNumberFormat="1" applyFont="1" applyFill="1" applyBorder="1" applyAlignment="1">
      <alignment horizontal="right" vertical="center"/>
    </xf>
    <xf numFmtId="176" fontId="5" fillId="0" borderId="2" xfId="1" applyNumberFormat="1" applyFont="1" applyFill="1" applyBorder="1" applyAlignment="1">
      <alignment horizontal="right" vertical="center"/>
    </xf>
    <xf numFmtId="176" fontId="5" fillId="0" borderId="16" xfId="1" applyNumberFormat="1" applyFont="1" applyFill="1" applyBorder="1" applyAlignment="1">
      <alignment horizontal="right" vertical="center"/>
    </xf>
    <xf numFmtId="176" fontId="5" fillId="0" borderId="5" xfId="1" applyNumberFormat="1" applyFont="1" applyFill="1" applyBorder="1" applyAlignment="1">
      <alignment horizontal="right" vertical="center"/>
    </xf>
    <xf numFmtId="176" fontId="5" fillId="0" borderId="67" xfId="1" applyNumberFormat="1" applyFont="1" applyFill="1" applyBorder="1" applyAlignment="1">
      <alignment horizontal="right" vertical="center"/>
    </xf>
    <xf numFmtId="178" fontId="5" fillId="0" borderId="33" xfId="2" applyNumberFormat="1" applyFont="1" applyFill="1" applyBorder="1" applyAlignment="1">
      <alignment horizontal="right" vertical="center"/>
    </xf>
    <xf numFmtId="176" fontId="5" fillId="0" borderId="76" xfId="1" applyNumberFormat="1" applyFont="1" applyFill="1" applyBorder="1" applyAlignment="1">
      <alignment horizontal="right" vertical="center"/>
    </xf>
    <xf numFmtId="179" fontId="5" fillId="0" borderId="6" xfId="1" applyNumberFormat="1" applyFont="1" applyFill="1" applyBorder="1" applyAlignment="1">
      <alignment horizontal="right" vertical="center"/>
    </xf>
    <xf numFmtId="176" fontId="5" fillId="0" borderId="63" xfId="1" applyNumberFormat="1" applyFont="1" applyFill="1" applyBorder="1" applyAlignment="1">
      <alignment horizontal="right" vertical="center"/>
    </xf>
    <xf numFmtId="176" fontId="5" fillId="0" borderId="59" xfId="1" applyNumberFormat="1" applyFont="1" applyFill="1" applyBorder="1" applyAlignment="1">
      <alignment horizontal="right" vertical="center"/>
    </xf>
    <xf numFmtId="176" fontId="5" fillId="0" borderId="77" xfId="1" applyNumberFormat="1" applyFont="1" applyFill="1" applyBorder="1" applyAlignment="1">
      <alignment vertical="center"/>
    </xf>
    <xf numFmtId="176" fontId="5" fillId="0" borderId="18" xfId="1" applyNumberFormat="1" applyFont="1" applyFill="1" applyBorder="1" applyAlignment="1">
      <alignment horizontal="right" vertical="center"/>
    </xf>
    <xf numFmtId="178" fontId="5" fillId="0" borderId="64" xfId="2" applyNumberFormat="1" applyFont="1" applyFill="1" applyBorder="1" applyAlignment="1">
      <alignment horizontal="right" vertical="center"/>
    </xf>
    <xf numFmtId="176" fontId="5" fillId="0" borderId="64" xfId="1" applyNumberFormat="1" applyFont="1" applyFill="1" applyBorder="1" applyAlignment="1">
      <alignment horizontal="right" vertical="center"/>
    </xf>
    <xf numFmtId="178" fontId="5" fillId="0" borderId="25" xfId="2" applyNumberFormat="1" applyFont="1" applyFill="1" applyBorder="1" applyAlignment="1">
      <alignment horizontal="right" vertical="center"/>
    </xf>
    <xf numFmtId="176" fontId="5" fillId="0" borderId="0" xfId="1" applyNumberFormat="1" applyFont="1" applyFill="1" applyBorder="1" applyAlignment="1">
      <alignment horizontal="distributed" vertical="center"/>
    </xf>
    <xf numFmtId="176" fontId="14" fillId="0" borderId="0" xfId="1" applyNumberFormat="1" applyFont="1" applyFill="1" applyAlignment="1">
      <alignment vertical="top"/>
    </xf>
    <xf numFmtId="176" fontId="5" fillId="0" borderId="27" xfId="1" applyNumberFormat="1" applyFont="1" applyFill="1" applyBorder="1" applyAlignment="1">
      <alignment horizontal="distributed" vertical="center"/>
    </xf>
    <xf numFmtId="176" fontId="5" fillId="0" borderId="28" xfId="1" applyNumberFormat="1" applyFont="1" applyFill="1" applyBorder="1" applyAlignment="1">
      <alignment horizontal="distributed" vertical="center"/>
    </xf>
    <xf numFmtId="176" fontId="5" fillId="0" borderId="30" xfId="1" applyNumberFormat="1" applyFont="1" applyFill="1" applyBorder="1" applyAlignment="1">
      <alignment horizontal="distributed" vertical="center"/>
    </xf>
    <xf numFmtId="176" fontId="5" fillId="0" borderId="32" xfId="1" applyNumberFormat="1" applyFont="1" applyFill="1" applyBorder="1" applyAlignment="1">
      <alignment horizontal="distributed" vertical="center"/>
    </xf>
    <xf numFmtId="176" fontId="5" fillId="0" borderId="30" xfId="1" applyNumberFormat="1" applyFont="1" applyFill="1" applyBorder="1" applyAlignment="1">
      <alignment horizontal="distributed" vertical="center"/>
    </xf>
    <xf numFmtId="176" fontId="5" fillId="0" borderId="1" xfId="1" applyNumberFormat="1" applyFont="1" applyFill="1" applyBorder="1" applyAlignment="1">
      <alignment horizontal="center" vertical="center"/>
    </xf>
    <xf numFmtId="176" fontId="5" fillId="0" borderId="7" xfId="1" applyNumberFormat="1" applyFont="1" applyFill="1" applyBorder="1" applyAlignment="1">
      <alignment horizontal="center" vertical="center"/>
    </xf>
    <xf numFmtId="176" fontId="5" fillId="0" borderId="8" xfId="1" applyNumberFormat="1" applyFont="1" applyFill="1" applyBorder="1" applyAlignment="1">
      <alignment horizontal="center" vertical="center"/>
    </xf>
    <xf numFmtId="0" fontId="5" fillId="0" borderId="0" xfId="1" applyFont="1" applyFill="1" applyBorder="1"/>
    <xf numFmtId="176" fontId="5" fillId="0" borderId="66" xfId="1" applyNumberFormat="1" applyFont="1" applyFill="1" applyBorder="1" applyAlignment="1">
      <alignment horizontal="distributed" vertical="center"/>
    </xf>
    <xf numFmtId="176" fontId="5" fillId="0" borderId="35" xfId="1" applyNumberFormat="1" applyFont="1" applyFill="1" applyBorder="1" applyAlignment="1">
      <alignment horizontal="distributed" vertical="center" justifyLastLine="1"/>
    </xf>
    <xf numFmtId="176" fontId="5" fillId="0" borderId="42" xfId="1" applyNumberFormat="1" applyFont="1" applyFill="1" applyBorder="1" applyAlignment="1">
      <alignment horizontal="distributed" vertical="center" justifyLastLine="1"/>
    </xf>
    <xf numFmtId="176" fontId="5" fillId="0" borderId="62" xfId="1" applyNumberFormat="1" applyFont="1" applyFill="1" applyBorder="1" applyAlignment="1">
      <alignment horizontal="distributed" vertical="center" justifyLastLine="1"/>
    </xf>
    <xf numFmtId="176" fontId="5" fillId="0" borderId="40" xfId="1" applyNumberFormat="1" applyFont="1" applyFill="1" applyBorder="1" applyAlignment="1">
      <alignment horizontal="center" vertical="center" wrapText="1"/>
    </xf>
    <xf numFmtId="176" fontId="5" fillId="0" borderId="35" xfId="1" applyNumberFormat="1" applyFont="1" applyFill="1" applyBorder="1" applyAlignment="1">
      <alignment horizontal="center" vertical="center"/>
    </xf>
    <xf numFmtId="176" fontId="5" fillId="0" borderId="42" xfId="1" applyNumberFormat="1" applyFont="1" applyFill="1" applyBorder="1" applyAlignment="1">
      <alignment horizontal="center" vertical="center"/>
    </xf>
    <xf numFmtId="176" fontId="5" fillId="0" borderId="62" xfId="1" applyNumberFormat="1" applyFont="1" applyFill="1" applyBorder="1" applyAlignment="1">
      <alignment horizontal="center" vertical="center"/>
    </xf>
    <xf numFmtId="176" fontId="5" fillId="0" borderId="54" xfId="1" applyNumberFormat="1" applyFont="1" applyFill="1" applyBorder="1" applyAlignment="1">
      <alignment vertical="center" wrapText="1"/>
    </xf>
    <xf numFmtId="176" fontId="5" fillId="0" borderId="40" xfId="1" applyNumberFormat="1" applyFont="1" applyFill="1" applyBorder="1" applyAlignment="1">
      <alignment vertical="center" wrapText="1"/>
    </xf>
    <xf numFmtId="176" fontId="5" fillId="0" borderId="55" xfId="1" applyNumberFormat="1" applyFont="1" applyFill="1" applyBorder="1" applyAlignment="1">
      <alignment horizontal="left" vertical="center"/>
    </xf>
    <xf numFmtId="176" fontId="5" fillId="0" borderId="58" xfId="1" applyNumberFormat="1" applyFont="1" applyFill="1" applyBorder="1" applyAlignment="1">
      <alignment horizontal="left" vertical="center"/>
    </xf>
    <xf numFmtId="176" fontId="5" fillId="0" borderId="76" xfId="1" applyNumberFormat="1" applyFont="1" applyFill="1" applyBorder="1" applyAlignment="1">
      <alignment horizontal="center" vertical="center"/>
    </xf>
    <xf numFmtId="176" fontId="5" fillId="0" borderId="54" xfId="1" applyNumberFormat="1" applyFont="1" applyFill="1" applyBorder="1" applyAlignment="1">
      <alignment horizontal="left" vertical="center"/>
    </xf>
    <xf numFmtId="176" fontId="5" fillId="0" borderId="17" xfId="1" applyNumberFormat="1" applyFont="1" applyFill="1" applyBorder="1" applyAlignment="1">
      <alignment horizontal="center" vertical="center" wrapText="1"/>
    </xf>
    <xf numFmtId="176" fontId="5" fillId="0" borderId="16" xfId="1" applyNumberFormat="1" applyFont="1" applyFill="1" applyBorder="1" applyAlignment="1">
      <alignment vertical="center" wrapText="1"/>
    </xf>
    <xf numFmtId="176" fontId="5" fillId="0" borderId="17" xfId="1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distributed" vertical="center"/>
    </xf>
    <xf numFmtId="176" fontId="5" fillId="0" borderId="64" xfId="1" applyNumberFormat="1" applyFont="1" applyFill="1" applyBorder="1" applyAlignment="1">
      <alignment horizontal="center" vertical="top"/>
    </xf>
    <xf numFmtId="176" fontId="5" fillId="0" borderId="68" xfId="1" applyNumberFormat="1" applyFont="1" applyFill="1" applyBorder="1" applyAlignment="1">
      <alignment horizontal="center" vertical="top"/>
    </xf>
    <xf numFmtId="176" fontId="5" fillId="0" borderId="24" xfId="1" applyNumberFormat="1" applyFont="1" applyFill="1" applyBorder="1" applyAlignment="1">
      <alignment horizontal="center" vertical="top"/>
    </xf>
    <xf numFmtId="176" fontId="5" fillId="0" borderId="24" xfId="1" quotePrefix="1" applyNumberFormat="1" applyFont="1" applyFill="1" applyBorder="1" applyAlignment="1">
      <alignment horizontal="center" vertical="center"/>
    </xf>
    <xf numFmtId="176" fontId="5" fillId="0" borderId="25" xfId="1" applyNumberFormat="1" applyFont="1" applyFill="1" applyBorder="1" applyAlignment="1">
      <alignment horizontal="center" vertical="center" wrapText="1"/>
    </xf>
    <xf numFmtId="176" fontId="5" fillId="0" borderId="18" xfId="1" applyNumberFormat="1" applyFont="1" applyFill="1" applyBorder="1" applyAlignment="1">
      <alignment horizontal="center" vertical="center" shrinkToFit="1"/>
    </xf>
    <xf numFmtId="176" fontId="5" fillId="0" borderId="24" xfId="1" applyNumberFormat="1" applyFont="1" applyFill="1" applyBorder="1" applyAlignment="1">
      <alignment horizontal="center" vertical="center"/>
    </xf>
    <xf numFmtId="176" fontId="5" fillId="0" borderId="24" xfId="1" applyNumberFormat="1" applyFont="1" applyFill="1" applyBorder="1" applyAlignment="1">
      <alignment vertical="center" wrapText="1"/>
    </xf>
    <xf numFmtId="176" fontId="5" fillId="0" borderId="25" xfId="1" applyNumberFormat="1" applyFont="1" applyFill="1" applyBorder="1" applyAlignment="1">
      <alignment horizontal="center" vertical="center" wrapText="1"/>
    </xf>
    <xf numFmtId="176" fontId="5" fillId="0" borderId="33" xfId="1" applyNumberFormat="1" applyFont="1" applyFill="1" applyBorder="1" applyAlignment="1">
      <alignment horizontal="right" vertical="center"/>
    </xf>
    <xf numFmtId="176" fontId="5" fillId="0" borderId="61" xfId="1" quotePrefix="1" applyNumberFormat="1" applyFont="1" applyFill="1" applyBorder="1" applyAlignment="1">
      <alignment horizontal="right" vertical="center"/>
    </xf>
    <xf numFmtId="176" fontId="5" fillId="0" borderId="17" xfId="1" applyNumberFormat="1" applyFont="1" applyFill="1" applyBorder="1" applyAlignment="1">
      <alignment horizontal="right" vertical="center"/>
    </xf>
    <xf numFmtId="176" fontId="5" fillId="0" borderId="50" xfId="1" applyNumberFormat="1" applyFont="1" applyFill="1" applyBorder="1" applyAlignment="1">
      <alignment horizontal="right" vertical="center"/>
    </xf>
    <xf numFmtId="176" fontId="5" fillId="0" borderId="33" xfId="1" applyNumberFormat="1" applyFont="1" applyFill="1" applyBorder="1" applyAlignment="1">
      <alignment horizontal="right" vertical="center"/>
    </xf>
    <xf numFmtId="176" fontId="5" fillId="0" borderId="11" xfId="1" applyNumberFormat="1" applyFont="1" applyFill="1" applyBorder="1" applyAlignment="1">
      <alignment horizontal="right" vertical="center"/>
    </xf>
    <xf numFmtId="176" fontId="5" fillId="0" borderId="44" xfId="1" applyNumberFormat="1" applyFont="1" applyFill="1" applyBorder="1" applyAlignment="1">
      <alignment horizontal="right" vertical="center"/>
    </xf>
    <xf numFmtId="176" fontId="5" fillId="0" borderId="62" xfId="1" quotePrefix="1" applyNumberFormat="1" applyFont="1" applyFill="1" applyBorder="1" applyAlignment="1">
      <alignment horizontal="right" vertical="center"/>
    </xf>
    <xf numFmtId="176" fontId="5" fillId="0" borderId="41" xfId="1" applyNumberFormat="1" applyFont="1" applyFill="1" applyBorder="1" applyAlignment="1">
      <alignment horizontal="right" vertical="center"/>
    </xf>
    <xf numFmtId="176" fontId="5" fillId="0" borderId="38" xfId="1" applyNumberFormat="1" applyFont="1" applyFill="1" applyBorder="1" applyAlignment="1">
      <alignment horizontal="right" vertical="center"/>
    </xf>
    <xf numFmtId="176" fontId="5" fillId="0" borderId="13" xfId="1" applyNumberFormat="1" applyFont="1" applyFill="1" applyBorder="1" applyAlignment="1">
      <alignment horizontal="right" vertical="center"/>
    </xf>
    <xf numFmtId="176" fontId="5" fillId="0" borderId="48" xfId="1" applyNumberFormat="1" applyFont="1" applyFill="1" applyBorder="1" applyAlignment="1">
      <alignment horizontal="right" vertical="center"/>
    </xf>
    <xf numFmtId="176" fontId="5" fillId="0" borderId="20" xfId="1" quotePrefix="1" applyNumberFormat="1" applyFont="1" applyFill="1" applyBorder="1" applyAlignment="1">
      <alignment horizontal="right" vertical="center"/>
    </xf>
    <xf numFmtId="176" fontId="5" fillId="0" borderId="21" xfId="1" applyNumberFormat="1" applyFont="1" applyFill="1" applyBorder="1" applyAlignment="1">
      <alignment horizontal="right" vertical="center"/>
    </xf>
    <xf numFmtId="176" fontId="5" fillId="0" borderId="47" xfId="1" applyNumberFormat="1" applyFont="1" applyFill="1" applyBorder="1" applyAlignment="1">
      <alignment horizontal="right" vertical="center"/>
    </xf>
    <xf numFmtId="176" fontId="5" fillId="0" borderId="34" xfId="1" applyNumberFormat="1" applyFont="1" applyFill="1" applyBorder="1" applyAlignment="1">
      <alignment horizontal="right" vertical="center"/>
    </xf>
    <xf numFmtId="176" fontId="5" fillId="0" borderId="40" xfId="1" applyNumberFormat="1" applyFont="1" applyFill="1" applyBorder="1" applyAlignment="1">
      <alignment horizontal="right" vertical="center"/>
    </xf>
    <xf numFmtId="176" fontId="5" fillId="0" borderId="31" xfId="1" applyNumberFormat="1" applyFont="1" applyFill="1" applyBorder="1" applyAlignment="1">
      <alignment horizontal="right" vertical="center"/>
    </xf>
    <xf numFmtId="176" fontId="5" fillId="0" borderId="61" xfId="1" applyNumberFormat="1" applyFont="1" applyFill="1" applyBorder="1" applyAlignment="1">
      <alignment horizontal="right" vertical="center"/>
    </xf>
    <xf numFmtId="176" fontId="5" fillId="0" borderId="62" xfId="1" applyNumberFormat="1" applyFont="1" applyFill="1" applyBorder="1" applyAlignment="1">
      <alignment horizontal="right" vertical="center"/>
    </xf>
    <xf numFmtId="176" fontId="5" fillId="0" borderId="20" xfId="1" applyNumberFormat="1" applyFont="1" applyFill="1" applyBorder="1" applyAlignment="1">
      <alignment horizontal="right" vertical="center"/>
    </xf>
    <xf numFmtId="176" fontId="5" fillId="0" borderId="15" xfId="1" applyNumberFormat="1" applyFont="1" applyFill="1" applyBorder="1" applyAlignment="1">
      <alignment horizontal="right" vertical="center"/>
    </xf>
    <xf numFmtId="176" fontId="5" fillId="0" borderId="6" xfId="1" applyNumberFormat="1" applyFont="1" applyFill="1" applyBorder="1" applyAlignment="1">
      <alignment horizontal="right" vertical="center"/>
    </xf>
    <xf numFmtId="176" fontId="5" fillId="0" borderId="63" xfId="1" applyNumberFormat="1" applyFont="1" applyFill="1" applyBorder="1" applyAlignment="1">
      <alignment horizontal="right" vertical="center"/>
    </xf>
    <xf numFmtId="176" fontId="5" fillId="0" borderId="60" xfId="1" applyNumberFormat="1" applyFont="1" applyFill="1" applyBorder="1" applyAlignment="1">
      <alignment horizontal="right" vertical="center"/>
    </xf>
    <xf numFmtId="176" fontId="5" fillId="0" borderId="6" xfId="1" quotePrefix="1" applyNumberFormat="1" applyFont="1" applyFill="1" applyBorder="1" applyAlignment="1">
      <alignment horizontal="right" vertical="center"/>
    </xf>
    <xf numFmtId="176" fontId="5" fillId="0" borderId="3" xfId="1" applyNumberFormat="1" applyFont="1" applyFill="1" applyBorder="1" applyAlignment="1">
      <alignment horizontal="right" vertical="center"/>
    </xf>
    <xf numFmtId="176" fontId="5" fillId="0" borderId="59" xfId="1" quotePrefix="1" applyNumberFormat="1" applyFont="1" applyFill="1" applyBorder="1" applyAlignment="1">
      <alignment horizontal="right" vertical="center"/>
    </xf>
    <xf numFmtId="176" fontId="5" fillId="0" borderId="60" xfId="1" quotePrefix="1" applyNumberFormat="1" applyFont="1" applyFill="1" applyBorder="1" applyAlignment="1">
      <alignment horizontal="right" vertical="center"/>
    </xf>
    <xf numFmtId="176" fontId="5" fillId="0" borderId="0" xfId="1" quotePrefix="1" applyNumberFormat="1" applyFont="1" applyFill="1" applyBorder="1" applyAlignment="1">
      <alignment horizontal="right" vertical="center"/>
    </xf>
    <xf numFmtId="176" fontId="5" fillId="0" borderId="27" xfId="1" applyNumberFormat="1" applyFont="1" applyFill="1" applyBorder="1" applyAlignment="1">
      <alignment horizontal="right" vertical="center"/>
    </xf>
    <xf numFmtId="176" fontId="5" fillId="0" borderId="24" xfId="1" applyNumberFormat="1" applyFont="1" applyFill="1" applyBorder="1" applyAlignment="1">
      <alignment horizontal="right" vertical="center"/>
    </xf>
    <xf numFmtId="176" fontId="5" fillId="0" borderId="25" xfId="1" applyNumberFormat="1" applyFont="1" applyFill="1" applyBorder="1" applyAlignment="1">
      <alignment horizontal="right" vertical="center"/>
    </xf>
    <xf numFmtId="179" fontId="5" fillId="0" borderId="0" xfId="1" applyNumberFormat="1" applyFont="1" applyFill="1" applyAlignment="1">
      <alignment vertical="center"/>
    </xf>
    <xf numFmtId="180" fontId="2" fillId="0" borderId="0" xfId="1" applyNumberFormat="1" applyFont="1" applyFill="1" applyAlignment="1">
      <alignment vertical="center"/>
    </xf>
    <xf numFmtId="180" fontId="5" fillId="0" borderId="0" xfId="1" applyNumberFormat="1" applyFont="1" applyFill="1" applyAlignment="1">
      <alignment vertical="center"/>
    </xf>
    <xf numFmtId="179" fontId="2" fillId="0" borderId="0" xfId="1" applyNumberFormat="1" applyFont="1" applyFill="1" applyAlignment="1">
      <alignment vertical="center"/>
    </xf>
    <xf numFmtId="180" fontId="6" fillId="0" borderId="0" xfId="1" applyNumberFormat="1" applyFont="1" applyFill="1" applyAlignment="1">
      <alignment vertical="center"/>
    </xf>
    <xf numFmtId="179" fontId="6" fillId="0" borderId="0" xfId="1" applyNumberFormat="1" applyFont="1" applyFill="1" applyAlignment="1">
      <alignment vertical="center"/>
    </xf>
    <xf numFmtId="180" fontId="5" fillId="0" borderId="0" xfId="1" applyNumberFormat="1" applyFont="1" applyFill="1" applyAlignment="1">
      <alignment vertical="top"/>
    </xf>
    <xf numFmtId="179" fontId="5" fillId="0" borderId="0" xfId="1" applyNumberFormat="1" applyFont="1" applyFill="1" applyBorder="1" applyAlignment="1">
      <alignment vertical="top"/>
    </xf>
    <xf numFmtId="176" fontId="5" fillId="0" borderId="69" xfId="1" applyNumberFormat="1" applyFont="1" applyFill="1" applyBorder="1" applyAlignment="1">
      <alignment horizontal="distributed" vertical="center"/>
    </xf>
    <xf numFmtId="180" fontId="5" fillId="0" borderId="2" xfId="1" applyNumberFormat="1" applyFont="1" applyFill="1" applyBorder="1" applyAlignment="1">
      <alignment horizontal="distributed" vertical="center" indent="3"/>
    </xf>
    <xf numFmtId="180" fontId="5" fillId="0" borderId="3" xfId="1" applyNumberFormat="1" applyFont="1" applyFill="1" applyBorder="1" applyAlignment="1">
      <alignment horizontal="distributed" vertical="center" indent="3"/>
    </xf>
    <xf numFmtId="180" fontId="5" fillId="0" borderId="4" xfId="1" applyNumberFormat="1" applyFont="1" applyFill="1" applyBorder="1" applyAlignment="1">
      <alignment horizontal="distributed" vertical="center" indent="3"/>
    </xf>
    <xf numFmtId="176" fontId="5" fillId="0" borderId="66" xfId="1" applyNumberFormat="1" applyFont="1" applyFill="1" applyBorder="1" applyAlignment="1">
      <alignment horizontal="distributed" vertical="center"/>
    </xf>
    <xf numFmtId="180" fontId="5" fillId="0" borderId="30" xfId="1" applyNumberFormat="1" applyFont="1" applyFill="1" applyBorder="1" applyAlignment="1">
      <alignment horizontal="center" vertical="center"/>
    </xf>
    <xf numFmtId="180" fontId="5" fillId="0" borderId="8" xfId="1" applyNumberFormat="1" applyFont="1" applyFill="1" applyBorder="1" applyAlignment="1">
      <alignment horizontal="left" vertical="center"/>
    </xf>
    <xf numFmtId="176" fontId="5" fillId="0" borderId="66" xfId="1" applyNumberFormat="1" applyFont="1" applyFill="1" applyBorder="1" applyAlignment="1">
      <alignment horizontal="center" vertical="center" wrapText="1"/>
    </xf>
    <xf numFmtId="176" fontId="5" fillId="0" borderId="0" xfId="1" applyNumberFormat="1" applyFont="1" applyFill="1" applyBorder="1" applyAlignment="1">
      <alignment vertical="center"/>
    </xf>
    <xf numFmtId="180" fontId="5" fillId="0" borderId="42" xfId="1" applyNumberFormat="1" applyFont="1" applyFill="1" applyBorder="1" applyAlignment="1">
      <alignment vertical="center" shrinkToFit="1"/>
    </xf>
    <xf numFmtId="176" fontId="5" fillId="0" borderId="58" xfId="1" applyNumberFormat="1" applyFont="1" applyFill="1" applyBorder="1" applyAlignment="1">
      <alignment vertical="center"/>
    </xf>
    <xf numFmtId="180" fontId="5" fillId="0" borderId="62" xfId="1" applyNumberFormat="1" applyFont="1" applyFill="1" applyBorder="1" applyAlignment="1">
      <alignment horizontal="distributed" vertical="center" wrapText="1"/>
    </xf>
    <xf numFmtId="176" fontId="5" fillId="0" borderId="56" xfId="1" applyNumberFormat="1" applyFont="1" applyFill="1" applyBorder="1" applyAlignment="1">
      <alignment vertical="center"/>
    </xf>
    <xf numFmtId="179" fontId="5" fillId="0" borderId="62" xfId="1" applyNumberFormat="1" applyFont="1" applyFill="1" applyBorder="1" applyAlignment="1">
      <alignment vertical="center"/>
    </xf>
    <xf numFmtId="180" fontId="5" fillId="0" borderId="62" xfId="1" applyNumberFormat="1" applyFont="1" applyFill="1" applyBorder="1" applyAlignment="1">
      <alignment horizontal="center" vertical="center"/>
    </xf>
    <xf numFmtId="176" fontId="5" fillId="0" borderId="17" xfId="1" applyNumberFormat="1" applyFont="1" applyFill="1" applyBorder="1" applyAlignment="1">
      <alignment horizontal="center" vertical="center"/>
    </xf>
    <xf numFmtId="176" fontId="5" fillId="0" borderId="5" xfId="1" applyNumberFormat="1" applyFont="1" applyFill="1" applyBorder="1" applyAlignment="1">
      <alignment horizontal="distributed" vertical="center" wrapText="1" justifyLastLine="1"/>
    </xf>
    <xf numFmtId="176" fontId="5" fillId="0" borderId="78" xfId="1" applyNumberFormat="1" applyFont="1" applyFill="1" applyBorder="1" applyAlignment="1">
      <alignment horizontal="distributed" vertical="center" wrapText="1" justifyLastLine="1"/>
    </xf>
    <xf numFmtId="179" fontId="9" fillId="0" borderId="54" xfId="1" applyNumberFormat="1" applyFont="1" applyFill="1" applyBorder="1" applyAlignment="1">
      <alignment horizontal="distributed" vertical="center" wrapText="1"/>
    </xf>
    <xf numFmtId="176" fontId="5" fillId="0" borderId="16" xfId="1" applyNumberFormat="1" applyFont="1" applyFill="1" applyBorder="1" applyAlignment="1">
      <alignment horizontal="distributed" vertical="center" wrapText="1" justifyLastLine="1"/>
    </xf>
    <xf numFmtId="179" fontId="9" fillId="0" borderId="54" xfId="1" applyNumberFormat="1" applyFont="1" applyFill="1" applyBorder="1" applyAlignment="1">
      <alignment horizontal="justify" vertical="center" wrapText="1"/>
    </xf>
    <xf numFmtId="176" fontId="5" fillId="0" borderId="39" xfId="1" applyNumberFormat="1" applyFont="1" applyFill="1" applyBorder="1" applyAlignment="1">
      <alignment horizontal="center" vertical="center" wrapText="1" justifyLastLine="1"/>
    </xf>
    <xf numFmtId="176" fontId="5" fillId="0" borderId="78" xfId="1" applyNumberFormat="1" applyFont="1" applyFill="1" applyBorder="1" applyAlignment="1">
      <alignment horizontal="center" vertical="center" wrapText="1" justifyLastLine="1"/>
    </xf>
    <xf numFmtId="176" fontId="5" fillId="0" borderId="16" xfId="1" applyNumberFormat="1" applyFont="1" applyFill="1" applyBorder="1" applyAlignment="1">
      <alignment horizontal="center" vertical="center" wrapText="1" justifyLastLine="1"/>
    </xf>
    <xf numFmtId="176" fontId="5" fillId="0" borderId="16" xfId="1" applyNumberFormat="1" applyFont="1" applyFill="1" applyBorder="1" applyAlignment="1">
      <alignment horizontal="distributed" vertical="center" justifyLastLine="1"/>
    </xf>
    <xf numFmtId="179" fontId="9" fillId="0" borderId="16" xfId="1" applyNumberFormat="1" applyFont="1" applyFill="1" applyBorder="1" applyAlignment="1">
      <alignment horizontal="distributed" vertical="center" wrapText="1"/>
    </xf>
    <xf numFmtId="179" fontId="9" fillId="0" borderId="16" xfId="1" applyNumberFormat="1" applyFont="1" applyFill="1" applyBorder="1" applyAlignment="1">
      <alignment horizontal="justify" vertical="center" wrapText="1"/>
    </xf>
    <xf numFmtId="176" fontId="5" fillId="0" borderId="77" xfId="1" applyNumberFormat="1" applyFont="1" applyFill="1" applyBorder="1" applyAlignment="1">
      <alignment horizontal="distributed" vertical="center"/>
    </xf>
    <xf numFmtId="176" fontId="5" fillId="0" borderId="18" xfId="1" applyNumberFormat="1" applyFont="1" applyFill="1" applyBorder="1" applyAlignment="1">
      <alignment horizontal="distributed" vertical="center" wrapText="1" justifyLastLine="1"/>
    </xf>
    <xf numFmtId="176" fontId="5" fillId="0" borderId="68" xfId="1" applyNumberFormat="1" applyFont="1" applyFill="1" applyBorder="1" applyAlignment="1">
      <alignment horizontal="distributed" vertical="center" wrapText="1" justifyLastLine="1"/>
    </xf>
    <xf numFmtId="179" fontId="9" fillId="0" borderId="24" xfId="1" applyNumberFormat="1" applyFont="1" applyFill="1" applyBorder="1" applyAlignment="1">
      <alignment horizontal="distributed" vertical="center" wrapText="1"/>
    </xf>
    <xf numFmtId="176" fontId="5" fillId="0" borderId="24" xfId="1" applyNumberFormat="1" applyFont="1" applyFill="1" applyBorder="1" applyAlignment="1">
      <alignment horizontal="distributed" vertical="center" wrapText="1" justifyLastLine="1"/>
    </xf>
    <xf numFmtId="179" fontId="9" fillId="0" borderId="24" xfId="1" applyNumberFormat="1" applyFont="1" applyFill="1" applyBorder="1" applyAlignment="1">
      <alignment horizontal="justify" vertical="center" wrapText="1"/>
    </xf>
    <xf numFmtId="176" fontId="5" fillId="0" borderId="64" xfId="1" applyNumberFormat="1" applyFont="1" applyFill="1" applyBorder="1" applyAlignment="1">
      <alignment horizontal="center" vertical="center" wrapText="1" justifyLastLine="1"/>
    </xf>
    <xf numFmtId="176" fontId="5" fillId="0" borderId="68" xfId="1" applyNumberFormat="1" applyFont="1" applyFill="1" applyBorder="1" applyAlignment="1">
      <alignment horizontal="center" vertical="center" wrapText="1" justifyLastLine="1"/>
    </xf>
    <xf numFmtId="176" fontId="5" fillId="0" borderId="24" xfId="1" applyNumberFormat="1" applyFont="1" applyFill="1" applyBorder="1" applyAlignment="1">
      <alignment horizontal="center" vertical="center" wrapText="1" justifyLastLine="1"/>
    </xf>
    <xf numFmtId="176" fontId="5" fillId="0" borderId="24" xfId="1" applyNumberFormat="1" applyFont="1" applyFill="1" applyBorder="1" applyAlignment="1">
      <alignment horizontal="distributed" vertical="center" justifyLastLine="1"/>
    </xf>
    <xf numFmtId="176" fontId="5" fillId="0" borderId="25" xfId="1" quotePrefix="1" applyNumberFormat="1" applyFont="1" applyFill="1" applyBorder="1" applyAlignment="1">
      <alignment horizontal="center" vertical="center"/>
    </xf>
    <xf numFmtId="176" fontId="5" fillId="0" borderId="77" xfId="1" applyNumberFormat="1" applyFont="1" applyFill="1" applyBorder="1" applyAlignment="1">
      <alignment horizontal="center" vertical="center" wrapText="1"/>
    </xf>
    <xf numFmtId="176" fontId="5" fillId="0" borderId="78" xfId="1" applyNumberFormat="1" applyFont="1" applyFill="1" applyBorder="1" applyAlignment="1">
      <alignment horizontal="right" vertical="center"/>
    </xf>
    <xf numFmtId="180" fontId="5" fillId="0" borderId="39" xfId="1" applyNumberFormat="1" applyFont="1" applyFill="1" applyBorder="1" applyAlignment="1">
      <alignment horizontal="right" vertical="center"/>
    </xf>
    <xf numFmtId="180" fontId="5" fillId="0" borderId="16" xfId="1" applyNumberFormat="1" applyFont="1" applyFill="1" applyBorder="1" applyAlignment="1">
      <alignment horizontal="right" vertical="center"/>
    </xf>
    <xf numFmtId="179" fontId="5" fillId="0" borderId="16" xfId="1" applyNumberFormat="1" applyFont="1" applyFill="1" applyBorder="1" applyAlignment="1">
      <alignment horizontal="right" vertical="center"/>
    </xf>
    <xf numFmtId="176" fontId="5" fillId="0" borderId="79" xfId="1" applyNumberFormat="1" applyFont="1" applyFill="1" applyBorder="1" applyAlignment="1">
      <alignment horizontal="right" vertical="center"/>
    </xf>
    <xf numFmtId="176" fontId="5" fillId="0" borderId="42" xfId="1" applyNumberFormat="1" applyFont="1" applyFill="1" applyBorder="1" applyAlignment="1">
      <alignment horizontal="right" vertical="center"/>
    </xf>
    <xf numFmtId="180" fontId="5" fillId="0" borderId="44" xfId="1" applyNumberFormat="1" applyFont="1" applyFill="1" applyBorder="1" applyAlignment="1">
      <alignment horizontal="right" vertical="center"/>
    </xf>
    <xf numFmtId="180" fontId="5" fillId="0" borderId="37" xfId="1" applyNumberFormat="1" applyFont="1" applyFill="1" applyBorder="1" applyAlignment="1">
      <alignment horizontal="right" vertical="center"/>
    </xf>
    <xf numFmtId="179" fontId="5" fillId="0" borderId="37" xfId="1" applyNumberFormat="1" applyFont="1" applyFill="1" applyBorder="1" applyAlignment="1">
      <alignment horizontal="right" vertical="center"/>
    </xf>
    <xf numFmtId="176" fontId="5" fillId="0" borderId="71" xfId="1" applyNumberFormat="1" applyFont="1" applyFill="1" applyBorder="1" applyAlignment="1">
      <alignment horizontal="right" vertical="center"/>
    </xf>
    <xf numFmtId="180" fontId="5" fillId="0" borderId="52" xfId="1" applyNumberFormat="1" applyFont="1" applyFill="1" applyBorder="1" applyAlignment="1">
      <alignment horizontal="right" vertical="center"/>
    </xf>
    <xf numFmtId="180" fontId="5" fillId="0" borderId="49" xfId="1" applyNumberFormat="1" applyFont="1" applyFill="1" applyBorder="1" applyAlignment="1">
      <alignment horizontal="right" vertical="center"/>
    </xf>
    <xf numFmtId="179" fontId="5" fillId="0" borderId="49" xfId="1" applyNumberFormat="1" applyFont="1" applyFill="1" applyBorder="1" applyAlignment="1">
      <alignment horizontal="right" vertical="center"/>
    </xf>
    <xf numFmtId="176" fontId="5" fillId="0" borderId="46" xfId="1" applyNumberFormat="1" applyFont="1" applyFill="1" applyBorder="1" applyAlignment="1">
      <alignment horizontal="right" vertical="center"/>
    </xf>
    <xf numFmtId="180" fontId="5" fillId="0" borderId="48" xfId="1" applyNumberFormat="1" applyFont="1" applyFill="1" applyBorder="1" applyAlignment="1">
      <alignment horizontal="right" vertical="center"/>
    </xf>
    <xf numFmtId="180" fontId="5" fillId="0" borderId="19" xfId="1" applyNumberFormat="1" applyFont="1" applyFill="1" applyBorder="1" applyAlignment="1">
      <alignment horizontal="right" vertical="center"/>
    </xf>
    <xf numFmtId="179" fontId="5" fillId="0" borderId="19" xfId="1" applyNumberFormat="1" applyFont="1" applyFill="1" applyBorder="1" applyAlignment="1">
      <alignment horizontal="right" vertical="center"/>
    </xf>
    <xf numFmtId="176" fontId="5" fillId="0" borderId="72" xfId="1" applyNumberFormat="1" applyFont="1" applyFill="1" applyBorder="1" applyAlignment="1">
      <alignment horizontal="right" vertical="center"/>
    </xf>
    <xf numFmtId="180" fontId="5" fillId="0" borderId="48" xfId="1" applyNumberFormat="1" applyFont="1" applyFill="1" applyBorder="1" applyAlignment="1">
      <alignment horizontal="center" vertical="center"/>
    </xf>
    <xf numFmtId="176" fontId="5" fillId="0" borderId="56" xfId="1" applyNumberFormat="1" applyFont="1" applyFill="1" applyBorder="1" applyAlignment="1">
      <alignment horizontal="right" vertical="center"/>
    </xf>
    <xf numFmtId="180" fontId="5" fillId="0" borderId="58" xfId="1" applyNumberFormat="1" applyFont="1" applyFill="1" applyBorder="1" applyAlignment="1">
      <alignment horizontal="right" vertical="center"/>
    </xf>
    <xf numFmtId="180" fontId="5" fillId="0" borderId="54" xfId="1" applyNumberFormat="1" applyFont="1" applyFill="1" applyBorder="1" applyAlignment="1">
      <alignment horizontal="right" vertical="center"/>
    </xf>
    <xf numFmtId="179" fontId="5" fillId="0" borderId="54" xfId="1" applyNumberFormat="1" applyFont="1" applyFill="1" applyBorder="1" applyAlignment="1">
      <alignment horizontal="right" vertical="center"/>
    </xf>
    <xf numFmtId="176" fontId="5" fillId="0" borderId="75" xfId="1" applyNumberFormat="1" applyFont="1" applyFill="1" applyBorder="1" applyAlignment="1">
      <alignment horizontal="center" vertical="center"/>
    </xf>
    <xf numFmtId="180" fontId="5" fillId="0" borderId="6" xfId="1" applyNumberFormat="1" applyFont="1" applyFill="1" applyBorder="1" applyAlignment="1">
      <alignment horizontal="right" vertical="center"/>
    </xf>
    <xf numFmtId="180" fontId="5" fillId="0" borderId="59" xfId="1" applyNumberFormat="1" applyFont="1" applyFill="1" applyBorder="1" applyAlignment="1">
      <alignment horizontal="right" vertical="center"/>
    </xf>
    <xf numFmtId="179" fontId="5" fillId="0" borderId="59" xfId="1" applyNumberFormat="1" applyFont="1" applyFill="1" applyBorder="1" applyAlignment="1">
      <alignment horizontal="right" vertical="center"/>
    </xf>
    <xf numFmtId="176" fontId="5" fillId="0" borderId="66" xfId="1" applyNumberFormat="1" applyFont="1" applyFill="1" applyBorder="1" applyAlignment="1">
      <alignment horizontal="right" vertical="center"/>
    </xf>
    <xf numFmtId="180" fontId="5" fillId="0" borderId="33" xfId="1" applyNumberFormat="1" applyFont="1" applyFill="1" applyBorder="1" applyAlignment="1">
      <alignment horizontal="right" vertical="center"/>
    </xf>
    <xf numFmtId="176" fontId="5" fillId="0" borderId="42" xfId="1" applyNumberFormat="1" applyFont="1" applyFill="1" applyBorder="1" applyAlignment="1">
      <alignment horizontal="right" vertical="center" shrinkToFit="1"/>
    </xf>
    <xf numFmtId="176" fontId="5" fillId="0" borderId="46" xfId="1" applyNumberFormat="1" applyFont="1" applyFill="1" applyBorder="1" applyAlignment="1">
      <alignment horizontal="right" vertical="center" shrinkToFit="1"/>
    </xf>
    <xf numFmtId="176" fontId="5" fillId="0" borderId="75" xfId="1" applyNumberFormat="1" applyFont="1" applyFill="1" applyBorder="1" applyAlignment="1">
      <alignment horizontal="right" vertical="center"/>
    </xf>
    <xf numFmtId="176" fontId="5" fillId="0" borderId="77" xfId="1" applyNumberFormat="1" applyFont="1" applyFill="1" applyBorder="1" applyAlignment="1">
      <alignment horizontal="center" vertical="center"/>
    </xf>
    <xf numFmtId="176" fontId="5" fillId="0" borderId="68" xfId="1" applyNumberFormat="1" applyFont="1" applyFill="1" applyBorder="1" applyAlignment="1">
      <alignment horizontal="right" vertical="center"/>
    </xf>
    <xf numFmtId="180" fontId="5" fillId="0" borderId="64" xfId="1" applyNumberFormat="1" applyFont="1" applyFill="1" applyBorder="1" applyAlignment="1">
      <alignment horizontal="right" vertical="center"/>
    </xf>
    <xf numFmtId="180" fontId="5" fillId="0" borderId="24" xfId="1" applyNumberFormat="1" applyFont="1" applyFill="1" applyBorder="1" applyAlignment="1">
      <alignment horizontal="right" vertical="center"/>
    </xf>
    <xf numFmtId="179" fontId="5" fillId="0" borderId="24" xfId="1" applyNumberFormat="1" applyFont="1" applyFill="1" applyBorder="1" applyAlignment="1">
      <alignment horizontal="right" vertical="center"/>
    </xf>
    <xf numFmtId="180" fontId="5" fillId="0" borderId="0" xfId="1" applyNumberFormat="1" applyFont="1" applyFill="1" applyAlignment="1"/>
    <xf numFmtId="179" fontId="5" fillId="0" borderId="0" xfId="1" applyNumberFormat="1" applyFont="1" applyFill="1" applyAlignment="1"/>
    <xf numFmtId="176" fontId="5" fillId="0" borderId="0" xfId="1" applyNumberFormat="1" applyFont="1" applyFill="1" applyAlignment="1">
      <alignment horizontal="distributed" vertical="top"/>
    </xf>
    <xf numFmtId="176" fontId="5" fillId="0" borderId="28" xfId="1" applyNumberFormat="1" applyFont="1" applyFill="1" applyBorder="1" applyAlignment="1">
      <alignment horizontal="distributed" vertical="center" indent="2"/>
    </xf>
    <xf numFmtId="176" fontId="5" fillId="0" borderId="30" xfId="1" applyNumberFormat="1" applyFont="1" applyFill="1" applyBorder="1" applyAlignment="1">
      <alignment horizontal="distributed" vertical="center" indent="2"/>
    </xf>
    <xf numFmtId="176" fontId="5" fillId="0" borderId="8" xfId="1" applyNumberFormat="1" applyFont="1" applyFill="1" applyBorder="1" applyAlignment="1">
      <alignment horizontal="distributed" vertical="center"/>
    </xf>
    <xf numFmtId="176" fontId="5" fillId="0" borderId="7" xfId="1" applyNumberFormat="1" applyFont="1" applyFill="1" applyBorder="1" applyAlignment="1">
      <alignment horizontal="distributed" vertical="center"/>
    </xf>
    <xf numFmtId="176" fontId="5" fillId="0" borderId="30" xfId="1" applyNumberFormat="1" applyFont="1" applyFill="1" applyBorder="1" applyAlignment="1">
      <alignment horizontal="center" vertical="center"/>
    </xf>
    <xf numFmtId="176" fontId="5" fillId="0" borderId="8" xfId="1" applyNumberFormat="1" applyFont="1" applyFill="1" applyBorder="1" applyAlignment="1">
      <alignment horizontal="center" vertical="center"/>
    </xf>
    <xf numFmtId="176" fontId="5" fillId="0" borderId="5" xfId="1" applyNumberFormat="1" applyFont="1" applyFill="1" applyBorder="1" applyAlignment="1">
      <alignment horizontal="distributed" vertical="center"/>
    </xf>
    <xf numFmtId="176" fontId="5" fillId="0" borderId="55" xfId="1" applyNumberFormat="1" applyFont="1" applyFill="1" applyBorder="1" applyAlignment="1">
      <alignment horizontal="left" vertical="center"/>
    </xf>
    <xf numFmtId="176" fontId="5" fillId="0" borderId="56" xfId="1" applyNumberFormat="1" applyFont="1" applyFill="1" applyBorder="1" applyAlignment="1">
      <alignment horizontal="left" vertical="center"/>
    </xf>
    <xf numFmtId="176" fontId="5" fillId="0" borderId="58" xfId="1" applyNumberFormat="1" applyFont="1" applyFill="1" applyBorder="1" applyAlignment="1">
      <alignment vertical="center"/>
    </xf>
    <xf numFmtId="176" fontId="5" fillId="0" borderId="76" xfId="1" applyNumberFormat="1" applyFont="1" applyFill="1" applyBorder="1" applyAlignment="1">
      <alignment vertical="center"/>
    </xf>
    <xf numFmtId="176" fontId="5" fillId="0" borderId="17" xfId="1" applyNumberFormat="1" applyFont="1" applyFill="1" applyBorder="1" applyAlignment="1">
      <alignment horizontal="left" vertical="center"/>
    </xf>
    <xf numFmtId="176" fontId="5" fillId="0" borderId="58" xfId="1" applyNumberFormat="1" applyFont="1" applyFill="1" applyBorder="1" applyAlignment="1">
      <alignment horizontal="left" vertical="center"/>
    </xf>
    <xf numFmtId="176" fontId="5" fillId="0" borderId="76" xfId="1" applyNumberFormat="1" applyFont="1" applyFill="1" applyBorder="1" applyAlignment="1">
      <alignment vertical="center"/>
    </xf>
    <xf numFmtId="176" fontId="5" fillId="0" borderId="76" xfId="1" applyNumberFormat="1" applyFont="1" applyFill="1" applyBorder="1" applyAlignment="1">
      <alignment horizontal="left" vertical="center"/>
    </xf>
    <xf numFmtId="176" fontId="5" fillId="0" borderId="18" xfId="1" applyNumberFormat="1" applyFont="1" applyFill="1" applyBorder="1" applyAlignment="1">
      <alignment horizontal="center" vertical="center"/>
    </xf>
    <xf numFmtId="176" fontId="5" fillId="0" borderId="27" xfId="1" applyNumberFormat="1" applyFont="1" applyFill="1" applyBorder="1" applyAlignment="1">
      <alignment horizontal="center" vertical="center"/>
    </xf>
    <xf numFmtId="176" fontId="5" fillId="0" borderId="64" xfId="1" applyNumberFormat="1" applyFont="1" applyFill="1" applyBorder="1" applyAlignment="1">
      <alignment horizontal="distributed" vertical="center" justifyLastLine="1"/>
    </xf>
    <xf numFmtId="176" fontId="5" fillId="0" borderId="68" xfId="1" applyNumberFormat="1" applyFont="1" applyFill="1" applyBorder="1" applyAlignment="1">
      <alignment horizontal="distributed" vertical="center" justifyLastLine="1"/>
    </xf>
    <xf numFmtId="176" fontId="5" fillId="0" borderId="64" xfId="1" quotePrefix="1" applyNumberFormat="1" applyFont="1" applyFill="1" applyBorder="1" applyAlignment="1">
      <alignment horizontal="center" vertical="center"/>
    </xf>
    <xf numFmtId="176" fontId="5" fillId="0" borderId="67" xfId="1" quotePrefix="1" applyNumberFormat="1" applyFont="1" applyFill="1" applyBorder="1" applyAlignment="1">
      <alignment horizontal="right" vertical="center"/>
    </xf>
    <xf numFmtId="176" fontId="5" fillId="0" borderId="7" xfId="1" applyNumberFormat="1" applyFont="1" applyFill="1" applyBorder="1" applyAlignment="1">
      <alignment horizontal="right" vertical="center"/>
    </xf>
    <xf numFmtId="176" fontId="5" fillId="0" borderId="70" xfId="1" applyNumberFormat="1" applyFont="1" applyFill="1" applyBorder="1" applyAlignment="1">
      <alignment horizontal="right" vertical="center"/>
    </xf>
    <xf numFmtId="176" fontId="5" fillId="0" borderId="30" xfId="1" applyNumberFormat="1" applyFont="1" applyFill="1" applyBorder="1" applyAlignment="1">
      <alignment horizontal="right" vertical="center"/>
    </xf>
    <xf numFmtId="176" fontId="5" fillId="0" borderId="32" xfId="1" applyNumberFormat="1" applyFont="1" applyFill="1" applyBorder="1" applyAlignment="1">
      <alignment horizontal="right" vertical="center"/>
    </xf>
    <xf numFmtId="176" fontId="5" fillId="0" borderId="62" xfId="1" quotePrefix="1" applyNumberFormat="1" applyFont="1" applyFill="1" applyBorder="1" applyAlignment="1">
      <alignment horizontal="right" vertical="center"/>
    </xf>
    <xf numFmtId="176" fontId="5" fillId="0" borderId="43" xfId="1" applyNumberFormat="1" applyFont="1" applyFill="1" applyBorder="1" applyAlignment="1">
      <alignment horizontal="right" vertical="center"/>
    </xf>
    <xf numFmtId="176" fontId="5" fillId="0" borderId="45" xfId="1" applyNumberFormat="1" applyFont="1" applyFill="1" applyBorder="1" applyAlignment="1">
      <alignment horizontal="distributed" vertical="center"/>
    </xf>
    <xf numFmtId="176" fontId="5" fillId="0" borderId="20" xfId="1" quotePrefix="1" applyNumberFormat="1" applyFont="1" applyFill="1" applyBorder="1" applyAlignment="1">
      <alignment horizontal="right" vertical="center"/>
    </xf>
    <xf numFmtId="176" fontId="5" fillId="0" borderId="57" xfId="1" applyNumberFormat="1" applyFont="1" applyFill="1" applyBorder="1" applyAlignment="1">
      <alignment horizontal="right" vertical="center"/>
    </xf>
    <xf numFmtId="176" fontId="5" fillId="0" borderId="48" xfId="1" quotePrefix="1" applyNumberFormat="1" applyFont="1" applyFill="1" applyBorder="1" applyAlignment="1">
      <alignment horizontal="right" vertical="center"/>
    </xf>
    <xf numFmtId="176" fontId="5" fillId="0" borderId="26" xfId="1" applyNumberFormat="1" applyFont="1" applyFill="1" applyBorder="1" applyAlignment="1">
      <alignment horizontal="right" vertical="center"/>
    </xf>
    <xf numFmtId="176" fontId="5" fillId="0" borderId="52" xfId="1" quotePrefix="1" applyNumberFormat="1" applyFont="1" applyFill="1" applyBorder="1" applyAlignment="1">
      <alignment horizontal="right" vertical="center"/>
    </xf>
    <xf numFmtId="176" fontId="7" fillId="0" borderId="52" xfId="1" applyNumberFormat="1" applyFont="1" applyFill="1" applyBorder="1" applyAlignment="1">
      <alignment horizontal="right" vertical="center"/>
    </xf>
    <xf numFmtId="176" fontId="5" fillId="0" borderId="14" xfId="1" applyNumberFormat="1" applyFont="1" applyFill="1" applyBorder="1" applyAlignment="1">
      <alignment horizontal="right" vertical="center"/>
    </xf>
    <xf numFmtId="176" fontId="5" fillId="0" borderId="44" xfId="1" quotePrefix="1" applyNumberFormat="1" applyFont="1" applyFill="1" applyBorder="1" applyAlignment="1">
      <alignment horizontal="right" vertical="center"/>
    </xf>
    <xf numFmtId="176" fontId="5" fillId="0" borderId="80" xfId="1" applyNumberFormat="1" applyFont="1" applyFill="1" applyBorder="1" applyAlignment="1">
      <alignment horizontal="right" vertical="center"/>
    </xf>
    <xf numFmtId="176" fontId="5" fillId="0" borderId="55" xfId="1" applyNumberFormat="1" applyFont="1" applyFill="1" applyBorder="1" applyAlignment="1">
      <alignment horizontal="distributed" vertical="center"/>
    </xf>
    <xf numFmtId="176" fontId="5" fillId="0" borderId="76" xfId="1" quotePrefix="1" applyNumberFormat="1" applyFont="1" applyFill="1" applyBorder="1" applyAlignment="1">
      <alignment horizontal="right" vertical="center"/>
    </xf>
    <xf numFmtId="176" fontId="5" fillId="0" borderId="2" xfId="1" applyNumberFormat="1" applyFont="1" applyFill="1" applyBorder="1" applyAlignment="1">
      <alignment horizontal="right" vertical="center"/>
    </xf>
    <xf numFmtId="176" fontId="5" fillId="0" borderId="6" xfId="1" quotePrefix="1" applyNumberFormat="1" applyFont="1" applyFill="1" applyBorder="1" applyAlignment="1">
      <alignment horizontal="right" vertical="center"/>
    </xf>
    <xf numFmtId="176" fontId="5" fillId="0" borderId="63" xfId="1" quotePrefix="1" applyNumberFormat="1" applyFont="1" applyFill="1" applyBorder="1" applyAlignment="1">
      <alignment horizontal="right" vertical="center"/>
    </xf>
    <xf numFmtId="176" fontId="5" fillId="0" borderId="36" xfId="1" applyNumberFormat="1" applyFont="1" applyFill="1" applyBorder="1" applyAlignment="1">
      <alignment horizontal="right" vertical="center"/>
    </xf>
    <xf numFmtId="181" fontId="5" fillId="0" borderId="35" xfId="1" quotePrefix="1" applyNumberFormat="1" applyFont="1" applyFill="1" applyBorder="1" applyAlignment="1">
      <alignment horizontal="right" vertical="center"/>
    </xf>
    <xf numFmtId="176" fontId="5" fillId="0" borderId="35" xfId="1" applyNumberFormat="1" applyFont="1" applyFill="1" applyBorder="1" applyAlignment="1">
      <alignment horizontal="right" vertical="center" shrinkToFit="1"/>
    </xf>
    <xf numFmtId="176" fontId="5" fillId="0" borderId="44" xfId="1" applyNumberFormat="1" applyFont="1" applyFill="1" applyBorder="1" applyAlignment="1">
      <alignment horizontal="right" vertical="center" shrinkToFit="1"/>
    </xf>
    <xf numFmtId="176" fontId="5" fillId="0" borderId="45" xfId="1" applyNumberFormat="1" applyFont="1" applyFill="1" applyBorder="1" applyAlignment="1">
      <alignment horizontal="right" vertical="center" shrinkToFit="1"/>
    </xf>
    <xf numFmtId="176" fontId="5" fillId="0" borderId="48" xfId="1" applyNumberFormat="1" applyFont="1" applyFill="1" applyBorder="1" applyAlignment="1">
      <alignment horizontal="right" vertical="center" shrinkToFit="1"/>
    </xf>
    <xf numFmtId="176" fontId="5" fillId="0" borderId="3" xfId="1" quotePrefix="1" applyNumberFormat="1" applyFont="1" applyFill="1" applyBorder="1" applyAlignment="1">
      <alignment horizontal="right" vertical="center"/>
    </xf>
    <xf numFmtId="176" fontId="5" fillId="0" borderId="63" xfId="1" quotePrefix="1" applyNumberFormat="1" applyFont="1" applyFill="1" applyBorder="1" applyAlignment="1">
      <alignment horizontal="right" vertical="center"/>
    </xf>
    <xf numFmtId="176" fontId="5" fillId="0" borderId="4" xfId="1" quotePrefix="1" applyNumberFormat="1" applyFont="1" applyFill="1" applyBorder="1" applyAlignment="1">
      <alignment horizontal="right" vertical="center"/>
    </xf>
    <xf numFmtId="176" fontId="5" fillId="0" borderId="22" xfId="1" applyNumberFormat="1" applyFont="1" applyFill="1" applyBorder="1" applyAlignment="1">
      <alignment horizontal="right" vertical="center"/>
    </xf>
    <xf numFmtId="176" fontId="5" fillId="0" borderId="0" xfId="1" applyNumberFormat="1" applyFont="1" applyFill="1" applyAlignment="1">
      <alignment horizontal="center"/>
    </xf>
    <xf numFmtId="176" fontId="1" fillId="0" borderId="0" xfId="3" applyNumberFormat="1" applyFont="1" applyFill="1" applyAlignment="1">
      <alignment vertical="top"/>
    </xf>
    <xf numFmtId="176" fontId="5" fillId="0" borderId="0" xfId="3" applyNumberFormat="1" applyFont="1" applyFill="1" applyAlignment="1">
      <alignment vertical="top"/>
    </xf>
    <xf numFmtId="176" fontId="5" fillId="0" borderId="69" xfId="3" applyNumberFormat="1" applyFont="1" applyFill="1" applyBorder="1" applyAlignment="1">
      <alignment horizontal="center" vertical="center"/>
    </xf>
    <xf numFmtId="176" fontId="7" fillId="0" borderId="9" xfId="3" applyNumberFormat="1" applyFont="1" applyFill="1" applyBorder="1" applyAlignment="1">
      <alignment horizontal="center" vertical="center" wrapText="1"/>
    </xf>
    <xf numFmtId="176" fontId="7" fillId="0" borderId="29" xfId="3" applyNumberFormat="1" applyFont="1" applyFill="1" applyBorder="1" applyAlignment="1">
      <alignment horizontal="distributed" vertical="center"/>
    </xf>
    <xf numFmtId="176" fontId="7" fillId="0" borderId="33" xfId="3" applyNumberFormat="1" applyFont="1" applyFill="1" applyBorder="1" applyAlignment="1">
      <alignment horizontal="distributed" vertical="center" wrapText="1"/>
    </xf>
    <xf numFmtId="176" fontId="5" fillId="0" borderId="34" xfId="3" applyNumberFormat="1" applyFont="1" applyFill="1" applyBorder="1" applyAlignment="1">
      <alignment horizontal="center" vertical="top"/>
    </xf>
    <xf numFmtId="176" fontId="5" fillId="0" borderId="29" xfId="3" applyNumberFormat="1" applyFont="1" applyFill="1" applyBorder="1" applyAlignment="1">
      <alignment horizontal="center" vertical="top"/>
    </xf>
    <xf numFmtId="176" fontId="5" fillId="0" borderId="33" xfId="3" applyNumberFormat="1" applyFont="1" applyFill="1" applyBorder="1" applyAlignment="1">
      <alignment horizontal="center" vertical="top"/>
    </xf>
    <xf numFmtId="176" fontId="5" fillId="0" borderId="31" xfId="3" applyNumberFormat="1" applyFont="1" applyFill="1" applyBorder="1" applyAlignment="1">
      <alignment horizontal="center" vertical="top"/>
    </xf>
    <xf numFmtId="176" fontId="5" fillId="0" borderId="66" xfId="3" applyNumberFormat="1" applyFont="1" applyFill="1" applyBorder="1" applyAlignment="1">
      <alignment horizontal="center" vertical="center"/>
    </xf>
    <xf numFmtId="176" fontId="7" fillId="0" borderId="15" xfId="3" applyNumberFormat="1" applyFont="1" applyFill="1" applyBorder="1" applyAlignment="1">
      <alignment horizontal="center" vertical="center"/>
    </xf>
    <xf numFmtId="176" fontId="7" fillId="0" borderId="37" xfId="3" applyNumberFormat="1" applyFont="1" applyFill="1" applyBorder="1" applyAlignment="1">
      <alignment horizontal="distributed" vertical="center"/>
    </xf>
    <xf numFmtId="176" fontId="7" fillId="0" borderId="44" xfId="3" applyNumberFormat="1" applyFont="1" applyFill="1" applyBorder="1" applyAlignment="1">
      <alignment horizontal="distributed" vertical="center"/>
    </xf>
    <xf numFmtId="176" fontId="7" fillId="0" borderId="38" xfId="3" applyNumberFormat="1" applyFont="1" applyFill="1" applyBorder="1" applyAlignment="1">
      <alignment horizontal="distributed" vertical="center" wrapText="1"/>
    </xf>
    <xf numFmtId="176" fontId="7" fillId="0" borderId="54" xfId="3" applyNumberFormat="1" applyFont="1" applyFill="1" applyBorder="1" applyAlignment="1">
      <alignment horizontal="distributed" vertical="center" wrapText="1"/>
    </xf>
    <xf numFmtId="176" fontId="7" fillId="0" borderId="40" xfId="3" applyNumberFormat="1" applyFont="1" applyFill="1" applyBorder="1" applyAlignment="1">
      <alignment horizontal="distributed" vertical="center" wrapText="1"/>
    </xf>
    <xf numFmtId="176" fontId="7" fillId="0" borderId="15" xfId="3" applyNumberFormat="1" applyFont="1" applyFill="1" applyBorder="1" applyAlignment="1">
      <alignment horizontal="distributed" vertical="center" wrapText="1"/>
    </xf>
    <xf numFmtId="176" fontId="7" fillId="0" borderId="16" xfId="3" applyNumberFormat="1" applyFont="1" applyFill="1" applyBorder="1" applyAlignment="1">
      <alignment horizontal="distributed" vertical="center" wrapText="1"/>
    </xf>
    <xf numFmtId="176" fontId="7" fillId="0" borderId="17" xfId="3" applyNumberFormat="1" applyFont="1" applyFill="1" applyBorder="1" applyAlignment="1">
      <alignment horizontal="distributed" vertical="center" wrapText="1"/>
    </xf>
    <xf numFmtId="176" fontId="5" fillId="0" borderId="77" xfId="3" applyNumberFormat="1" applyFont="1" applyFill="1" applyBorder="1" applyAlignment="1">
      <alignment horizontal="center" vertical="center"/>
    </xf>
    <xf numFmtId="176" fontId="7" fillId="0" borderId="23" xfId="3" applyNumberFormat="1" applyFont="1" applyFill="1" applyBorder="1" applyAlignment="1">
      <alignment horizontal="center" vertical="center"/>
    </xf>
    <xf numFmtId="176" fontId="7" fillId="0" borderId="19" xfId="3" applyNumberFormat="1" applyFont="1" applyFill="1" applyBorder="1" applyAlignment="1">
      <alignment horizontal="distributed" vertical="center"/>
    </xf>
    <xf numFmtId="176" fontId="7" fillId="0" borderId="48" xfId="3" applyNumberFormat="1" applyFont="1" applyFill="1" applyBorder="1" applyAlignment="1">
      <alignment horizontal="distributed" vertical="center"/>
    </xf>
    <xf numFmtId="176" fontId="7" fillId="0" borderId="23" xfId="3" applyNumberFormat="1" applyFont="1" applyFill="1" applyBorder="1" applyAlignment="1">
      <alignment horizontal="distributed" vertical="center" wrapText="1"/>
    </xf>
    <xf numFmtId="176" fontId="7" fillId="0" borderId="24" xfId="3" applyNumberFormat="1" applyFont="1" applyFill="1" applyBorder="1" applyAlignment="1">
      <alignment horizontal="distributed" vertical="center" wrapText="1"/>
    </xf>
    <xf numFmtId="176" fontId="7" fillId="0" borderId="25" xfId="3" applyNumberFormat="1" applyFont="1" applyFill="1" applyBorder="1" applyAlignment="1">
      <alignment horizontal="distributed" vertical="center" wrapText="1"/>
    </xf>
    <xf numFmtId="176" fontId="5" fillId="0" borderId="79" xfId="3" applyNumberFormat="1" applyFont="1" applyFill="1" applyBorder="1" applyAlignment="1">
      <alignment horizontal="distributed" vertical="center"/>
    </xf>
    <xf numFmtId="182" fontId="5" fillId="0" borderId="61" xfId="3" applyNumberFormat="1" applyFont="1" applyFill="1" applyBorder="1" applyAlignment="1">
      <alignment horizontal="right" vertical="center"/>
    </xf>
    <xf numFmtId="182" fontId="5" fillId="0" borderId="29" xfId="3" applyNumberFormat="1" applyFont="1" applyFill="1" applyBorder="1" applyAlignment="1">
      <alignment horizontal="right" vertical="center"/>
    </xf>
    <xf numFmtId="182" fontId="5" fillId="0" borderId="33" xfId="3" applyNumberFormat="1" applyFont="1" applyFill="1" applyBorder="1" applyAlignment="1">
      <alignment horizontal="right" vertical="center"/>
    </xf>
    <xf numFmtId="182" fontId="5" fillId="0" borderId="34" xfId="3" applyNumberFormat="1" applyFont="1" applyFill="1" applyBorder="1" applyAlignment="1">
      <alignment horizontal="right" vertical="center"/>
    </xf>
    <xf numFmtId="182" fontId="5" fillId="0" borderId="29" xfId="1" applyNumberFormat="1" applyFont="1" applyFill="1" applyBorder="1" applyAlignment="1">
      <alignment horizontal="right" vertical="center"/>
    </xf>
    <xf numFmtId="182" fontId="5" fillId="0" borderId="33" xfId="1" applyNumberFormat="1" applyFont="1" applyFill="1" applyBorder="1" applyAlignment="1">
      <alignment horizontal="right" vertical="center"/>
    </xf>
    <xf numFmtId="182" fontId="5" fillId="0" borderId="31" xfId="1" applyNumberFormat="1" applyFont="1" applyFill="1" applyBorder="1" applyAlignment="1">
      <alignment horizontal="right" vertical="center"/>
    </xf>
    <xf numFmtId="176" fontId="5" fillId="0" borderId="71" xfId="3" applyNumberFormat="1" applyFont="1" applyFill="1" applyBorder="1" applyAlignment="1">
      <alignment horizontal="distributed" vertical="center"/>
    </xf>
    <xf numFmtId="182" fontId="5" fillId="0" borderId="62" xfId="3" applyNumberFormat="1" applyFont="1" applyFill="1" applyBorder="1" applyAlignment="1">
      <alignment horizontal="right" vertical="center"/>
    </xf>
    <xf numFmtId="182" fontId="5" fillId="0" borderId="37" xfId="3" applyNumberFormat="1" applyFont="1" applyFill="1" applyBorder="1" applyAlignment="1">
      <alignment horizontal="right" vertical="center"/>
    </xf>
    <xf numFmtId="182" fontId="5" fillId="0" borderId="44" xfId="3" applyNumberFormat="1" applyFont="1" applyFill="1" applyBorder="1" applyAlignment="1">
      <alignment horizontal="right" vertical="center"/>
    </xf>
    <xf numFmtId="182" fontId="5" fillId="0" borderId="38" xfId="3" applyNumberFormat="1" applyFont="1" applyFill="1" applyBorder="1" applyAlignment="1">
      <alignment horizontal="right" vertical="center"/>
    </xf>
    <xf numFmtId="182" fontId="5" fillId="0" borderId="37" xfId="1" applyNumberFormat="1" applyFont="1" applyFill="1" applyBorder="1" applyAlignment="1">
      <alignment horizontal="right" vertical="center"/>
    </xf>
    <xf numFmtId="182" fontId="5" fillId="0" borderId="44" xfId="1" applyNumberFormat="1" applyFont="1" applyFill="1" applyBorder="1" applyAlignment="1">
      <alignment horizontal="right" vertical="center"/>
    </xf>
    <xf numFmtId="182" fontId="5" fillId="0" borderId="41" xfId="1" applyNumberFormat="1" applyFont="1" applyFill="1" applyBorder="1" applyAlignment="1">
      <alignment horizontal="right" vertical="center"/>
    </xf>
    <xf numFmtId="176" fontId="5" fillId="0" borderId="72" xfId="3" applyNumberFormat="1" applyFont="1" applyFill="1" applyBorder="1" applyAlignment="1">
      <alignment horizontal="distributed" vertical="center"/>
    </xf>
    <xf numFmtId="182" fontId="5" fillId="0" borderId="20" xfId="3" applyNumberFormat="1" applyFont="1" applyFill="1" applyBorder="1" applyAlignment="1">
      <alignment horizontal="right" vertical="center"/>
    </xf>
    <xf numFmtId="182" fontId="5" fillId="0" borderId="19" xfId="3" applyNumberFormat="1" applyFont="1" applyFill="1" applyBorder="1" applyAlignment="1">
      <alignment horizontal="right" vertical="center"/>
    </xf>
    <xf numFmtId="182" fontId="5" fillId="0" borderId="48" xfId="3" applyNumberFormat="1" applyFont="1" applyFill="1" applyBorder="1" applyAlignment="1">
      <alignment horizontal="right" vertical="center"/>
    </xf>
    <xf numFmtId="182" fontId="5" fillId="0" borderId="47" xfId="3" applyNumberFormat="1" applyFont="1" applyFill="1" applyBorder="1" applyAlignment="1">
      <alignment horizontal="right" vertical="center"/>
    </xf>
    <xf numFmtId="182" fontId="5" fillId="0" borderId="19" xfId="1" applyNumberFormat="1" applyFont="1" applyFill="1" applyBorder="1" applyAlignment="1">
      <alignment horizontal="right" vertical="center"/>
    </xf>
    <xf numFmtId="182" fontId="5" fillId="0" borderId="48" xfId="1" applyNumberFormat="1" applyFont="1" applyFill="1" applyBorder="1" applyAlignment="1">
      <alignment horizontal="right" vertical="center"/>
    </xf>
    <xf numFmtId="182" fontId="5" fillId="0" borderId="21" xfId="1" applyNumberFormat="1" applyFont="1" applyFill="1" applyBorder="1" applyAlignment="1">
      <alignment horizontal="right" vertical="center"/>
    </xf>
    <xf numFmtId="176" fontId="5" fillId="0" borderId="73" xfId="3" applyNumberFormat="1" applyFont="1" applyFill="1" applyBorder="1" applyAlignment="1">
      <alignment horizontal="distributed" vertical="center"/>
    </xf>
    <xf numFmtId="182" fontId="5" fillId="0" borderId="67" xfId="3" applyNumberFormat="1" applyFont="1" applyFill="1" applyBorder="1" applyAlignment="1">
      <alignment horizontal="right" vertical="center"/>
    </xf>
    <xf numFmtId="182" fontId="5" fillId="0" borderId="49" xfId="3" applyNumberFormat="1" applyFont="1" applyFill="1" applyBorder="1" applyAlignment="1">
      <alignment horizontal="right" vertical="center"/>
    </xf>
    <xf numFmtId="182" fontId="5" fillId="0" borderId="52" xfId="3" applyNumberFormat="1" applyFont="1" applyFill="1" applyBorder="1" applyAlignment="1">
      <alignment horizontal="right" vertical="center"/>
    </xf>
    <xf numFmtId="182" fontId="5" fillId="0" borderId="51" xfId="3" applyNumberFormat="1" applyFont="1" applyFill="1" applyBorder="1" applyAlignment="1">
      <alignment horizontal="right" vertical="center"/>
    </xf>
    <xf numFmtId="182" fontId="5" fillId="0" borderId="49" xfId="1" applyNumberFormat="1" applyFont="1" applyFill="1" applyBorder="1" applyAlignment="1">
      <alignment horizontal="right" vertical="center"/>
    </xf>
    <xf numFmtId="182" fontId="5" fillId="0" borderId="52" xfId="1" applyNumberFormat="1" applyFont="1" applyFill="1" applyBorder="1" applyAlignment="1">
      <alignment horizontal="right" vertical="center"/>
    </xf>
    <xf numFmtId="182" fontId="5" fillId="0" borderId="50" xfId="1" applyNumberFormat="1" applyFont="1" applyFill="1" applyBorder="1" applyAlignment="1">
      <alignment horizontal="right" vertical="center"/>
    </xf>
    <xf numFmtId="176" fontId="5" fillId="0" borderId="74" xfId="3" applyNumberFormat="1" applyFont="1" applyFill="1" applyBorder="1" applyAlignment="1">
      <alignment horizontal="distributed" vertical="center"/>
    </xf>
    <xf numFmtId="182" fontId="5" fillId="0" borderId="76" xfId="3" applyNumberFormat="1" applyFont="1" applyFill="1" applyBorder="1" applyAlignment="1">
      <alignment horizontal="right" vertical="center"/>
    </xf>
    <xf numFmtId="182" fontId="5" fillId="0" borderId="54" xfId="3" applyNumberFormat="1" applyFont="1" applyFill="1" applyBorder="1" applyAlignment="1">
      <alignment horizontal="right" vertical="center"/>
    </xf>
    <xf numFmtId="182" fontId="5" fillId="0" borderId="58" xfId="3" applyNumberFormat="1" applyFont="1" applyFill="1" applyBorder="1" applyAlignment="1">
      <alignment horizontal="right" vertical="center"/>
    </xf>
    <xf numFmtId="182" fontId="5" fillId="0" borderId="53" xfId="3" applyNumberFormat="1" applyFont="1" applyFill="1" applyBorder="1" applyAlignment="1">
      <alignment horizontal="right" vertical="center"/>
    </xf>
    <xf numFmtId="182" fontId="5" fillId="0" borderId="54" xfId="1" applyNumberFormat="1" applyFont="1" applyFill="1" applyBorder="1" applyAlignment="1">
      <alignment horizontal="right" vertical="center"/>
    </xf>
    <xf numFmtId="182" fontId="5" fillId="0" borderId="58" xfId="1" applyNumberFormat="1" applyFont="1" applyFill="1" applyBorder="1" applyAlignment="1">
      <alignment horizontal="right" vertical="center"/>
    </xf>
    <xf numFmtId="182" fontId="5" fillId="0" borderId="40" xfId="1" applyNumberFormat="1" applyFont="1" applyFill="1" applyBorder="1" applyAlignment="1">
      <alignment horizontal="right" vertical="center"/>
    </xf>
    <xf numFmtId="176" fontId="5" fillId="0" borderId="75" xfId="3" applyNumberFormat="1" applyFont="1" applyFill="1" applyBorder="1" applyAlignment="1">
      <alignment horizontal="center" vertical="center"/>
    </xf>
    <xf numFmtId="182" fontId="5" fillId="0" borderId="63" xfId="3" applyNumberFormat="1" applyFont="1" applyFill="1" applyBorder="1" applyAlignment="1">
      <alignment horizontal="right" vertical="center"/>
    </xf>
    <xf numFmtId="182" fontId="5" fillId="0" borderId="59" xfId="3" applyNumberFormat="1" applyFont="1" applyFill="1" applyBorder="1" applyAlignment="1">
      <alignment horizontal="right" vertical="center"/>
    </xf>
    <xf numFmtId="182" fontId="5" fillId="0" borderId="6" xfId="3" applyNumberFormat="1" applyFont="1" applyFill="1" applyBorder="1" applyAlignment="1">
      <alignment horizontal="right" vertical="center"/>
    </xf>
    <xf numFmtId="182" fontId="5" fillId="0" borderId="65" xfId="3" applyNumberFormat="1" applyFont="1" applyFill="1" applyBorder="1" applyAlignment="1">
      <alignment horizontal="right" vertical="center"/>
    </xf>
    <xf numFmtId="182" fontId="5" fillId="0" borderId="59" xfId="1" applyNumberFormat="1" applyFont="1" applyFill="1" applyBorder="1" applyAlignment="1">
      <alignment horizontal="right" vertical="center"/>
    </xf>
    <xf numFmtId="182" fontId="5" fillId="0" borderId="6" xfId="1" applyNumberFormat="1" applyFont="1" applyFill="1" applyBorder="1" applyAlignment="1">
      <alignment horizontal="right" vertical="center"/>
    </xf>
    <xf numFmtId="182" fontId="5" fillId="0" borderId="60" xfId="1" applyNumberFormat="1" applyFont="1" applyFill="1" applyBorder="1" applyAlignment="1">
      <alignment horizontal="right" vertical="center"/>
    </xf>
    <xf numFmtId="176" fontId="5" fillId="0" borderId="75" xfId="3" applyNumberFormat="1" applyFont="1" applyFill="1" applyBorder="1" applyAlignment="1">
      <alignment horizontal="distributed" vertical="center"/>
    </xf>
    <xf numFmtId="176" fontId="7" fillId="0" borderId="0" xfId="1" applyNumberFormat="1" applyFont="1" applyFill="1" applyAlignment="1">
      <alignment horizontal="left" vertical="center"/>
    </xf>
    <xf numFmtId="176" fontId="16" fillId="0" borderId="0" xfId="1" applyNumberFormat="1" applyFont="1" applyFill="1" applyAlignment="1">
      <alignment vertical="top"/>
    </xf>
    <xf numFmtId="176" fontId="5" fillId="0" borderId="0" xfId="1" applyNumberFormat="1" applyFont="1" applyFill="1" applyAlignment="1">
      <alignment horizontal="right" vertical="center"/>
    </xf>
    <xf numFmtId="176" fontId="17" fillId="0" borderId="34" xfId="1" applyNumberFormat="1" applyFont="1" applyFill="1" applyBorder="1" applyAlignment="1">
      <alignment horizontal="center" vertical="center"/>
    </xf>
    <xf numFmtId="176" fontId="17" fillId="0" borderId="29" xfId="1" applyNumberFormat="1" applyFont="1" applyFill="1" applyBorder="1" applyAlignment="1">
      <alignment horizontal="center" vertical="center"/>
    </xf>
    <xf numFmtId="176" fontId="17" fillId="0" borderId="31" xfId="1" applyNumberFormat="1" applyFont="1" applyFill="1" applyBorder="1" applyAlignment="1">
      <alignment horizontal="center" vertical="center"/>
    </xf>
    <xf numFmtId="176" fontId="17" fillId="0" borderId="53" xfId="1" applyNumberFormat="1" applyFont="1" applyFill="1" applyBorder="1" applyAlignment="1">
      <alignment horizontal="center" vertical="center"/>
    </xf>
    <xf numFmtId="176" fontId="17" fillId="0" borderId="54" xfId="1" applyNumberFormat="1" applyFont="1" applyFill="1" applyBorder="1" applyAlignment="1">
      <alignment horizontal="center" vertical="center"/>
    </xf>
    <xf numFmtId="176" fontId="17" fillId="0" borderId="45" xfId="1" applyNumberFormat="1" applyFont="1" applyFill="1" applyBorder="1" applyAlignment="1">
      <alignment horizontal="center" vertical="center"/>
    </xf>
    <xf numFmtId="176" fontId="17" fillId="0" borderId="48" xfId="1" applyNumberFormat="1" applyFont="1" applyFill="1" applyBorder="1" applyAlignment="1">
      <alignment horizontal="center" vertical="center"/>
    </xf>
    <xf numFmtId="176" fontId="17" fillId="0" borderId="21" xfId="1" applyNumberFormat="1" applyFont="1" applyFill="1" applyBorder="1" applyAlignment="1">
      <alignment horizontal="center" vertical="center"/>
    </xf>
    <xf numFmtId="176" fontId="17" fillId="0" borderId="1" xfId="1" applyNumberFormat="1" applyFont="1" applyFill="1" applyBorder="1" applyAlignment="1">
      <alignment horizontal="distributed" vertical="center"/>
    </xf>
    <xf numFmtId="176" fontId="17" fillId="0" borderId="10" xfId="1" applyNumberFormat="1" applyFont="1" applyFill="1" applyBorder="1" applyAlignment="1">
      <alignment horizontal="distributed" vertical="center"/>
    </xf>
    <xf numFmtId="176" fontId="17" fillId="0" borderId="28" xfId="1" applyNumberFormat="1" applyFont="1" applyFill="1" applyBorder="1" applyAlignment="1">
      <alignment horizontal="right" vertical="center"/>
    </xf>
    <xf numFmtId="176" fontId="17" fillId="0" borderId="29" xfId="1" applyNumberFormat="1" applyFont="1" applyFill="1" applyBorder="1" applyAlignment="1">
      <alignment horizontal="right" vertical="center"/>
    </xf>
    <xf numFmtId="176" fontId="17" fillId="0" borderId="31" xfId="1" applyNumberFormat="1" applyFont="1" applyFill="1" applyBorder="1" applyAlignment="1">
      <alignment horizontal="right" vertical="center"/>
    </xf>
    <xf numFmtId="176" fontId="17" fillId="0" borderId="5" xfId="1" applyNumberFormat="1" applyFont="1" applyFill="1" applyBorder="1" applyAlignment="1">
      <alignment horizontal="distributed" vertical="center"/>
    </xf>
    <xf numFmtId="176" fontId="17" fillId="0" borderId="54" xfId="1" applyNumberFormat="1" applyFont="1" applyFill="1" applyBorder="1" applyAlignment="1">
      <alignment horizontal="distributed" vertical="center"/>
    </xf>
    <xf numFmtId="176" fontId="17" fillId="0" borderId="35" xfId="1" applyNumberFormat="1" applyFont="1" applyFill="1" applyBorder="1" applyAlignment="1">
      <alignment horizontal="right" vertical="center"/>
    </xf>
    <xf numFmtId="176" fontId="17" fillId="0" borderId="44" xfId="1" applyNumberFormat="1" applyFont="1" applyFill="1" applyBorder="1" applyAlignment="1">
      <alignment horizontal="right" vertical="center"/>
    </xf>
    <xf numFmtId="176" fontId="17" fillId="0" borderId="41" xfId="1" applyNumberFormat="1" applyFont="1" applyFill="1" applyBorder="1" applyAlignment="1">
      <alignment horizontal="right" vertical="center"/>
    </xf>
    <xf numFmtId="176" fontId="17" fillId="0" borderId="18" xfId="1" applyNumberFormat="1" applyFont="1" applyFill="1" applyBorder="1" applyAlignment="1">
      <alignment horizontal="distributed" vertical="center"/>
    </xf>
    <xf numFmtId="176" fontId="17" fillId="0" borderId="19" xfId="1" applyNumberFormat="1" applyFont="1" applyFill="1" applyBorder="1" applyAlignment="1">
      <alignment horizontal="center" vertical="center"/>
    </xf>
    <xf numFmtId="176" fontId="17" fillId="0" borderId="45" xfId="1" applyNumberFormat="1" applyFont="1" applyFill="1" applyBorder="1" applyAlignment="1">
      <alignment horizontal="right" vertical="center"/>
    </xf>
    <xf numFmtId="176" fontId="17" fillId="0" borderId="48" xfId="1" applyNumberFormat="1" applyFont="1" applyFill="1" applyBorder="1" applyAlignment="1">
      <alignment horizontal="right" vertical="center"/>
    </xf>
    <xf numFmtId="176" fontId="17" fillId="0" borderId="21" xfId="1" applyNumberFormat="1" applyFont="1" applyFill="1" applyBorder="1" applyAlignment="1">
      <alignment horizontal="right" vertical="center"/>
    </xf>
    <xf numFmtId="176" fontId="17" fillId="0" borderId="33" xfId="1" applyNumberFormat="1" applyFont="1" applyFill="1" applyBorder="1" applyAlignment="1">
      <alignment horizontal="right" vertical="center"/>
    </xf>
    <xf numFmtId="176" fontId="17" fillId="0" borderId="18" xfId="1" applyNumberFormat="1" applyFont="1" applyFill="1" applyBorder="1" applyAlignment="1">
      <alignment horizontal="center" vertical="center"/>
    </xf>
    <xf numFmtId="176" fontId="17" fillId="0" borderId="27" xfId="1" applyNumberFormat="1" applyFont="1" applyFill="1" applyBorder="1" applyAlignment="1">
      <alignment horizontal="center" vertical="center"/>
    </xf>
    <xf numFmtId="176" fontId="17" fillId="0" borderId="2" xfId="1" applyNumberFormat="1" applyFont="1" applyFill="1" applyBorder="1" applyAlignment="1">
      <alignment horizontal="right" vertical="center"/>
    </xf>
    <xf numFmtId="176" fontId="17" fillId="0" borderId="6" xfId="1" applyNumberFormat="1" applyFont="1" applyFill="1" applyBorder="1" applyAlignment="1">
      <alignment horizontal="right" vertical="center"/>
    </xf>
    <xf numFmtId="176" fontId="17" fillId="0" borderId="60" xfId="1" applyNumberFormat="1" applyFont="1" applyFill="1" applyBorder="1" applyAlignment="1">
      <alignment horizontal="right" vertical="center"/>
    </xf>
    <xf numFmtId="176" fontId="5" fillId="0" borderId="0" xfId="1" applyNumberFormat="1" applyFont="1" applyFill="1" applyAlignment="1">
      <alignment horizontal="left" vertical="center"/>
    </xf>
  </cellXfs>
  <cellStyles count="4">
    <cellStyle name="桁区切り 2" xfId="2"/>
    <cellStyle name="標準" xfId="0" builtinId="0"/>
    <cellStyle name="標準 2" xfId="3"/>
    <cellStyle name="標準_○(91-101)08_Ⅳ し尿及び浄化槽汚泥の処理状況(H18)" xfId="1"/>
  </cellStyles>
  <dxfs count="9">
    <dxf>
      <numFmt numFmtId="177" formatCode="&quot;-&quot;"/>
    </dxf>
    <dxf>
      <fill>
        <patternFill>
          <bgColor rgb="FFFF0000"/>
        </patternFill>
      </fill>
    </dxf>
    <dxf>
      <font>
        <color theme="0"/>
      </font>
    </dxf>
    <dxf>
      <numFmt numFmtId="177" formatCode="&quot;-&quot;"/>
    </dxf>
    <dxf>
      <fill>
        <patternFill>
          <bgColor rgb="FFFF0000"/>
        </patternFill>
      </fill>
    </dxf>
    <dxf>
      <font>
        <color theme="0"/>
      </font>
    </dxf>
    <dxf>
      <numFmt numFmtId="177" formatCode="&quot;-&quot;"/>
    </dxf>
    <dxf>
      <numFmt numFmtId="177" formatCode="&quot;-&quot;"/>
    </dxf>
    <dxf>
      <numFmt numFmtId="177" formatCode="&quot;-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17</xdr:row>
      <xdr:rowOff>0</xdr:rowOff>
    </xdr:from>
    <xdr:to>
      <xdr:col>5</xdr:col>
      <xdr:colOff>9525</xdr:colOff>
      <xdr:row>17</xdr:row>
      <xdr:rowOff>0</xdr:rowOff>
    </xdr:to>
    <xdr:sp macro="" textlink="">
      <xdr:nvSpPr>
        <xdr:cNvPr id="2" name="Line 6"/>
        <xdr:cNvSpPr>
          <a:spLocks noChangeShapeType="1"/>
        </xdr:cNvSpPr>
      </xdr:nvSpPr>
      <xdr:spPr bwMode="auto">
        <a:xfrm>
          <a:off x="6591300" y="58674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17</xdr:row>
      <xdr:rowOff>0</xdr:rowOff>
    </xdr:from>
    <xdr:to>
      <xdr:col>3</xdr:col>
      <xdr:colOff>0</xdr:colOff>
      <xdr:row>17</xdr:row>
      <xdr:rowOff>0</xdr:rowOff>
    </xdr:to>
    <xdr:sp macro="" textlink="">
      <xdr:nvSpPr>
        <xdr:cNvPr id="3" name="Line 9"/>
        <xdr:cNvSpPr>
          <a:spLocks noChangeShapeType="1"/>
        </xdr:cNvSpPr>
      </xdr:nvSpPr>
      <xdr:spPr bwMode="auto">
        <a:xfrm flipV="1">
          <a:off x="2028825" y="5867400"/>
          <a:ext cx="1571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17</xdr:row>
      <xdr:rowOff>0</xdr:rowOff>
    </xdr:from>
    <xdr:to>
      <xdr:col>3</xdr:col>
      <xdr:colOff>0</xdr:colOff>
      <xdr:row>17</xdr:row>
      <xdr:rowOff>0</xdr:rowOff>
    </xdr:to>
    <xdr:sp macro="" textlink="">
      <xdr:nvSpPr>
        <xdr:cNvPr id="4" name="Line 10"/>
        <xdr:cNvSpPr>
          <a:spLocks noChangeShapeType="1"/>
        </xdr:cNvSpPr>
      </xdr:nvSpPr>
      <xdr:spPr bwMode="auto">
        <a:xfrm flipV="1">
          <a:off x="2028825" y="5867400"/>
          <a:ext cx="1571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123825</xdr:colOff>
      <xdr:row>17</xdr:row>
      <xdr:rowOff>0</xdr:rowOff>
    </xdr:from>
    <xdr:to>
      <xdr:col>3</xdr:col>
      <xdr:colOff>0</xdr:colOff>
      <xdr:row>17</xdr:row>
      <xdr:rowOff>0</xdr:rowOff>
    </xdr:to>
    <xdr:sp macro="" textlink="">
      <xdr:nvSpPr>
        <xdr:cNvPr id="5" name="Line 13"/>
        <xdr:cNvSpPr>
          <a:spLocks noChangeShapeType="1"/>
        </xdr:cNvSpPr>
      </xdr:nvSpPr>
      <xdr:spPr bwMode="auto">
        <a:xfrm flipH="1">
          <a:off x="2152650" y="5867400"/>
          <a:ext cx="1447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123825</xdr:colOff>
      <xdr:row>17</xdr:row>
      <xdr:rowOff>0</xdr:rowOff>
    </xdr:from>
    <xdr:to>
      <xdr:col>2</xdr:col>
      <xdr:colOff>123825</xdr:colOff>
      <xdr:row>17</xdr:row>
      <xdr:rowOff>0</xdr:rowOff>
    </xdr:to>
    <xdr:sp macro="" textlink="">
      <xdr:nvSpPr>
        <xdr:cNvPr id="6" name="Line 14"/>
        <xdr:cNvSpPr>
          <a:spLocks noChangeShapeType="1"/>
        </xdr:cNvSpPr>
      </xdr:nvSpPr>
      <xdr:spPr bwMode="auto">
        <a:xfrm>
          <a:off x="2152650" y="586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123825</xdr:colOff>
      <xdr:row>17</xdr:row>
      <xdr:rowOff>0</xdr:rowOff>
    </xdr:from>
    <xdr:to>
      <xdr:col>2</xdr:col>
      <xdr:colOff>123825</xdr:colOff>
      <xdr:row>17</xdr:row>
      <xdr:rowOff>0</xdr:rowOff>
    </xdr:to>
    <xdr:sp macro="" textlink="">
      <xdr:nvSpPr>
        <xdr:cNvPr id="7" name="Line 16"/>
        <xdr:cNvSpPr>
          <a:spLocks noChangeShapeType="1"/>
        </xdr:cNvSpPr>
      </xdr:nvSpPr>
      <xdr:spPr bwMode="auto">
        <a:xfrm>
          <a:off x="2152650" y="586740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3</xdr:col>
      <xdr:colOff>0</xdr:colOff>
      <xdr:row>17</xdr:row>
      <xdr:rowOff>0</xdr:rowOff>
    </xdr:from>
    <xdr:to>
      <xdr:col>3</xdr:col>
      <xdr:colOff>9525</xdr:colOff>
      <xdr:row>17</xdr:row>
      <xdr:rowOff>0</xdr:rowOff>
    </xdr:to>
    <xdr:sp macro="" textlink="">
      <xdr:nvSpPr>
        <xdr:cNvPr id="8" name="Line 18"/>
        <xdr:cNvSpPr>
          <a:spLocks noChangeShapeType="1"/>
        </xdr:cNvSpPr>
      </xdr:nvSpPr>
      <xdr:spPr bwMode="auto">
        <a:xfrm flipV="1">
          <a:off x="3600450" y="58674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17</xdr:row>
      <xdr:rowOff>0</xdr:rowOff>
    </xdr:from>
    <xdr:to>
      <xdr:col>3</xdr:col>
      <xdr:colOff>9525</xdr:colOff>
      <xdr:row>17</xdr:row>
      <xdr:rowOff>0</xdr:rowOff>
    </xdr:to>
    <xdr:sp macro="" textlink="">
      <xdr:nvSpPr>
        <xdr:cNvPr id="9" name="Line 20"/>
        <xdr:cNvSpPr>
          <a:spLocks noChangeShapeType="1"/>
        </xdr:cNvSpPr>
      </xdr:nvSpPr>
      <xdr:spPr bwMode="auto">
        <a:xfrm flipV="1">
          <a:off x="3600450" y="58674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17</xdr:row>
      <xdr:rowOff>0</xdr:rowOff>
    </xdr:from>
    <xdr:to>
      <xdr:col>3</xdr:col>
      <xdr:colOff>9525</xdr:colOff>
      <xdr:row>17</xdr:row>
      <xdr:rowOff>0</xdr:rowOff>
    </xdr:to>
    <xdr:sp macro="" textlink="">
      <xdr:nvSpPr>
        <xdr:cNvPr id="10" name="Line 21"/>
        <xdr:cNvSpPr>
          <a:spLocks noChangeShapeType="1"/>
        </xdr:cNvSpPr>
      </xdr:nvSpPr>
      <xdr:spPr bwMode="auto">
        <a:xfrm>
          <a:off x="3600450" y="58674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17</xdr:row>
      <xdr:rowOff>0</xdr:rowOff>
    </xdr:from>
    <xdr:to>
      <xdr:col>3</xdr:col>
      <xdr:colOff>95250</xdr:colOff>
      <xdr:row>17</xdr:row>
      <xdr:rowOff>0</xdr:rowOff>
    </xdr:to>
    <xdr:sp macro="" textlink="">
      <xdr:nvSpPr>
        <xdr:cNvPr id="11" name="Line 22"/>
        <xdr:cNvSpPr>
          <a:spLocks noChangeShapeType="1"/>
        </xdr:cNvSpPr>
      </xdr:nvSpPr>
      <xdr:spPr bwMode="auto">
        <a:xfrm>
          <a:off x="3600450" y="5867400"/>
          <a:ext cx="95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17</xdr:row>
      <xdr:rowOff>0</xdr:rowOff>
    </xdr:from>
    <xdr:to>
      <xdr:col>3</xdr:col>
      <xdr:colOff>19050</xdr:colOff>
      <xdr:row>17</xdr:row>
      <xdr:rowOff>0</xdr:rowOff>
    </xdr:to>
    <xdr:sp macro="" textlink="">
      <xdr:nvSpPr>
        <xdr:cNvPr id="12" name="Line 24"/>
        <xdr:cNvSpPr>
          <a:spLocks noChangeShapeType="1"/>
        </xdr:cNvSpPr>
      </xdr:nvSpPr>
      <xdr:spPr bwMode="auto">
        <a:xfrm flipV="1">
          <a:off x="3600450" y="5867400"/>
          <a:ext cx="19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17</xdr:row>
      <xdr:rowOff>0</xdr:rowOff>
    </xdr:from>
    <xdr:to>
      <xdr:col>3</xdr:col>
      <xdr:colOff>9525</xdr:colOff>
      <xdr:row>17</xdr:row>
      <xdr:rowOff>0</xdr:rowOff>
    </xdr:to>
    <xdr:sp macro="" textlink="">
      <xdr:nvSpPr>
        <xdr:cNvPr id="13" name="Line 25"/>
        <xdr:cNvSpPr>
          <a:spLocks noChangeShapeType="1"/>
        </xdr:cNvSpPr>
      </xdr:nvSpPr>
      <xdr:spPr bwMode="auto">
        <a:xfrm flipV="1">
          <a:off x="3600450" y="58674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17</xdr:row>
      <xdr:rowOff>0</xdr:rowOff>
    </xdr:from>
    <xdr:to>
      <xdr:col>3</xdr:col>
      <xdr:colOff>9525</xdr:colOff>
      <xdr:row>17</xdr:row>
      <xdr:rowOff>0</xdr:rowOff>
    </xdr:to>
    <xdr:sp macro="" textlink="">
      <xdr:nvSpPr>
        <xdr:cNvPr id="14" name="Line 26"/>
        <xdr:cNvSpPr>
          <a:spLocks noChangeShapeType="1"/>
        </xdr:cNvSpPr>
      </xdr:nvSpPr>
      <xdr:spPr bwMode="auto">
        <a:xfrm flipV="1">
          <a:off x="3600450" y="58674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15" name="Line 27"/>
        <xdr:cNvSpPr>
          <a:spLocks noChangeShapeType="1"/>
        </xdr:cNvSpPr>
      </xdr:nvSpPr>
      <xdr:spPr bwMode="auto">
        <a:xfrm>
          <a:off x="3600450" y="5867400"/>
          <a:ext cx="1495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17</xdr:row>
      <xdr:rowOff>0</xdr:rowOff>
    </xdr:from>
    <xdr:to>
      <xdr:col>3</xdr:col>
      <xdr:colOff>9525</xdr:colOff>
      <xdr:row>17</xdr:row>
      <xdr:rowOff>0</xdr:rowOff>
    </xdr:to>
    <xdr:sp macro="" textlink="">
      <xdr:nvSpPr>
        <xdr:cNvPr id="16" name="Line 28"/>
        <xdr:cNvSpPr>
          <a:spLocks noChangeShapeType="1"/>
        </xdr:cNvSpPr>
      </xdr:nvSpPr>
      <xdr:spPr bwMode="auto">
        <a:xfrm>
          <a:off x="3600450" y="58674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17" name="Line 29"/>
        <xdr:cNvSpPr>
          <a:spLocks noChangeShapeType="1"/>
        </xdr:cNvSpPr>
      </xdr:nvSpPr>
      <xdr:spPr bwMode="auto">
        <a:xfrm>
          <a:off x="3609975" y="5867400"/>
          <a:ext cx="1485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18" name="Line 30"/>
        <xdr:cNvSpPr>
          <a:spLocks noChangeShapeType="1"/>
        </xdr:cNvSpPr>
      </xdr:nvSpPr>
      <xdr:spPr bwMode="auto">
        <a:xfrm flipV="1">
          <a:off x="3600450" y="5867400"/>
          <a:ext cx="1495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17</xdr:row>
      <xdr:rowOff>0</xdr:rowOff>
    </xdr:from>
    <xdr:to>
      <xdr:col>3</xdr:col>
      <xdr:colOff>466725</xdr:colOff>
      <xdr:row>17</xdr:row>
      <xdr:rowOff>0</xdr:rowOff>
    </xdr:to>
    <xdr:sp macro="" textlink="">
      <xdr:nvSpPr>
        <xdr:cNvPr id="19" name="Line 31"/>
        <xdr:cNvSpPr>
          <a:spLocks noChangeShapeType="1"/>
        </xdr:cNvSpPr>
      </xdr:nvSpPr>
      <xdr:spPr bwMode="auto">
        <a:xfrm>
          <a:off x="3600450" y="5867400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</xdr:colOff>
      <xdr:row>17</xdr:row>
      <xdr:rowOff>0</xdr:rowOff>
    </xdr:from>
    <xdr:to>
      <xdr:col>3</xdr:col>
      <xdr:colOff>466725</xdr:colOff>
      <xdr:row>17</xdr:row>
      <xdr:rowOff>0</xdr:rowOff>
    </xdr:to>
    <xdr:sp macro="" textlink="">
      <xdr:nvSpPr>
        <xdr:cNvPr id="20" name="Line 32"/>
        <xdr:cNvSpPr>
          <a:spLocks noChangeShapeType="1"/>
        </xdr:cNvSpPr>
      </xdr:nvSpPr>
      <xdr:spPr bwMode="auto">
        <a:xfrm>
          <a:off x="3619500" y="5867400"/>
          <a:ext cx="447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17</xdr:row>
      <xdr:rowOff>0</xdr:rowOff>
    </xdr:from>
    <xdr:to>
      <xdr:col>3</xdr:col>
      <xdr:colOff>466725</xdr:colOff>
      <xdr:row>17</xdr:row>
      <xdr:rowOff>0</xdr:rowOff>
    </xdr:to>
    <xdr:sp macro="" textlink="">
      <xdr:nvSpPr>
        <xdr:cNvPr id="21" name="Line 33"/>
        <xdr:cNvSpPr>
          <a:spLocks noChangeShapeType="1"/>
        </xdr:cNvSpPr>
      </xdr:nvSpPr>
      <xdr:spPr bwMode="auto">
        <a:xfrm>
          <a:off x="3609975" y="5867400"/>
          <a:ext cx="457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17</xdr:row>
      <xdr:rowOff>0</xdr:rowOff>
    </xdr:from>
    <xdr:to>
      <xdr:col>3</xdr:col>
      <xdr:colOff>466725</xdr:colOff>
      <xdr:row>17</xdr:row>
      <xdr:rowOff>0</xdr:rowOff>
    </xdr:to>
    <xdr:sp macro="" textlink="">
      <xdr:nvSpPr>
        <xdr:cNvPr id="22" name="Line 34"/>
        <xdr:cNvSpPr>
          <a:spLocks noChangeShapeType="1"/>
        </xdr:cNvSpPr>
      </xdr:nvSpPr>
      <xdr:spPr bwMode="auto">
        <a:xfrm>
          <a:off x="3609975" y="5867400"/>
          <a:ext cx="457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3" name="Line 35"/>
        <xdr:cNvSpPr>
          <a:spLocks noChangeShapeType="1"/>
        </xdr:cNvSpPr>
      </xdr:nvSpPr>
      <xdr:spPr bwMode="auto">
        <a:xfrm>
          <a:off x="3609975" y="5867400"/>
          <a:ext cx="1485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4" name="Line 36"/>
        <xdr:cNvSpPr>
          <a:spLocks noChangeShapeType="1"/>
        </xdr:cNvSpPr>
      </xdr:nvSpPr>
      <xdr:spPr bwMode="auto">
        <a:xfrm>
          <a:off x="3695700" y="586740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5" name="Line 37"/>
        <xdr:cNvSpPr>
          <a:spLocks noChangeShapeType="1"/>
        </xdr:cNvSpPr>
      </xdr:nvSpPr>
      <xdr:spPr bwMode="auto">
        <a:xfrm>
          <a:off x="3609975" y="5867400"/>
          <a:ext cx="1485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6" name="Line 38"/>
        <xdr:cNvSpPr>
          <a:spLocks noChangeShapeType="1"/>
        </xdr:cNvSpPr>
      </xdr:nvSpPr>
      <xdr:spPr bwMode="auto">
        <a:xfrm>
          <a:off x="3609975" y="5867400"/>
          <a:ext cx="1485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_&#35519;&#26619;/01_&#19968;&#33324;&#24259;&#26820;&#29289;&#20966;&#29702;&#20107;&#26989;&#23455;&#32318;/02_&#19968;&#33324;&#24259;&#26820;&#29289;&#20966;&#29702;&#20107;&#26989;&#12398;&#27010;&#35201;/R05/10_&#23436;&#25104;&#29256;/20_&#12456;&#12463;&#12475;&#12523;&#29256;/&#21508;&#31456;/&#65300;&#31456;_069-080%20&#34920;4-1&#65374;4-8_R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表4-1"/>
      <sheetName val="表4-2"/>
      <sheetName val="表4-3"/>
      <sheetName val="表4-4"/>
      <sheetName val="表4-5"/>
      <sheetName val="表4-6"/>
      <sheetName val="表4-7"/>
      <sheetName val="市町村（集約）_処理（Ⅳ用）"/>
      <sheetName val="委託処理"/>
      <sheetName val="収集・処理"/>
      <sheetName val="処理残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9"/>
  <sheetViews>
    <sheetView tabSelected="1" zoomScaleNormal="100" zoomScaleSheetLayoutView="100" workbookViewId="0">
      <pane xSplit="1" ySplit="8" topLeftCell="B9" activePane="bottomRight" state="frozen"/>
      <selection activeCell="I33" sqref="I33"/>
      <selection pane="topRight" activeCell="I33" sqref="I33"/>
      <selection pane="bottomLeft" activeCell="I33" sqref="I33"/>
      <selection pane="bottomRight" activeCell="AB17" sqref="AB17"/>
    </sheetView>
  </sheetViews>
  <sheetFormatPr defaultColWidth="9" defaultRowHeight="16.5" customHeight="1" x14ac:dyDescent="0.15"/>
  <cols>
    <col min="1" max="1" width="10.125" style="15" customWidth="1"/>
    <col min="2" max="23" width="2.625" style="2" customWidth="1"/>
    <col min="24" max="24" width="3.125" style="2" customWidth="1"/>
    <col min="25" max="16384" width="9" style="2"/>
  </cols>
  <sheetData>
    <row r="1" spans="1:26" ht="16.5" customHeight="1" x14ac:dyDescent="0.15">
      <c r="A1" s="1" t="s">
        <v>0</v>
      </c>
    </row>
    <row r="2" spans="1:26" ht="9" customHeight="1" x14ac:dyDescent="0.15">
      <c r="A2" s="3"/>
      <c r="Y2" s="4"/>
    </row>
    <row r="3" spans="1:26" s="6" customFormat="1" ht="16.5" customHeight="1" thickBot="1" x14ac:dyDescent="0.2">
      <c r="A3" s="5" t="s">
        <v>1</v>
      </c>
      <c r="Y3" s="7"/>
    </row>
    <row r="4" spans="1:26" s="15" customFormat="1" ht="23.25" customHeight="1" thickBot="1" x14ac:dyDescent="0.2">
      <c r="A4" s="8"/>
      <c r="B4" s="9" t="s">
        <v>2</v>
      </c>
      <c r="C4" s="10"/>
      <c r="D4" s="10"/>
      <c r="E4" s="10"/>
      <c r="F4" s="10"/>
      <c r="G4" s="10"/>
      <c r="H4" s="10"/>
      <c r="I4" s="10"/>
      <c r="J4" s="10"/>
      <c r="K4" s="11"/>
      <c r="L4" s="9" t="s">
        <v>3</v>
      </c>
      <c r="M4" s="10"/>
      <c r="N4" s="10"/>
      <c r="O4" s="10"/>
      <c r="P4" s="10"/>
      <c r="Q4" s="10"/>
      <c r="R4" s="10"/>
      <c r="S4" s="10"/>
      <c r="T4" s="10"/>
      <c r="U4" s="11"/>
      <c r="V4" s="12" t="s">
        <v>4</v>
      </c>
      <c r="W4" s="13"/>
      <c r="X4" s="14"/>
    </row>
    <row r="5" spans="1:26" s="15" customFormat="1" ht="23.25" thickBot="1" x14ac:dyDescent="0.2">
      <c r="A5" s="16"/>
      <c r="B5" s="12" t="s">
        <v>5</v>
      </c>
      <c r="C5" s="17"/>
      <c r="D5" s="17"/>
      <c r="E5" s="17"/>
      <c r="F5" s="17"/>
      <c r="G5" s="17"/>
      <c r="H5" s="18"/>
      <c r="I5" s="12" t="s">
        <v>6</v>
      </c>
      <c r="J5" s="17"/>
      <c r="K5" s="17"/>
      <c r="L5" s="19" t="s">
        <v>5</v>
      </c>
      <c r="M5" s="13"/>
      <c r="N5" s="13"/>
      <c r="O5" s="13"/>
      <c r="P5" s="13"/>
      <c r="Q5" s="13"/>
      <c r="R5" s="14"/>
      <c r="S5" s="19" t="s">
        <v>7</v>
      </c>
      <c r="T5" s="13"/>
      <c r="U5" s="14"/>
      <c r="V5" s="20" t="s">
        <v>8</v>
      </c>
      <c r="W5" s="21" t="s">
        <v>3</v>
      </c>
      <c r="X5" s="14"/>
      <c r="Z5" s="22"/>
    </row>
    <row r="6" spans="1:26" s="15" customFormat="1" ht="13.5" x14ac:dyDescent="0.15">
      <c r="A6" s="16" t="s">
        <v>9</v>
      </c>
      <c r="B6" s="23" t="s">
        <v>10</v>
      </c>
      <c r="C6" s="24"/>
      <c r="D6" s="24"/>
      <c r="E6" s="25"/>
      <c r="F6" s="26" t="s">
        <v>11</v>
      </c>
      <c r="G6" s="24"/>
      <c r="H6" s="25"/>
      <c r="I6" s="27" t="s">
        <v>12</v>
      </c>
      <c r="J6" s="28" t="s">
        <v>13</v>
      </c>
      <c r="K6" s="29" t="s">
        <v>14</v>
      </c>
      <c r="L6" s="23" t="s">
        <v>15</v>
      </c>
      <c r="M6" s="24"/>
      <c r="N6" s="24"/>
      <c r="O6" s="25"/>
      <c r="P6" s="23" t="s">
        <v>16</v>
      </c>
      <c r="Q6" s="24"/>
      <c r="R6" s="25"/>
      <c r="S6" s="27" t="s">
        <v>12</v>
      </c>
      <c r="T6" s="28" t="s">
        <v>13</v>
      </c>
      <c r="U6" s="29" t="s">
        <v>14</v>
      </c>
      <c r="V6" s="26" t="s">
        <v>17</v>
      </c>
      <c r="W6" s="24"/>
      <c r="X6" s="29" t="s">
        <v>18</v>
      </c>
      <c r="Z6" s="30"/>
    </row>
    <row r="7" spans="1:26" s="15" customFormat="1" ht="13.5" x14ac:dyDescent="0.15">
      <c r="A7" s="16"/>
      <c r="B7" s="31"/>
      <c r="C7" s="32"/>
      <c r="D7" s="32"/>
      <c r="E7" s="33"/>
      <c r="F7" s="31"/>
      <c r="G7" s="32"/>
      <c r="H7" s="33"/>
      <c r="I7" s="34"/>
      <c r="J7" s="35"/>
      <c r="K7" s="36"/>
      <c r="L7" s="31"/>
      <c r="M7" s="32"/>
      <c r="N7" s="32"/>
      <c r="O7" s="33"/>
      <c r="P7" s="31"/>
      <c r="Q7" s="32"/>
      <c r="R7" s="33"/>
      <c r="S7" s="34"/>
      <c r="T7" s="35"/>
      <c r="U7" s="36"/>
      <c r="V7" s="37"/>
      <c r="W7" s="38"/>
      <c r="X7" s="36"/>
    </row>
    <row r="8" spans="1:26" s="15" customFormat="1" ht="14.25" thickBot="1" x14ac:dyDescent="0.2">
      <c r="A8" s="39"/>
      <c r="B8" s="40" t="s">
        <v>19</v>
      </c>
      <c r="C8" s="41" t="s">
        <v>20</v>
      </c>
      <c r="D8" s="42" t="s">
        <v>21</v>
      </c>
      <c r="E8" s="43" t="s">
        <v>22</v>
      </c>
      <c r="F8" s="40" t="s">
        <v>19</v>
      </c>
      <c r="G8" s="41" t="s">
        <v>20</v>
      </c>
      <c r="H8" s="44" t="s">
        <v>23</v>
      </c>
      <c r="I8" s="45"/>
      <c r="J8" s="46"/>
      <c r="K8" s="47"/>
      <c r="L8" s="40" t="s">
        <v>19</v>
      </c>
      <c r="M8" s="41" t="s">
        <v>20</v>
      </c>
      <c r="N8" s="41" t="s">
        <v>24</v>
      </c>
      <c r="O8" s="48" t="s">
        <v>22</v>
      </c>
      <c r="P8" s="40" t="s">
        <v>19</v>
      </c>
      <c r="Q8" s="49" t="s">
        <v>20</v>
      </c>
      <c r="R8" s="50" t="s">
        <v>23</v>
      </c>
      <c r="S8" s="45"/>
      <c r="T8" s="46"/>
      <c r="U8" s="47"/>
      <c r="V8" s="51"/>
      <c r="W8" s="52"/>
      <c r="X8" s="47"/>
    </row>
    <row r="9" spans="1:26" ht="17.100000000000001" customHeight="1" x14ac:dyDescent="0.15">
      <c r="A9" s="53" t="s">
        <v>25</v>
      </c>
      <c r="B9" s="54" t="s">
        <v>201</v>
      </c>
      <c r="C9" s="55" t="s">
        <v>195</v>
      </c>
      <c r="D9" s="56" t="s">
        <v>195</v>
      </c>
      <c r="E9" s="57" t="s">
        <v>195</v>
      </c>
      <c r="F9" s="58" t="s">
        <v>201</v>
      </c>
      <c r="G9" s="55" t="s">
        <v>195</v>
      </c>
      <c r="H9" s="59" t="s">
        <v>195</v>
      </c>
      <c r="I9" s="54" t="s">
        <v>195</v>
      </c>
      <c r="J9" s="60" t="s">
        <v>201</v>
      </c>
      <c r="K9" s="60" t="s">
        <v>195</v>
      </c>
      <c r="L9" s="54" t="s">
        <v>195</v>
      </c>
      <c r="M9" s="55" t="s">
        <v>195</v>
      </c>
      <c r="N9" s="55" t="s">
        <v>195</v>
      </c>
      <c r="O9" s="59" t="s">
        <v>201</v>
      </c>
      <c r="P9" s="54" t="str">
        <f>'表4-1'!F9</f>
        <v>○</v>
      </c>
      <c r="Q9" s="55" t="s">
        <v>195</v>
      </c>
      <c r="R9" s="56" t="s">
        <v>195</v>
      </c>
      <c r="S9" s="54" t="s">
        <v>195</v>
      </c>
      <c r="T9" s="60" t="s">
        <v>201</v>
      </c>
      <c r="U9" s="60" t="s">
        <v>195</v>
      </c>
      <c r="V9" s="61">
        <v>0</v>
      </c>
      <c r="W9" s="55">
        <v>18</v>
      </c>
      <c r="X9" s="57">
        <v>18</v>
      </c>
    </row>
    <row r="10" spans="1:26" ht="17.100000000000001" customHeight="1" x14ac:dyDescent="0.15">
      <c r="A10" s="62" t="s">
        <v>26</v>
      </c>
      <c r="B10" s="63" t="s">
        <v>201</v>
      </c>
      <c r="C10" s="64" t="s">
        <v>195</v>
      </c>
      <c r="D10" s="65" t="s">
        <v>195</v>
      </c>
      <c r="E10" s="66" t="s">
        <v>195</v>
      </c>
      <c r="F10" s="63" t="s">
        <v>201</v>
      </c>
      <c r="G10" s="64" t="s">
        <v>195</v>
      </c>
      <c r="H10" s="67" t="s">
        <v>195</v>
      </c>
      <c r="I10" s="68" t="s">
        <v>195</v>
      </c>
      <c r="J10" s="69" t="s">
        <v>201</v>
      </c>
      <c r="K10" s="65" t="s">
        <v>195</v>
      </c>
      <c r="L10" s="70" t="s">
        <v>201</v>
      </c>
      <c r="M10" s="64" t="s">
        <v>195</v>
      </c>
      <c r="N10" s="64" t="s">
        <v>195</v>
      </c>
      <c r="O10" s="67" t="s">
        <v>195</v>
      </c>
      <c r="P10" s="63" t="str">
        <f>'表4-1'!F10</f>
        <v>○</v>
      </c>
      <c r="Q10" s="71" t="s">
        <v>195</v>
      </c>
      <c r="R10" s="72" t="s">
        <v>195</v>
      </c>
      <c r="S10" s="68" t="s">
        <v>195</v>
      </c>
      <c r="T10" s="71" t="s">
        <v>201</v>
      </c>
      <c r="U10" s="71" t="s">
        <v>195</v>
      </c>
      <c r="V10" s="70">
        <v>0</v>
      </c>
      <c r="W10" s="69">
        <v>0</v>
      </c>
      <c r="X10" s="73">
        <v>0</v>
      </c>
    </row>
    <row r="11" spans="1:26" ht="17.100000000000001" customHeight="1" x14ac:dyDescent="0.15">
      <c r="A11" s="62" t="s">
        <v>27</v>
      </c>
      <c r="B11" s="63" t="s">
        <v>201</v>
      </c>
      <c r="C11" s="69" t="s">
        <v>195</v>
      </c>
      <c r="D11" s="74" t="s">
        <v>201</v>
      </c>
      <c r="E11" s="73" t="s">
        <v>195</v>
      </c>
      <c r="F11" s="63" t="s">
        <v>201</v>
      </c>
      <c r="G11" s="69" t="s">
        <v>195</v>
      </c>
      <c r="H11" s="75" t="s">
        <v>195</v>
      </c>
      <c r="I11" s="63" t="s">
        <v>201</v>
      </c>
      <c r="J11" s="69" t="s">
        <v>195</v>
      </c>
      <c r="K11" s="74" t="s">
        <v>195</v>
      </c>
      <c r="L11" s="63" t="s">
        <v>201</v>
      </c>
      <c r="M11" s="69" t="s">
        <v>195</v>
      </c>
      <c r="N11" s="69" t="s">
        <v>195</v>
      </c>
      <c r="O11" s="73" t="s">
        <v>201</v>
      </c>
      <c r="P11" s="63" t="str">
        <f>'表4-1'!F11</f>
        <v>○</v>
      </c>
      <c r="Q11" s="76" t="s">
        <v>195</v>
      </c>
      <c r="R11" s="73" t="s">
        <v>195</v>
      </c>
      <c r="S11" s="63" t="s">
        <v>201</v>
      </c>
      <c r="T11" s="76" t="s">
        <v>195</v>
      </c>
      <c r="U11" s="76" t="s">
        <v>195</v>
      </c>
      <c r="V11" s="70">
        <v>6</v>
      </c>
      <c r="W11" s="69">
        <v>6</v>
      </c>
      <c r="X11" s="73">
        <v>6</v>
      </c>
    </row>
    <row r="12" spans="1:26" ht="17.100000000000001" customHeight="1" x14ac:dyDescent="0.15">
      <c r="A12" s="62" t="s">
        <v>28</v>
      </c>
      <c r="B12" s="63" t="s">
        <v>195</v>
      </c>
      <c r="C12" s="69" t="s">
        <v>195</v>
      </c>
      <c r="D12" s="74" t="s">
        <v>201</v>
      </c>
      <c r="E12" s="73" t="s">
        <v>201</v>
      </c>
      <c r="F12" s="63" t="s">
        <v>201</v>
      </c>
      <c r="G12" s="69" t="s">
        <v>195</v>
      </c>
      <c r="H12" s="75" t="s">
        <v>195</v>
      </c>
      <c r="I12" s="70" t="s">
        <v>195</v>
      </c>
      <c r="J12" s="69" t="s">
        <v>201</v>
      </c>
      <c r="K12" s="74" t="s">
        <v>195</v>
      </c>
      <c r="L12" s="63" t="s">
        <v>195</v>
      </c>
      <c r="M12" s="69" t="s">
        <v>195</v>
      </c>
      <c r="N12" s="69" t="s">
        <v>201</v>
      </c>
      <c r="O12" s="75" t="s">
        <v>195</v>
      </c>
      <c r="P12" s="63" t="str">
        <f>'表4-1'!F12</f>
        <v>○</v>
      </c>
      <c r="Q12" s="76" t="s">
        <v>195</v>
      </c>
      <c r="R12" s="73" t="s">
        <v>195</v>
      </c>
      <c r="S12" s="70" t="s">
        <v>195</v>
      </c>
      <c r="T12" s="76" t="s">
        <v>201</v>
      </c>
      <c r="U12" s="76" t="s">
        <v>195</v>
      </c>
      <c r="V12" s="70">
        <v>3</v>
      </c>
      <c r="W12" s="69">
        <v>0</v>
      </c>
      <c r="X12" s="73">
        <v>0</v>
      </c>
    </row>
    <row r="13" spans="1:26" ht="17.100000000000001" customHeight="1" thickBot="1" x14ac:dyDescent="0.2">
      <c r="A13" s="77" t="s">
        <v>29</v>
      </c>
      <c r="B13" s="78" t="s">
        <v>195</v>
      </c>
      <c r="C13" s="41" t="s">
        <v>195</v>
      </c>
      <c r="D13" s="79" t="s">
        <v>201</v>
      </c>
      <c r="E13" s="43" t="s">
        <v>195</v>
      </c>
      <c r="F13" s="78" t="s">
        <v>195</v>
      </c>
      <c r="G13" s="41" t="s">
        <v>195</v>
      </c>
      <c r="H13" s="48" t="s">
        <v>201</v>
      </c>
      <c r="I13" s="80" t="s">
        <v>201</v>
      </c>
      <c r="J13" s="41" t="s">
        <v>195</v>
      </c>
      <c r="K13" s="79" t="s">
        <v>195</v>
      </c>
      <c r="L13" s="80" t="s">
        <v>195</v>
      </c>
      <c r="M13" s="41" t="s">
        <v>195</v>
      </c>
      <c r="N13" s="41" t="s">
        <v>195</v>
      </c>
      <c r="O13" s="48" t="s">
        <v>201</v>
      </c>
      <c r="P13" s="78" t="str">
        <f>'表4-1'!F13</f>
        <v/>
      </c>
      <c r="Q13" s="81" t="s">
        <v>195</v>
      </c>
      <c r="R13" s="43" t="s">
        <v>201</v>
      </c>
      <c r="S13" s="80" t="s">
        <v>201</v>
      </c>
      <c r="T13" s="81" t="s">
        <v>195</v>
      </c>
      <c r="U13" s="81" t="s">
        <v>195</v>
      </c>
      <c r="V13" s="80">
        <v>2</v>
      </c>
      <c r="W13" s="41">
        <v>2</v>
      </c>
      <c r="X13" s="43">
        <v>2</v>
      </c>
    </row>
    <row r="14" spans="1:26" ht="17.100000000000001" customHeight="1" x14ac:dyDescent="0.15">
      <c r="A14" s="53" t="s">
        <v>30</v>
      </c>
      <c r="B14" s="82" t="s">
        <v>195</v>
      </c>
      <c r="C14" s="83" t="s">
        <v>195</v>
      </c>
      <c r="D14" s="84" t="s">
        <v>201</v>
      </c>
      <c r="E14" s="85" t="s">
        <v>195</v>
      </c>
      <c r="F14" s="82" t="s">
        <v>201</v>
      </c>
      <c r="G14" s="83" t="s">
        <v>195</v>
      </c>
      <c r="H14" s="86" t="s">
        <v>195</v>
      </c>
      <c r="I14" s="87" t="s">
        <v>195</v>
      </c>
      <c r="J14" s="83" t="s">
        <v>201</v>
      </c>
      <c r="K14" s="84" t="s">
        <v>195</v>
      </c>
      <c r="L14" s="82" t="s">
        <v>195</v>
      </c>
      <c r="M14" s="83" t="s">
        <v>195</v>
      </c>
      <c r="N14" s="83" t="s">
        <v>195</v>
      </c>
      <c r="O14" s="86" t="s">
        <v>201</v>
      </c>
      <c r="P14" s="82" t="str">
        <f>'表4-1'!F14</f>
        <v>○</v>
      </c>
      <c r="Q14" s="88" t="s">
        <v>195</v>
      </c>
      <c r="R14" s="85" t="s">
        <v>195</v>
      </c>
      <c r="S14" s="82" t="s">
        <v>195</v>
      </c>
      <c r="T14" s="60" t="s">
        <v>201</v>
      </c>
      <c r="U14" s="88" t="s">
        <v>195</v>
      </c>
      <c r="V14" s="61">
        <v>0</v>
      </c>
      <c r="W14" s="55">
        <v>2</v>
      </c>
      <c r="X14" s="57">
        <v>2</v>
      </c>
    </row>
    <row r="15" spans="1:26" ht="17.100000000000001" customHeight="1" x14ac:dyDescent="0.15">
      <c r="A15" s="62" t="s">
        <v>31</v>
      </c>
      <c r="B15" s="63" t="s">
        <v>195</v>
      </c>
      <c r="C15" s="69" t="s">
        <v>195</v>
      </c>
      <c r="D15" s="74" t="s">
        <v>195</v>
      </c>
      <c r="E15" s="73" t="s">
        <v>201</v>
      </c>
      <c r="F15" s="63" t="s">
        <v>201</v>
      </c>
      <c r="G15" s="69" t="s">
        <v>195</v>
      </c>
      <c r="H15" s="75" t="s">
        <v>195</v>
      </c>
      <c r="I15" s="63" t="s">
        <v>201</v>
      </c>
      <c r="J15" s="69" t="s">
        <v>195</v>
      </c>
      <c r="K15" s="74" t="s">
        <v>195</v>
      </c>
      <c r="L15" s="63" t="s">
        <v>195</v>
      </c>
      <c r="M15" s="69" t="s">
        <v>195</v>
      </c>
      <c r="N15" s="69" t="s">
        <v>195</v>
      </c>
      <c r="O15" s="75" t="s">
        <v>201</v>
      </c>
      <c r="P15" s="63" t="str">
        <f>'表4-1'!F15</f>
        <v>○</v>
      </c>
      <c r="Q15" s="76" t="s">
        <v>195</v>
      </c>
      <c r="R15" s="73" t="s">
        <v>195</v>
      </c>
      <c r="S15" s="63" t="s">
        <v>201</v>
      </c>
      <c r="T15" s="76" t="s">
        <v>195</v>
      </c>
      <c r="U15" s="76" t="s">
        <v>195</v>
      </c>
      <c r="V15" s="70">
        <v>1</v>
      </c>
      <c r="W15" s="69">
        <v>1</v>
      </c>
      <c r="X15" s="73">
        <v>1</v>
      </c>
    </row>
    <row r="16" spans="1:26" ht="17.100000000000001" customHeight="1" x14ac:dyDescent="0.15">
      <c r="A16" s="62" t="s">
        <v>32</v>
      </c>
      <c r="B16" s="63" t="s">
        <v>195</v>
      </c>
      <c r="C16" s="69" t="s">
        <v>195</v>
      </c>
      <c r="D16" s="74" t="s">
        <v>201</v>
      </c>
      <c r="E16" s="73" t="s">
        <v>195</v>
      </c>
      <c r="F16" s="63" t="s">
        <v>201</v>
      </c>
      <c r="G16" s="69" t="s">
        <v>195</v>
      </c>
      <c r="H16" s="75" t="s">
        <v>195</v>
      </c>
      <c r="I16" s="70" t="s">
        <v>195</v>
      </c>
      <c r="J16" s="69" t="s">
        <v>201</v>
      </c>
      <c r="K16" s="74" t="s">
        <v>195</v>
      </c>
      <c r="L16" s="63" t="s">
        <v>195</v>
      </c>
      <c r="M16" s="69" t="s">
        <v>195</v>
      </c>
      <c r="N16" s="69" t="s">
        <v>201</v>
      </c>
      <c r="O16" s="75" t="s">
        <v>195</v>
      </c>
      <c r="P16" s="63" t="str">
        <f>'表4-1'!F16</f>
        <v>○</v>
      </c>
      <c r="Q16" s="76" t="s">
        <v>195</v>
      </c>
      <c r="R16" s="73" t="s">
        <v>195</v>
      </c>
      <c r="S16" s="63" t="s">
        <v>195</v>
      </c>
      <c r="T16" s="76" t="s">
        <v>201</v>
      </c>
      <c r="U16" s="76" t="s">
        <v>195</v>
      </c>
      <c r="V16" s="70">
        <v>0</v>
      </c>
      <c r="W16" s="69">
        <v>0</v>
      </c>
      <c r="X16" s="73">
        <v>0</v>
      </c>
    </row>
    <row r="17" spans="1:24" ht="17.100000000000001" customHeight="1" x14ac:dyDescent="0.15">
      <c r="A17" s="62" t="s">
        <v>33</v>
      </c>
      <c r="B17" s="63" t="s">
        <v>195</v>
      </c>
      <c r="C17" s="69" t="s">
        <v>195</v>
      </c>
      <c r="D17" s="74" t="s">
        <v>201</v>
      </c>
      <c r="E17" s="73" t="s">
        <v>195</v>
      </c>
      <c r="F17" s="63" t="s">
        <v>195</v>
      </c>
      <c r="G17" s="69" t="s">
        <v>195</v>
      </c>
      <c r="H17" s="75" t="s">
        <v>201</v>
      </c>
      <c r="I17" s="63" t="s">
        <v>201</v>
      </c>
      <c r="J17" s="69" t="s">
        <v>195</v>
      </c>
      <c r="K17" s="74" t="s">
        <v>195</v>
      </c>
      <c r="L17" s="63" t="s">
        <v>195</v>
      </c>
      <c r="M17" s="69" t="s">
        <v>195</v>
      </c>
      <c r="N17" s="69" t="s">
        <v>201</v>
      </c>
      <c r="O17" s="75" t="s">
        <v>195</v>
      </c>
      <c r="P17" s="63" t="str">
        <f>'表4-1'!F17</f>
        <v/>
      </c>
      <c r="Q17" s="76" t="s">
        <v>195</v>
      </c>
      <c r="R17" s="73" t="s">
        <v>201</v>
      </c>
      <c r="S17" s="63" t="s">
        <v>201</v>
      </c>
      <c r="T17" s="76" t="s">
        <v>195</v>
      </c>
      <c r="U17" s="76" t="s">
        <v>195</v>
      </c>
      <c r="V17" s="70">
        <v>0</v>
      </c>
      <c r="W17" s="69">
        <v>0</v>
      </c>
      <c r="X17" s="73">
        <v>0</v>
      </c>
    </row>
    <row r="18" spans="1:24" ht="17.100000000000001" customHeight="1" thickBot="1" x14ac:dyDescent="0.2">
      <c r="A18" s="77" t="s">
        <v>34</v>
      </c>
      <c r="B18" s="63" t="s">
        <v>195</v>
      </c>
      <c r="C18" s="41" t="s">
        <v>195</v>
      </c>
      <c r="D18" s="79" t="s">
        <v>195</v>
      </c>
      <c r="E18" s="43" t="s">
        <v>201</v>
      </c>
      <c r="F18" s="78" t="s">
        <v>195</v>
      </c>
      <c r="G18" s="41" t="s">
        <v>195</v>
      </c>
      <c r="H18" s="48" t="s">
        <v>201</v>
      </c>
      <c r="I18" s="80" t="s">
        <v>195</v>
      </c>
      <c r="J18" s="41" t="s">
        <v>201</v>
      </c>
      <c r="K18" s="79" t="s">
        <v>195</v>
      </c>
      <c r="L18" s="78" t="s">
        <v>195</v>
      </c>
      <c r="M18" s="41" t="s">
        <v>195</v>
      </c>
      <c r="N18" s="41" t="s">
        <v>195</v>
      </c>
      <c r="O18" s="48" t="s">
        <v>201</v>
      </c>
      <c r="P18" s="78" t="str">
        <f>'表4-1'!F18</f>
        <v/>
      </c>
      <c r="Q18" s="81" t="s">
        <v>195</v>
      </c>
      <c r="R18" s="43" t="s">
        <v>201</v>
      </c>
      <c r="S18" s="78" t="s">
        <v>195</v>
      </c>
      <c r="T18" s="81" t="s">
        <v>201</v>
      </c>
      <c r="U18" s="81" t="s">
        <v>195</v>
      </c>
      <c r="V18" s="80">
        <v>1</v>
      </c>
      <c r="W18" s="41">
        <v>1</v>
      </c>
      <c r="X18" s="43">
        <v>1</v>
      </c>
    </row>
    <row r="19" spans="1:24" ht="17.100000000000001" customHeight="1" x14ac:dyDescent="0.15">
      <c r="A19" s="53" t="s">
        <v>35</v>
      </c>
      <c r="B19" s="54" t="s">
        <v>195</v>
      </c>
      <c r="C19" s="83" t="s">
        <v>195</v>
      </c>
      <c r="D19" s="84" t="s">
        <v>201</v>
      </c>
      <c r="E19" s="85" t="s">
        <v>195</v>
      </c>
      <c r="F19" s="82" t="s">
        <v>195</v>
      </c>
      <c r="G19" s="83" t="s">
        <v>195</v>
      </c>
      <c r="H19" s="86" t="s">
        <v>201</v>
      </c>
      <c r="I19" s="87" t="s">
        <v>201</v>
      </c>
      <c r="J19" s="83" t="s">
        <v>195</v>
      </c>
      <c r="K19" s="84" t="s">
        <v>195</v>
      </c>
      <c r="L19" s="82" t="s">
        <v>195</v>
      </c>
      <c r="M19" s="83" t="s">
        <v>195</v>
      </c>
      <c r="N19" s="83" t="s">
        <v>195</v>
      </c>
      <c r="O19" s="86" t="s">
        <v>201</v>
      </c>
      <c r="P19" s="82" t="str">
        <f>'表4-1'!F19</f>
        <v/>
      </c>
      <c r="Q19" s="88" t="s">
        <v>195</v>
      </c>
      <c r="R19" s="85" t="s">
        <v>201</v>
      </c>
      <c r="S19" s="82" t="s">
        <v>201</v>
      </c>
      <c r="T19" s="88" t="s">
        <v>195</v>
      </c>
      <c r="U19" s="88" t="s">
        <v>195</v>
      </c>
      <c r="V19" s="87">
        <v>0</v>
      </c>
      <c r="W19" s="83">
        <v>4</v>
      </c>
      <c r="X19" s="85">
        <v>3</v>
      </c>
    </row>
    <row r="20" spans="1:24" ht="17.100000000000001" customHeight="1" x14ac:dyDescent="0.15">
      <c r="A20" s="62" t="s">
        <v>36</v>
      </c>
      <c r="B20" s="63" t="s">
        <v>195</v>
      </c>
      <c r="C20" s="69" t="s">
        <v>195</v>
      </c>
      <c r="D20" s="74" t="s">
        <v>201</v>
      </c>
      <c r="E20" s="73" t="s">
        <v>195</v>
      </c>
      <c r="F20" s="63" t="s">
        <v>201</v>
      </c>
      <c r="G20" s="69" t="s">
        <v>195</v>
      </c>
      <c r="H20" s="75" t="s">
        <v>195</v>
      </c>
      <c r="I20" s="70" t="s">
        <v>195</v>
      </c>
      <c r="J20" s="69" t="s">
        <v>201</v>
      </c>
      <c r="K20" s="74" t="s">
        <v>195</v>
      </c>
      <c r="L20" s="63" t="s">
        <v>195</v>
      </c>
      <c r="M20" s="69" t="s">
        <v>195</v>
      </c>
      <c r="N20" s="69" t="s">
        <v>195</v>
      </c>
      <c r="O20" s="75" t="s">
        <v>201</v>
      </c>
      <c r="P20" s="63" t="str">
        <f>'表4-1'!F20</f>
        <v>○</v>
      </c>
      <c r="Q20" s="76" t="s">
        <v>195</v>
      </c>
      <c r="R20" s="73" t="s">
        <v>195</v>
      </c>
      <c r="S20" s="63" t="s">
        <v>195</v>
      </c>
      <c r="T20" s="76" t="s">
        <v>201</v>
      </c>
      <c r="U20" s="76" t="s">
        <v>195</v>
      </c>
      <c r="V20" s="70">
        <v>0</v>
      </c>
      <c r="W20" s="69">
        <v>3</v>
      </c>
      <c r="X20" s="73">
        <v>3</v>
      </c>
    </row>
    <row r="21" spans="1:24" ht="17.100000000000001" customHeight="1" x14ac:dyDescent="0.15">
      <c r="A21" s="62" t="s">
        <v>37</v>
      </c>
      <c r="B21" s="63" t="s">
        <v>195</v>
      </c>
      <c r="C21" s="69" t="s">
        <v>195</v>
      </c>
      <c r="D21" s="74" t="s">
        <v>201</v>
      </c>
      <c r="E21" s="73" t="s">
        <v>195</v>
      </c>
      <c r="F21" s="63" t="s">
        <v>201</v>
      </c>
      <c r="G21" s="69" t="s">
        <v>195</v>
      </c>
      <c r="H21" s="75" t="s">
        <v>195</v>
      </c>
      <c r="I21" s="70" t="s">
        <v>201</v>
      </c>
      <c r="J21" s="69" t="s">
        <v>195</v>
      </c>
      <c r="K21" s="74" t="s">
        <v>195</v>
      </c>
      <c r="L21" s="63" t="s">
        <v>195</v>
      </c>
      <c r="M21" s="69" t="s">
        <v>195</v>
      </c>
      <c r="N21" s="69" t="s">
        <v>195</v>
      </c>
      <c r="O21" s="75" t="s">
        <v>201</v>
      </c>
      <c r="P21" s="63" t="str">
        <f>'表4-1'!F21</f>
        <v>○</v>
      </c>
      <c r="Q21" s="76" t="s">
        <v>195</v>
      </c>
      <c r="R21" s="73" t="s">
        <v>195</v>
      </c>
      <c r="S21" s="63" t="s">
        <v>201</v>
      </c>
      <c r="T21" s="76" t="s">
        <v>195</v>
      </c>
      <c r="U21" s="76" t="s">
        <v>195</v>
      </c>
      <c r="V21" s="70">
        <v>0</v>
      </c>
      <c r="W21" s="69">
        <v>3</v>
      </c>
      <c r="X21" s="73">
        <v>2</v>
      </c>
    </row>
    <row r="22" spans="1:24" ht="17.100000000000001" customHeight="1" x14ac:dyDescent="0.15">
      <c r="A22" s="62" t="s">
        <v>38</v>
      </c>
      <c r="B22" s="63" t="s">
        <v>195</v>
      </c>
      <c r="C22" s="69" t="s">
        <v>195</v>
      </c>
      <c r="D22" s="74" t="s">
        <v>201</v>
      </c>
      <c r="E22" s="73" t="s">
        <v>195</v>
      </c>
      <c r="F22" s="63" t="s">
        <v>201</v>
      </c>
      <c r="G22" s="69" t="s">
        <v>195</v>
      </c>
      <c r="H22" s="75" t="s">
        <v>195</v>
      </c>
      <c r="I22" s="63" t="s">
        <v>195</v>
      </c>
      <c r="J22" s="69" t="s">
        <v>201</v>
      </c>
      <c r="K22" s="74" t="s">
        <v>195</v>
      </c>
      <c r="L22" s="63" t="s">
        <v>195</v>
      </c>
      <c r="M22" s="69" t="s">
        <v>195</v>
      </c>
      <c r="N22" s="69" t="s">
        <v>195</v>
      </c>
      <c r="O22" s="75" t="s">
        <v>201</v>
      </c>
      <c r="P22" s="63" t="str">
        <f>'表4-1'!F22</f>
        <v>○</v>
      </c>
      <c r="Q22" s="76" t="s">
        <v>195</v>
      </c>
      <c r="R22" s="73" t="s">
        <v>195</v>
      </c>
      <c r="S22" s="63" t="s">
        <v>195</v>
      </c>
      <c r="T22" s="76" t="s">
        <v>201</v>
      </c>
      <c r="U22" s="76" t="s">
        <v>195</v>
      </c>
      <c r="V22" s="70">
        <v>0</v>
      </c>
      <c r="W22" s="69">
        <v>4</v>
      </c>
      <c r="X22" s="73">
        <v>4</v>
      </c>
    </row>
    <row r="23" spans="1:24" ht="17.100000000000001" customHeight="1" thickBot="1" x14ac:dyDescent="0.2">
      <c r="A23" s="77" t="s">
        <v>39</v>
      </c>
      <c r="B23" s="78" t="s">
        <v>195</v>
      </c>
      <c r="C23" s="41" t="s">
        <v>195</v>
      </c>
      <c r="D23" s="79" t="s">
        <v>201</v>
      </c>
      <c r="E23" s="43" t="s">
        <v>195</v>
      </c>
      <c r="F23" s="78" t="s">
        <v>201</v>
      </c>
      <c r="G23" s="41" t="s">
        <v>195</v>
      </c>
      <c r="H23" s="48" t="s">
        <v>195</v>
      </c>
      <c r="I23" s="80" t="s">
        <v>195</v>
      </c>
      <c r="J23" s="41" t="s">
        <v>201</v>
      </c>
      <c r="K23" s="79" t="s">
        <v>195</v>
      </c>
      <c r="L23" s="78" t="s">
        <v>195</v>
      </c>
      <c r="M23" s="41" t="s">
        <v>195</v>
      </c>
      <c r="N23" s="41" t="s">
        <v>195</v>
      </c>
      <c r="O23" s="48" t="s">
        <v>201</v>
      </c>
      <c r="P23" s="78" t="str">
        <f>'表4-1'!F23</f>
        <v>○</v>
      </c>
      <c r="Q23" s="81" t="s">
        <v>195</v>
      </c>
      <c r="R23" s="43" t="s">
        <v>195</v>
      </c>
      <c r="S23" s="78" t="s">
        <v>195</v>
      </c>
      <c r="T23" s="81" t="s">
        <v>201</v>
      </c>
      <c r="U23" s="81" t="s">
        <v>195</v>
      </c>
      <c r="V23" s="89">
        <v>0</v>
      </c>
      <c r="W23" s="90">
        <v>2</v>
      </c>
      <c r="X23" s="72">
        <v>2</v>
      </c>
    </row>
    <row r="24" spans="1:24" ht="17.100000000000001" customHeight="1" x14ac:dyDescent="0.15">
      <c r="A24" s="53" t="s">
        <v>40</v>
      </c>
      <c r="B24" s="63" t="s">
        <v>201</v>
      </c>
      <c r="C24" s="83" t="s">
        <v>195</v>
      </c>
      <c r="D24" s="84" t="s">
        <v>195</v>
      </c>
      <c r="E24" s="85" t="s">
        <v>195</v>
      </c>
      <c r="F24" s="82" t="s">
        <v>195</v>
      </c>
      <c r="G24" s="83" t="s">
        <v>201</v>
      </c>
      <c r="H24" s="86" t="s">
        <v>195</v>
      </c>
      <c r="I24" s="87" t="s">
        <v>201</v>
      </c>
      <c r="J24" s="83" t="s">
        <v>195</v>
      </c>
      <c r="K24" s="84" t="s">
        <v>195</v>
      </c>
      <c r="L24" s="82" t="s">
        <v>195</v>
      </c>
      <c r="M24" s="83" t="s">
        <v>195</v>
      </c>
      <c r="N24" s="83" t="s">
        <v>195</v>
      </c>
      <c r="O24" s="86" t="s">
        <v>201</v>
      </c>
      <c r="P24" s="82" t="str">
        <f>'表4-1'!F24</f>
        <v/>
      </c>
      <c r="Q24" s="88" t="s">
        <v>201</v>
      </c>
      <c r="R24" s="85" t="s">
        <v>195</v>
      </c>
      <c r="S24" s="82" t="s">
        <v>201</v>
      </c>
      <c r="T24" s="88" t="s">
        <v>195</v>
      </c>
      <c r="U24" s="88" t="s">
        <v>195</v>
      </c>
      <c r="V24" s="61">
        <v>0</v>
      </c>
      <c r="W24" s="55">
        <v>1</v>
      </c>
      <c r="X24" s="57">
        <v>1</v>
      </c>
    </row>
    <row r="25" spans="1:24" ht="17.100000000000001" customHeight="1" x14ac:dyDescent="0.15">
      <c r="A25" s="62" t="s">
        <v>41</v>
      </c>
      <c r="B25" s="63" t="s">
        <v>201</v>
      </c>
      <c r="C25" s="69" t="s">
        <v>195</v>
      </c>
      <c r="D25" s="74" t="s">
        <v>195</v>
      </c>
      <c r="E25" s="73" t="s">
        <v>195</v>
      </c>
      <c r="F25" s="63" t="s">
        <v>195</v>
      </c>
      <c r="G25" s="69" t="s">
        <v>201</v>
      </c>
      <c r="H25" s="75" t="s">
        <v>195</v>
      </c>
      <c r="I25" s="70" t="s">
        <v>201</v>
      </c>
      <c r="J25" s="69" t="s">
        <v>195</v>
      </c>
      <c r="K25" s="74" t="s">
        <v>195</v>
      </c>
      <c r="L25" s="63" t="s">
        <v>195</v>
      </c>
      <c r="M25" s="69" t="s">
        <v>195</v>
      </c>
      <c r="N25" s="69" t="s">
        <v>195</v>
      </c>
      <c r="O25" s="75" t="s">
        <v>201</v>
      </c>
      <c r="P25" s="63" t="str">
        <f>'表4-1'!F25</f>
        <v/>
      </c>
      <c r="Q25" s="76" t="s">
        <v>201</v>
      </c>
      <c r="R25" s="73" t="s">
        <v>195</v>
      </c>
      <c r="S25" s="63" t="s">
        <v>201</v>
      </c>
      <c r="T25" s="76" t="s">
        <v>195</v>
      </c>
      <c r="U25" s="76" t="s">
        <v>195</v>
      </c>
      <c r="V25" s="70">
        <v>0</v>
      </c>
      <c r="W25" s="69">
        <v>1</v>
      </c>
      <c r="X25" s="73">
        <v>1</v>
      </c>
    </row>
    <row r="26" spans="1:24" ht="17.100000000000001" customHeight="1" x14ac:dyDescent="0.15">
      <c r="A26" s="62" t="s">
        <v>42</v>
      </c>
      <c r="B26" s="63" t="s">
        <v>195</v>
      </c>
      <c r="C26" s="69" t="s">
        <v>195</v>
      </c>
      <c r="D26" s="74" t="s">
        <v>201</v>
      </c>
      <c r="E26" s="73" t="s">
        <v>195</v>
      </c>
      <c r="F26" s="63" t="s">
        <v>195</v>
      </c>
      <c r="G26" s="69" t="s">
        <v>201</v>
      </c>
      <c r="H26" s="75" t="s">
        <v>195</v>
      </c>
      <c r="I26" s="70" t="s">
        <v>201</v>
      </c>
      <c r="J26" s="69" t="s">
        <v>195</v>
      </c>
      <c r="K26" s="74" t="s">
        <v>195</v>
      </c>
      <c r="L26" s="63" t="s">
        <v>195</v>
      </c>
      <c r="M26" s="69" t="s">
        <v>195</v>
      </c>
      <c r="N26" s="69" t="s">
        <v>195</v>
      </c>
      <c r="O26" s="75" t="s">
        <v>201</v>
      </c>
      <c r="P26" s="63" t="str">
        <f>'表4-1'!F26</f>
        <v/>
      </c>
      <c r="Q26" s="76" t="s">
        <v>201</v>
      </c>
      <c r="R26" s="73" t="s">
        <v>195</v>
      </c>
      <c r="S26" s="63" t="s">
        <v>201</v>
      </c>
      <c r="T26" s="76" t="s">
        <v>195</v>
      </c>
      <c r="U26" s="76" t="s">
        <v>195</v>
      </c>
      <c r="V26" s="70">
        <v>1</v>
      </c>
      <c r="W26" s="69">
        <v>4</v>
      </c>
      <c r="X26" s="73">
        <v>2</v>
      </c>
    </row>
    <row r="27" spans="1:24" ht="17.100000000000001" customHeight="1" thickBot="1" x14ac:dyDescent="0.2">
      <c r="A27" s="91" t="s">
        <v>43</v>
      </c>
      <c r="B27" s="63" t="s">
        <v>201</v>
      </c>
      <c r="C27" s="90" t="s">
        <v>195</v>
      </c>
      <c r="D27" s="92" t="s">
        <v>195</v>
      </c>
      <c r="E27" s="72" t="s">
        <v>195</v>
      </c>
      <c r="F27" s="93" t="s">
        <v>195</v>
      </c>
      <c r="G27" s="69" t="s">
        <v>201</v>
      </c>
      <c r="H27" s="94" t="s">
        <v>195</v>
      </c>
      <c r="I27" s="70" t="s">
        <v>201</v>
      </c>
      <c r="J27" s="90" t="s">
        <v>195</v>
      </c>
      <c r="K27" s="92" t="s">
        <v>195</v>
      </c>
      <c r="L27" s="93" t="s">
        <v>195</v>
      </c>
      <c r="M27" s="90" t="s">
        <v>195</v>
      </c>
      <c r="N27" s="90" t="s">
        <v>195</v>
      </c>
      <c r="O27" s="75" t="s">
        <v>201</v>
      </c>
      <c r="P27" s="93" t="str">
        <f>'表4-1'!F27</f>
        <v/>
      </c>
      <c r="Q27" s="76" t="s">
        <v>201</v>
      </c>
      <c r="R27" s="72" t="s">
        <v>195</v>
      </c>
      <c r="S27" s="63" t="s">
        <v>201</v>
      </c>
      <c r="T27" s="95" t="s">
        <v>195</v>
      </c>
      <c r="U27" s="95" t="s">
        <v>195</v>
      </c>
      <c r="V27" s="80">
        <v>0</v>
      </c>
      <c r="W27" s="41">
        <v>1</v>
      </c>
      <c r="X27" s="43">
        <v>1</v>
      </c>
    </row>
    <row r="28" spans="1:24" ht="17.100000000000001" customHeight="1" thickBot="1" x14ac:dyDescent="0.2">
      <c r="A28" s="96" t="s">
        <v>44</v>
      </c>
      <c r="B28" s="96">
        <f>COUNTIF(B9:B27,"○")</f>
        <v>6</v>
      </c>
      <c r="C28" s="97">
        <f t="shared" ref="C28:U28" si="0">COUNTIF(C9:C27,"○")</f>
        <v>0</v>
      </c>
      <c r="D28" s="98">
        <f t="shared" si="0"/>
        <v>12</v>
      </c>
      <c r="E28" s="99">
        <f t="shared" si="0"/>
        <v>3</v>
      </c>
      <c r="F28" s="96">
        <f t="shared" si="0"/>
        <v>11</v>
      </c>
      <c r="G28" s="97">
        <f t="shared" si="0"/>
        <v>4</v>
      </c>
      <c r="H28" s="100">
        <f>COUNTIF(H9:H27,"○")</f>
        <v>4</v>
      </c>
      <c r="I28" s="96">
        <f t="shared" si="0"/>
        <v>10</v>
      </c>
      <c r="J28" s="97">
        <f t="shared" si="0"/>
        <v>9</v>
      </c>
      <c r="K28" s="98">
        <f t="shared" si="0"/>
        <v>0</v>
      </c>
      <c r="L28" s="96">
        <f t="shared" si="0"/>
        <v>2</v>
      </c>
      <c r="M28" s="97">
        <f t="shared" si="0"/>
        <v>0</v>
      </c>
      <c r="N28" s="97">
        <f t="shared" si="0"/>
        <v>3</v>
      </c>
      <c r="O28" s="100">
        <f t="shared" si="0"/>
        <v>15</v>
      </c>
      <c r="P28" s="96">
        <f t="shared" si="0"/>
        <v>11</v>
      </c>
      <c r="Q28" s="101">
        <f t="shared" si="0"/>
        <v>4</v>
      </c>
      <c r="R28" s="99">
        <f t="shared" si="0"/>
        <v>4</v>
      </c>
      <c r="S28" s="96">
        <f t="shared" si="0"/>
        <v>10</v>
      </c>
      <c r="T28" s="101">
        <f t="shared" si="0"/>
        <v>9</v>
      </c>
      <c r="U28" s="101">
        <f t="shared" si="0"/>
        <v>0</v>
      </c>
      <c r="V28" s="102">
        <f>SUM(V9:V27)</f>
        <v>14</v>
      </c>
      <c r="W28" s="64">
        <f>SUM(W9:W27)</f>
        <v>53</v>
      </c>
      <c r="X28" s="66">
        <f>SUM(X9:X27)</f>
        <v>49</v>
      </c>
    </row>
    <row r="29" spans="1:24" ht="17.100000000000001" customHeight="1" x14ac:dyDescent="0.15">
      <c r="A29" s="53" t="s">
        <v>45</v>
      </c>
      <c r="B29" s="82" t="s">
        <v>195</v>
      </c>
      <c r="C29" s="83" t="s">
        <v>195</v>
      </c>
      <c r="D29" s="74" t="s">
        <v>195</v>
      </c>
      <c r="E29" s="85" t="s">
        <v>201</v>
      </c>
      <c r="F29" s="63" t="s">
        <v>201</v>
      </c>
      <c r="G29" s="83" t="s">
        <v>195</v>
      </c>
      <c r="H29" s="86" t="s">
        <v>195</v>
      </c>
      <c r="I29" s="70" t="s">
        <v>195</v>
      </c>
      <c r="J29" s="83" t="s">
        <v>201</v>
      </c>
      <c r="K29" s="84" t="s">
        <v>195</v>
      </c>
      <c r="L29" s="82" t="s">
        <v>195</v>
      </c>
      <c r="M29" s="83" t="s">
        <v>195</v>
      </c>
      <c r="N29" s="69" t="s">
        <v>195</v>
      </c>
      <c r="O29" s="86" t="s">
        <v>201</v>
      </c>
      <c r="P29" s="63" t="str">
        <f>F29</f>
        <v>○</v>
      </c>
      <c r="Q29" s="88" t="s">
        <v>195</v>
      </c>
      <c r="R29" s="85" t="s">
        <v>195</v>
      </c>
      <c r="S29" s="63" t="s">
        <v>195</v>
      </c>
      <c r="T29" s="88" t="s">
        <v>201</v>
      </c>
      <c r="U29" s="88" t="s">
        <v>195</v>
      </c>
      <c r="V29" s="61">
        <v>2</v>
      </c>
      <c r="W29" s="55">
        <v>2</v>
      </c>
      <c r="X29" s="57">
        <v>2</v>
      </c>
    </row>
    <row r="30" spans="1:24" ht="17.100000000000001" customHeight="1" x14ac:dyDescent="0.15">
      <c r="A30" s="62" t="s">
        <v>46</v>
      </c>
      <c r="B30" s="63" t="s">
        <v>195</v>
      </c>
      <c r="C30" s="69" t="s">
        <v>195</v>
      </c>
      <c r="D30" s="74" t="s">
        <v>201</v>
      </c>
      <c r="E30" s="73" t="s">
        <v>195</v>
      </c>
      <c r="F30" s="63" t="s">
        <v>201</v>
      </c>
      <c r="G30" s="69" t="s">
        <v>195</v>
      </c>
      <c r="H30" s="75" t="s">
        <v>195</v>
      </c>
      <c r="I30" s="70" t="s">
        <v>201</v>
      </c>
      <c r="J30" s="69" t="s">
        <v>195</v>
      </c>
      <c r="K30" s="74" t="s">
        <v>195</v>
      </c>
      <c r="L30" s="63" t="s">
        <v>195</v>
      </c>
      <c r="M30" s="69" t="s">
        <v>195</v>
      </c>
      <c r="N30" s="69" t="s">
        <v>195</v>
      </c>
      <c r="O30" s="75" t="s">
        <v>201</v>
      </c>
      <c r="P30" s="63" t="str">
        <f t="shared" ref="P30:P42" si="1">F30</f>
        <v>○</v>
      </c>
      <c r="Q30" s="76" t="s">
        <v>195</v>
      </c>
      <c r="R30" s="73" t="s">
        <v>195</v>
      </c>
      <c r="S30" s="63" t="s">
        <v>201</v>
      </c>
      <c r="T30" s="76" t="s">
        <v>195</v>
      </c>
      <c r="U30" s="76" t="s">
        <v>195</v>
      </c>
      <c r="V30" s="70">
        <v>0</v>
      </c>
      <c r="W30" s="69">
        <v>1</v>
      </c>
      <c r="X30" s="73">
        <v>1</v>
      </c>
    </row>
    <row r="31" spans="1:24" ht="17.100000000000001" customHeight="1" x14ac:dyDescent="0.15">
      <c r="A31" s="62" t="s">
        <v>47</v>
      </c>
      <c r="B31" s="63" t="s">
        <v>195</v>
      </c>
      <c r="C31" s="69" t="s">
        <v>195</v>
      </c>
      <c r="D31" s="74" t="s">
        <v>201</v>
      </c>
      <c r="E31" s="73" t="s">
        <v>195</v>
      </c>
      <c r="F31" s="63" t="s">
        <v>201</v>
      </c>
      <c r="G31" s="69" t="s">
        <v>195</v>
      </c>
      <c r="H31" s="75" t="s">
        <v>195</v>
      </c>
      <c r="I31" s="70" t="s">
        <v>201</v>
      </c>
      <c r="J31" s="69" t="s">
        <v>195</v>
      </c>
      <c r="K31" s="74" t="s">
        <v>195</v>
      </c>
      <c r="L31" s="63" t="s">
        <v>195</v>
      </c>
      <c r="M31" s="69" t="s">
        <v>195</v>
      </c>
      <c r="N31" s="69" t="s">
        <v>195</v>
      </c>
      <c r="O31" s="75" t="s">
        <v>201</v>
      </c>
      <c r="P31" s="63" t="str">
        <f t="shared" si="1"/>
        <v>○</v>
      </c>
      <c r="Q31" s="76" t="s">
        <v>195</v>
      </c>
      <c r="R31" s="73" t="s">
        <v>195</v>
      </c>
      <c r="S31" s="63" t="s">
        <v>201</v>
      </c>
      <c r="T31" s="76" t="s">
        <v>195</v>
      </c>
      <c r="U31" s="76" t="s">
        <v>195</v>
      </c>
      <c r="V31" s="70">
        <v>2</v>
      </c>
      <c r="W31" s="69">
        <v>4</v>
      </c>
      <c r="X31" s="73">
        <v>4</v>
      </c>
    </row>
    <row r="32" spans="1:24" ht="17.100000000000001" customHeight="1" thickBot="1" x14ac:dyDescent="0.2">
      <c r="A32" s="77" t="s">
        <v>48</v>
      </c>
      <c r="B32" s="93" t="s">
        <v>195</v>
      </c>
      <c r="C32" s="90" t="s">
        <v>195</v>
      </c>
      <c r="D32" s="92" t="s">
        <v>201</v>
      </c>
      <c r="E32" s="72" t="s">
        <v>195</v>
      </c>
      <c r="F32" s="93" t="s">
        <v>201</v>
      </c>
      <c r="G32" s="90" t="s">
        <v>195</v>
      </c>
      <c r="H32" s="94" t="s">
        <v>195</v>
      </c>
      <c r="I32" s="89" t="s">
        <v>195</v>
      </c>
      <c r="J32" s="90" t="s">
        <v>201</v>
      </c>
      <c r="K32" s="92" t="s">
        <v>195</v>
      </c>
      <c r="L32" s="93" t="s">
        <v>195</v>
      </c>
      <c r="M32" s="90" t="s">
        <v>195</v>
      </c>
      <c r="N32" s="90" t="s">
        <v>201</v>
      </c>
      <c r="O32" s="94" t="s">
        <v>195</v>
      </c>
      <c r="P32" s="93" t="str">
        <f t="shared" si="1"/>
        <v>○</v>
      </c>
      <c r="Q32" s="95" t="s">
        <v>195</v>
      </c>
      <c r="R32" s="72" t="s">
        <v>195</v>
      </c>
      <c r="S32" s="93" t="s">
        <v>195</v>
      </c>
      <c r="T32" s="95" t="s">
        <v>201</v>
      </c>
      <c r="U32" s="95" t="s">
        <v>195</v>
      </c>
      <c r="V32" s="80">
        <v>0</v>
      </c>
      <c r="W32" s="41">
        <v>4</v>
      </c>
      <c r="X32" s="43">
        <v>4</v>
      </c>
    </row>
    <row r="33" spans="1:24" ht="17.100000000000001" customHeight="1" x14ac:dyDescent="0.15">
      <c r="A33" s="53" t="s">
        <v>49</v>
      </c>
      <c r="B33" s="54" t="s">
        <v>195</v>
      </c>
      <c r="C33" s="55" t="s">
        <v>195</v>
      </c>
      <c r="D33" s="103" t="s">
        <v>201</v>
      </c>
      <c r="E33" s="59" t="s">
        <v>195</v>
      </c>
      <c r="F33" s="54" t="s">
        <v>195</v>
      </c>
      <c r="G33" s="55" t="s">
        <v>201</v>
      </c>
      <c r="H33" s="59" t="s">
        <v>195</v>
      </c>
      <c r="I33" s="61" t="s">
        <v>201</v>
      </c>
      <c r="J33" s="55" t="s">
        <v>195</v>
      </c>
      <c r="K33" s="56" t="s">
        <v>195</v>
      </c>
      <c r="L33" s="54" t="s">
        <v>195</v>
      </c>
      <c r="M33" s="55" t="s">
        <v>195</v>
      </c>
      <c r="N33" s="55" t="s">
        <v>195</v>
      </c>
      <c r="O33" s="59" t="s">
        <v>201</v>
      </c>
      <c r="P33" s="54" t="str">
        <f t="shared" si="1"/>
        <v/>
      </c>
      <c r="Q33" s="60" t="s">
        <v>201</v>
      </c>
      <c r="R33" s="57" t="s">
        <v>195</v>
      </c>
      <c r="S33" s="54" t="s">
        <v>201</v>
      </c>
      <c r="T33" s="60" t="s">
        <v>195</v>
      </c>
      <c r="U33" s="60" t="s">
        <v>195</v>
      </c>
      <c r="V33" s="87">
        <v>1</v>
      </c>
      <c r="W33" s="83">
        <v>1</v>
      </c>
      <c r="X33" s="85">
        <v>1</v>
      </c>
    </row>
    <row r="34" spans="1:24" ht="17.100000000000001" customHeight="1" x14ac:dyDescent="0.15">
      <c r="A34" s="62" t="s">
        <v>50</v>
      </c>
      <c r="B34" s="63" t="s">
        <v>195</v>
      </c>
      <c r="C34" s="69" t="s">
        <v>195</v>
      </c>
      <c r="D34" s="104" t="s">
        <v>201</v>
      </c>
      <c r="E34" s="75" t="s">
        <v>195</v>
      </c>
      <c r="F34" s="63" t="s">
        <v>195</v>
      </c>
      <c r="G34" s="69" t="s">
        <v>201</v>
      </c>
      <c r="H34" s="75" t="s">
        <v>195</v>
      </c>
      <c r="I34" s="70" t="s">
        <v>201</v>
      </c>
      <c r="J34" s="69" t="s">
        <v>195</v>
      </c>
      <c r="K34" s="74" t="s">
        <v>195</v>
      </c>
      <c r="L34" s="63" t="s">
        <v>195</v>
      </c>
      <c r="M34" s="69" t="s">
        <v>195</v>
      </c>
      <c r="N34" s="69" t="s">
        <v>195</v>
      </c>
      <c r="O34" s="75" t="s">
        <v>201</v>
      </c>
      <c r="P34" s="63" t="str">
        <f t="shared" si="1"/>
        <v/>
      </c>
      <c r="Q34" s="76" t="s">
        <v>201</v>
      </c>
      <c r="R34" s="73" t="s">
        <v>195</v>
      </c>
      <c r="S34" s="63" t="s">
        <v>201</v>
      </c>
      <c r="T34" s="76" t="s">
        <v>195</v>
      </c>
      <c r="U34" s="76" t="s">
        <v>195</v>
      </c>
      <c r="V34" s="70">
        <v>2</v>
      </c>
      <c r="W34" s="69">
        <v>2</v>
      </c>
      <c r="X34" s="73">
        <v>2</v>
      </c>
    </row>
    <row r="35" spans="1:24" ht="17.100000000000001" customHeight="1" x14ac:dyDescent="0.15">
      <c r="A35" s="62" t="s">
        <v>51</v>
      </c>
      <c r="B35" s="63" t="s">
        <v>195</v>
      </c>
      <c r="C35" s="69" t="s">
        <v>195</v>
      </c>
      <c r="D35" s="104" t="s">
        <v>201</v>
      </c>
      <c r="E35" s="75" t="s">
        <v>195</v>
      </c>
      <c r="F35" s="63" t="s">
        <v>195</v>
      </c>
      <c r="G35" s="69" t="s">
        <v>201</v>
      </c>
      <c r="H35" s="75" t="s">
        <v>195</v>
      </c>
      <c r="I35" s="70" t="s">
        <v>201</v>
      </c>
      <c r="J35" s="69" t="s">
        <v>195</v>
      </c>
      <c r="K35" s="74" t="s">
        <v>195</v>
      </c>
      <c r="L35" s="63" t="s">
        <v>195</v>
      </c>
      <c r="M35" s="69" t="s">
        <v>195</v>
      </c>
      <c r="N35" s="69" t="s">
        <v>201</v>
      </c>
      <c r="O35" s="75" t="s">
        <v>195</v>
      </c>
      <c r="P35" s="63" t="str">
        <f t="shared" si="1"/>
        <v/>
      </c>
      <c r="Q35" s="76" t="s">
        <v>201</v>
      </c>
      <c r="R35" s="73" t="s">
        <v>195</v>
      </c>
      <c r="S35" s="63" t="s">
        <v>201</v>
      </c>
      <c r="T35" s="76" t="s">
        <v>195</v>
      </c>
      <c r="U35" s="76" t="s">
        <v>195</v>
      </c>
      <c r="V35" s="70">
        <v>2</v>
      </c>
      <c r="W35" s="69">
        <v>2</v>
      </c>
      <c r="X35" s="73">
        <v>2</v>
      </c>
    </row>
    <row r="36" spans="1:24" ht="17.100000000000001" customHeight="1" x14ac:dyDescent="0.15">
      <c r="A36" s="62" t="s">
        <v>52</v>
      </c>
      <c r="B36" s="63" t="s">
        <v>195</v>
      </c>
      <c r="C36" s="69" t="s">
        <v>195</v>
      </c>
      <c r="D36" s="104" t="s">
        <v>201</v>
      </c>
      <c r="E36" s="75" t="s">
        <v>195</v>
      </c>
      <c r="F36" s="63" t="s">
        <v>195</v>
      </c>
      <c r="G36" s="69" t="s">
        <v>201</v>
      </c>
      <c r="H36" s="75" t="s">
        <v>195</v>
      </c>
      <c r="I36" s="70" t="s">
        <v>201</v>
      </c>
      <c r="J36" s="69" t="s">
        <v>195</v>
      </c>
      <c r="K36" s="74" t="s">
        <v>195</v>
      </c>
      <c r="L36" s="63" t="s">
        <v>195</v>
      </c>
      <c r="M36" s="69" t="s">
        <v>195</v>
      </c>
      <c r="N36" s="69" t="s">
        <v>201</v>
      </c>
      <c r="O36" s="75" t="s">
        <v>195</v>
      </c>
      <c r="P36" s="63" t="str">
        <f t="shared" si="1"/>
        <v/>
      </c>
      <c r="Q36" s="76" t="s">
        <v>201</v>
      </c>
      <c r="R36" s="73" t="s">
        <v>195</v>
      </c>
      <c r="S36" s="63" t="s">
        <v>201</v>
      </c>
      <c r="T36" s="76" t="s">
        <v>195</v>
      </c>
      <c r="U36" s="76" t="s">
        <v>195</v>
      </c>
      <c r="V36" s="70">
        <v>1</v>
      </c>
      <c r="W36" s="69">
        <v>1</v>
      </c>
      <c r="X36" s="73">
        <v>1</v>
      </c>
    </row>
    <row r="37" spans="1:24" ht="17.100000000000001" customHeight="1" thickBot="1" x14ac:dyDescent="0.2">
      <c r="A37" s="77" t="s">
        <v>53</v>
      </c>
      <c r="B37" s="78" t="s">
        <v>195</v>
      </c>
      <c r="C37" s="41" t="s">
        <v>195</v>
      </c>
      <c r="D37" s="42" t="s">
        <v>201</v>
      </c>
      <c r="E37" s="48" t="s">
        <v>195</v>
      </c>
      <c r="F37" s="78" t="s">
        <v>195</v>
      </c>
      <c r="G37" s="41" t="s">
        <v>201</v>
      </c>
      <c r="H37" s="48" t="s">
        <v>195</v>
      </c>
      <c r="I37" s="80" t="s">
        <v>201</v>
      </c>
      <c r="J37" s="41" t="s">
        <v>195</v>
      </c>
      <c r="K37" s="79" t="s">
        <v>195</v>
      </c>
      <c r="L37" s="78" t="s">
        <v>195</v>
      </c>
      <c r="M37" s="41" t="s">
        <v>195</v>
      </c>
      <c r="N37" s="41" t="s">
        <v>195</v>
      </c>
      <c r="O37" s="48" t="s">
        <v>201</v>
      </c>
      <c r="P37" s="78" t="str">
        <f t="shared" si="1"/>
        <v/>
      </c>
      <c r="Q37" s="81" t="s">
        <v>201</v>
      </c>
      <c r="R37" s="43" t="s">
        <v>195</v>
      </c>
      <c r="S37" s="78" t="s">
        <v>201</v>
      </c>
      <c r="T37" s="81" t="s">
        <v>195</v>
      </c>
      <c r="U37" s="81" t="s">
        <v>195</v>
      </c>
      <c r="V37" s="89">
        <v>0</v>
      </c>
      <c r="W37" s="90">
        <v>1</v>
      </c>
      <c r="X37" s="72">
        <v>1</v>
      </c>
    </row>
    <row r="38" spans="1:24" ht="17.100000000000001" customHeight="1" x14ac:dyDescent="0.15">
      <c r="A38" s="53" t="s">
        <v>54</v>
      </c>
      <c r="B38" s="82" t="s">
        <v>195</v>
      </c>
      <c r="C38" s="83" t="s">
        <v>195</v>
      </c>
      <c r="D38" s="84" t="s">
        <v>201</v>
      </c>
      <c r="E38" s="85" t="s">
        <v>195</v>
      </c>
      <c r="F38" s="82" t="s">
        <v>201</v>
      </c>
      <c r="G38" s="83" t="s">
        <v>195</v>
      </c>
      <c r="H38" s="86" t="s">
        <v>195</v>
      </c>
      <c r="I38" s="87" t="s">
        <v>201</v>
      </c>
      <c r="J38" s="83" t="s">
        <v>195</v>
      </c>
      <c r="K38" s="84" t="s">
        <v>195</v>
      </c>
      <c r="L38" s="82" t="s">
        <v>195</v>
      </c>
      <c r="M38" s="83" t="s">
        <v>195</v>
      </c>
      <c r="N38" s="83" t="s">
        <v>195</v>
      </c>
      <c r="O38" s="86" t="s">
        <v>201</v>
      </c>
      <c r="P38" s="82" t="str">
        <f t="shared" si="1"/>
        <v>○</v>
      </c>
      <c r="Q38" s="88" t="s">
        <v>195</v>
      </c>
      <c r="R38" s="85" t="s">
        <v>195</v>
      </c>
      <c r="S38" s="82" t="s">
        <v>201</v>
      </c>
      <c r="T38" s="88" t="s">
        <v>195</v>
      </c>
      <c r="U38" s="88" t="s">
        <v>195</v>
      </c>
      <c r="V38" s="61">
        <v>0</v>
      </c>
      <c r="W38" s="55">
        <v>2</v>
      </c>
      <c r="X38" s="57">
        <v>2</v>
      </c>
    </row>
    <row r="39" spans="1:24" ht="17.100000000000001" customHeight="1" x14ac:dyDescent="0.15">
      <c r="A39" s="62" t="s">
        <v>55</v>
      </c>
      <c r="B39" s="63" t="s">
        <v>195</v>
      </c>
      <c r="C39" s="69" t="s">
        <v>195</v>
      </c>
      <c r="D39" s="74" t="s">
        <v>201</v>
      </c>
      <c r="E39" s="73" t="s">
        <v>195</v>
      </c>
      <c r="F39" s="63" t="s">
        <v>195</v>
      </c>
      <c r="G39" s="69" t="s">
        <v>195</v>
      </c>
      <c r="H39" s="75" t="s">
        <v>201</v>
      </c>
      <c r="I39" s="63" t="s">
        <v>201</v>
      </c>
      <c r="J39" s="69" t="s">
        <v>195</v>
      </c>
      <c r="K39" s="76" t="s">
        <v>195</v>
      </c>
      <c r="L39" s="63" t="s">
        <v>195</v>
      </c>
      <c r="M39" s="69" t="s">
        <v>195</v>
      </c>
      <c r="N39" s="69" t="s">
        <v>201</v>
      </c>
      <c r="O39" s="75" t="s">
        <v>195</v>
      </c>
      <c r="P39" s="63" t="str">
        <f t="shared" si="1"/>
        <v/>
      </c>
      <c r="Q39" s="76" t="s">
        <v>195</v>
      </c>
      <c r="R39" s="73" t="s">
        <v>201</v>
      </c>
      <c r="S39" s="63" t="s">
        <v>201</v>
      </c>
      <c r="T39" s="76" t="s">
        <v>195</v>
      </c>
      <c r="U39" s="76" t="s">
        <v>195</v>
      </c>
      <c r="V39" s="70">
        <v>0</v>
      </c>
      <c r="W39" s="69">
        <v>1</v>
      </c>
      <c r="X39" s="73">
        <v>1</v>
      </c>
    </row>
    <row r="40" spans="1:24" ht="17.100000000000001" customHeight="1" x14ac:dyDescent="0.15">
      <c r="A40" s="62" t="s">
        <v>56</v>
      </c>
      <c r="B40" s="63" t="s">
        <v>195</v>
      </c>
      <c r="C40" s="69" t="s">
        <v>195</v>
      </c>
      <c r="D40" s="74" t="s">
        <v>201</v>
      </c>
      <c r="E40" s="73" t="s">
        <v>195</v>
      </c>
      <c r="F40" s="63" t="s">
        <v>195</v>
      </c>
      <c r="G40" s="69" t="s">
        <v>195</v>
      </c>
      <c r="H40" s="75" t="s">
        <v>201</v>
      </c>
      <c r="I40" s="63" t="s">
        <v>201</v>
      </c>
      <c r="J40" s="69" t="s">
        <v>195</v>
      </c>
      <c r="K40" s="76" t="s">
        <v>195</v>
      </c>
      <c r="L40" s="63" t="s">
        <v>195</v>
      </c>
      <c r="M40" s="69" t="s">
        <v>195</v>
      </c>
      <c r="N40" s="69" t="s">
        <v>195</v>
      </c>
      <c r="O40" s="75" t="s">
        <v>201</v>
      </c>
      <c r="P40" s="63" t="str">
        <f t="shared" si="1"/>
        <v/>
      </c>
      <c r="Q40" s="76" t="s">
        <v>195</v>
      </c>
      <c r="R40" s="73" t="s">
        <v>201</v>
      </c>
      <c r="S40" s="63" t="s">
        <v>201</v>
      </c>
      <c r="T40" s="76" t="s">
        <v>195</v>
      </c>
      <c r="U40" s="76" t="s">
        <v>195</v>
      </c>
      <c r="V40" s="70">
        <v>1</v>
      </c>
      <c r="W40" s="69">
        <v>2</v>
      </c>
      <c r="X40" s="73">
        <v>2</v>
      </c>
    </row>
    <row r="41" spans="1:24" ht="17.100000000000001" customHeight="1" x14ac:dyDescent="0.15">
      <c r="A41" s="62" t="s">
        <v>57</v>
      </c>
      <c r="B41" s="63" t="s">
        <v>201</v>
      </c>
      <c r="C41" s="69" t="s">
        <v>195</v>
      </c>
      <c r="D41" s="74" t="s">
        <v>195</v>
      </c>
      <c r="E41" s="73" t="s">
        <v>195</v>
      </c>
      <c r="F41" s="63" t="s">
        <v>201</v>
      </c>
      <c r="G41" s="69" t="s">
        <v>195</v>
      </c>
      <c r="H41" s="75" t="s">
        <v>195</v>
      </c>
      <c r="I41" s="70" t="s">
        <v>201</v>
      </c>
      <c r="J41" s="69" t="s">
        <v>195</v>
      </c>
      <c r="K41" s="74" t="s">
        <v>195</v>
      </c>
      <c r="L41" s="63" t="s">
        <v>201</v>
      </c>
      <c r="M41" s="69" t="s">
        <v>195</v>
      </c>
      <c r="N41" s="69" t="s">
        <v>195</v>
      </c>
      <c r="O41" s="75" t="s">
        <v>195</v>
      </c>
      <c r="P41" s="63" t="str">
        <f t="shared" si="1"/>
        <v>○</v>
      </c>
      <c r="Q41" s="76" t="s">
        <v>195</v>
      </c>
      <c r="R41" s="73" t="s">
        <v>195</v>
      </c>
      <c r="S41" s="63" t="s">
        <v>201</v>
      </c>
      <c r="T41" s="76" t="s">
        <v>195</v>
      </c>
      <c r="U41" s="76" t="s">
        <v>195</v>
      </c>
      <c r="V41" s="70">
        <v>0</v>
      </c>
      <c r="W41" s="69">
        <v>0</v>
      </c>
      <c r="X41" s="73">
        <v>0</v>
      </c>
    </row>
    <row r="42" spans="1:24" ht="17.100000000000001" customHeight="1" thickBot="1" x14ac:dyDescent="0.2">
      <c r="A42" s="77" t="s">
        <v>58</v>
      </c>
      <c r="B42" s="78" t="s">
        <v>195</v>
      </c>
      <c r="C42" s="41" t="s">
        <v>195</v>
      </c>
      <c r="D42" s="79" t="s">
        <v>201</v>
      </c>
      <c r="E42" s="43" t="s">
        <v>195</v>
      </c>
      <c r="F42" s="78" t="s">
        <v>195</v>
      </c>
      <c r="G42" s="41" t="s">
        <v>195</v>
      </c>
      <c r="H42" s="48" t="s">
        <v>201</v>
      </c>
      <c r="I42" s="80" t="s">
        <v>201</v>
      </c>
      <c r="J42" s="41" t="s">
        <v>195</v>
      </c>
      <c r="K42" s="79" t="s">
        <v>195</v>
      </c>
      <c r="L42" s="78" t="s">
        <v>195</v>
      </c>
      <c r="M42" s="41" t="s">
        <v>195</v>
      </c>
      <c r="N42" s="41" t="s">
        <v>201</v>
      </c>
      <c r="O42" s="48" t="s">
        <v>195</v>
      </c>
      <c r="P42" s="78" t="str">
        <f t="shared" si="1"/>
        <v/>
      </c>
      <c r="Q42" s="81" t="s">
        <v>195</v>
      </c>
      <c r="R42" s="43" t="s">
        <v>201</v>
      </c>
      <c r="S42" s="78" t="s">
        <v>201</v>
      </c>
      <c r="T42" s="81" t="s">
        <v>195</v>
      </c>
      <c r="U42" s="81" t="s">
        <v>195</v>
      </c>
      <c r="V42" s="80">
        <v>0</v>
      </c>
      <c r="W42" s="41">
        <v>0</v>
      </c>
      <c r="X42" s="43">
        <v>0</v>
      </c>
    </row>
    <row r="43" spans="1:24" ht="17.100000000000001" customHeight="1" thickBot="1" x14ac:dyDescent="0.2">
      <c r="A43" s="96" t="s">
        <v>59</v>
      </c>
      <c r="B43" s="96">
        <f>COUNTIF(B29:B42,"○")</f>
        <v>1</v>
      </c>
      <c r="C43" s="97">
        <f t="shared" ref="C43:U43" si="2">COUNTIF(C29:C42,"○")</f>
        <v>0</v>
      </c>
      <c r="D43" s="105">
        <f t="shared" si="2"/>
        <v>12</v>
      </c>
      <c r="E43" s="99">
        <f t="shared" si="2"/>
        <v>1</v>
      </c>
      <c r="F43" s="96">
        <f t="shared" si="2"/>
        <v>6</v>
      </c>
      <c r="G43" s="97">
        <f t="shared" si="2"/>
        <v>5</v>
      </c>
      <c r="H43" s="100">
        <f t="shared" si="2"/>
        <v>3</v>
      </c>
      <c r="I43" s="96">
        <f t="shared" si="2"/>
        <v>12</v>
      </c>
      <c r="J43" s="97">
        <f t="shared" si="2"/>
        <v>2</v>
      </c>
      <c r="K43" s="98">
        <f t="shared" si="2"/>
        <v>0</v>
      </c>
      <c r="L43" s="96">
        <f t="shared" si="2"/>
        <v>1</v>
      </c>
      <c r="M43" s="97">
        <f t="shared" si="2"/>
        <v>0</v>
      </c>
      <c r="N43" s="97">
        <f t="shared" si="2"/>
        <v>5</v>
      </c>
      <c r="O43" s="100">
        <f t="shared" si="2"/>
        <v>8</v>
      </c>
      <c r="P43" s="96">
        <f t="shared" si="2"/>
        <v>6</v>
      </c>
      <c r="Q43" s="101">
        <f t="shared" si="2"/>
        <v>5</v>
      </c>
      <c r="R43" s="99">
        <f t="shared" si="2"/>
        <v>3</v>
      </c>
      <c r="S43" s="96">
        <f t="shared" si="2"/>
        <v>12</v>
      </c>
      <c r="T43" s="101">
        <f t="shared" si="2"/>
        <v>2</v>
      </c>
      <c r="U43" s="101">
        <f t="shared" si="2"/>
        <v>0</v>
      </c>
      <c r="V43" s="102">
        <f>SUM(V29:V42)</f>
        <v>11</v>
      </c>
      <c r="W43" s="64">
        <f>SUM(W29:W42)</f>
        <v>23</v>
      </c>
      <c r="X43" s="66">
        <f>SUM(X29:X42)</f>
        <v>23</v>
      </c>
    </row>
    <row r="44" spans="1:24" ht="17.100000000000001" customHeight="1" thickBot="1" x14ac:dyDescent="0.2">
      <c r="A44" s="40" t="s">
        <v>60</v>
      </c>
      <c r="B44" s="40">
        <f>SUM(B43,B28)</f>
        <v>7</v>
      </c>
      <c r="C44" s="97">
        <f>SUM(C43,C28)</f>
        <v>0</v>
      </c>
      <c r="D44" s="105">
        <f>SUM(D43,D28)</f>
        <v>24</v>
      </c>
      <c r="E44" s="106">
        <f t="shared" ref="E44:U44" si="3">SUM(E43,E28)</f>
        <v>4</v>
      </c>
      <c r="F44" s="40">
        <f t="shared" si="3"/>
        <v>17</v>
      </c>
      <c r="G44" s="49">
        <f t="shared" si="3"/>
        <v>9</v>
      </c>
      <c r="H44" s="44">
        <f t="shared" si="3"/>
        <v>7</v>
      </c>
      <c r="I44" s="40">
        <f t="shared" si="3"/>
        <v>22</v>
      </c>
      <c r="J44" s="49">
        <f t="shared" si="3"/>
        <v>11</v>
      </c>
      <c r="K44" s="50">
        <f t="shared" si="3"/>
        <v>0</v>
      </c>
      <c r="L44" s="40">
        <f t="shared" si="3"/>
        <v>3</v>
      </c>
      <c r="M44" s="49">
        <f t="shared" si="3"/>
        <v>0</v>
      </c>
      <c r="N44" s="49">
        <f t="shared" si="3"/>
        <v>8</v>
      </c>
      <c r="O44" s="44">
        <f t="shared" si="3"/>
        <v>23</v>
      </c>
      <c r="P44" s="40">
        <f t="shared" si="3"/>
        <v>17</v>
      </c>
      <c r="Q44" s="107">
        <f t="shared" si="3"/>
        <v>9</v>
      </c>
      <c r="R44" s="106">
        <f t="shared" si="3"/>
        <v>7</v>
      </c>
      <c r="S44" s="40">
        <f t="shared" si="3"/>
        <v>22</v>
      </c>
      <c r="T44" s="107">
        <f t="shared" si="3"/>
        <v>11</v>
      </c>
      <c r="U44" s="107">
        <f t="shared" si="3"/>
        <v>0</v>
      </c>
      <c r="V44" s="108">
        <f>SUM(V28,V43)</f>
        <v>25</v>
      </c>
      <c r="W44" s="97">
        <f>SUM(W28,W43)</f>
        <v>76</v>
      </c>
      <c r="X44" s="99">
        <f>SUM(X28,X43)</f>
        <v>72</v>
      </c>
    </row>
    <row r="45" spans="1:24" s="111" customFormat="1" ht="15" customHeight="1" x14ac:dyDescent="0.15">
      <c r="A45" s="109"/>
      <c r="B45" s="110" t="s">
        <v>61</v>
      </c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</row>
    <row r="46" spans="1:24" s="111" customFormat="1" ht="15" customHeight="1" x14ac:dyDescent="0.15">
      <c r="A46" s="110"/>
      <c r="B46" s="110" t="s">
        <v>62</v>
      </c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</row>
    <row r="47" spans="1:24" s="111" customFormat="1" ht="15" customHeight="1" x14ac:dyDescent="0.15">
      <c r="A47" s="109" t="s">
        <v>63</v>
      </c>
      <c r="B47" s="110" t="s">
        <v>64</v>
      </c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</row>
    <row r="48" spans="1:24" s="111" customFormat="1" ht="15" customHeight="1" x14ac:dyDescent="0.15">
      <c r="B48" s="110" t="s">
        <v>65</v>
      </c>
    </row>
    <row r="59" spans="1:1" ht="16.5" customHeight="1" x14ac:dyDescent="0.15">
      <c r="A59" s="112"/>
    </row>
  </sheetData>
  <mergeCells count="20">
    <mergeCell ref="P6:R7"/>
    <mergeCell ref="S6:S8"/>
    <mergeCell ref="T6:T8"/>
    <mergeCell ref="U6:U8"/>
    <mergeCell ref="V6:W8"/>
    <mergeCell ref="X6:X8"/>
    <mergeCell ref="B6:E7"/>
    <mergeCell ref="F6:H7"/>
    <mergeCell ref="I6:I8"/>
    <mergeCell ref="J6:J8"/>
    <mergeCell ref="K6:K8"/>
    <mergeCell ref="L6:O7"/>
    <mergeCell ref="B4:K4"/>
    <mergeCell ref="L4:U4"/>
    <mergeCell ref="V4:X4"/>
    <mergeCell ref="B5:H5"/>
    <mergeCell ref="I5:K5"/>
    <mergeCell ref="L5:R5"/>
    <mergeCell ref="S5:U5"/>
    <mergeCell ref="W5:X5"/>
  </mergeCells>
  <phoneticPr fontId="3"/>
  <pageMargins left="0.59055118110236227" right="0.59055118110236227" top="0.78740157480314965" bottom="0.78740157480314965" header="0.51181102362204722" footer="0.39370078740157483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9"/>
  <sheetViews>
    <sheetView zoomScaleNormal="100" zoomScaleSheetLayoutView="100" workbookViewId="0">
      <pane xSplit="1" ySplit="7" topLeftCell="D35" activePane="bottomRight" state="frozen"/>
      <selection activeCell="I33" sqref="I33"/>
      <selection pane="topRight" activeCell="I33" sqref="I33"/>
      <selection pane="bottomLeft" activeCell="I33" sqref="I33"/>
      <selection pane="bottomRight" activeCell="M24" sqref="M24"/>
    </sheetView>
  </sheetViews>
  <sheetFormatPr defaultColWidth="9" defaultRowHeight="16.5" customHeight="1" x14ac:dyDescent="0.15"/>
  <cols>
    <col min="1" max="1" width="17.625" style="15" customWidth="1"/>
    <col min="2" max="2" width="14.125" style="15" customWidth="1"/>
    <col min="3" max="3" width="14.125" style="113" customWidth="1"/>
    <col min="4" max="4" width="8.625" style="114" customWidth="1"/>
    <col min="5" max="5" width="3.625" style="2" customWidth="1"/>
    <col min="6" max="6" width="9.875" style="2" customWidth="1"/>
    <col min="7" max="7" width="8.625" style="114" customWidth="1"/>
    <col min="8" max="8" width="14.125" style="2" customWidth="1"/>
    <col min="9" max="9" width="8.625" style="114" customWidth="1"/>
    <col min="10" max="10" width="14.625" style="2" customWidth="1"/>
    <col min="11" max="11" width="8.625" style="114" customWidth="1"/>
    <col min="12" max="12" width="14.625" style="2" customWidth="1"/>
    <col min="13" max="13" width="8.625" style="114" customWidth="1"/>
    <col min="14" max="14" width="14.625" style="2" customWidth="1"/>
    <col min="15" max="15" width="8.625" style="114" customWidth="1"/>
    <col min="16" max="16" width="15.125" style="2" customWidth="1"/>
    <col min="17" max="17" width="8.625" style="114" customWidth="1"/>
    <col min="18" max="18" width="9" style="2"/>
    <col min="19" max="19" width="5.125" style="2" hidden="1" customWidth="1"/>
    <col min="20" max="20" width="3.875" style="2" hidden="1" customWidth="1"/>
    <col min="21" max="21" width="5.125" style="2" hidden="1" customWidth="1"/>
    <col min="22" max="24" width="0" style="2" hidden="1" customWidth="1"/>
    <col min="25" max="16384" width="9" style="2"/>
  </cols>
  <sheetData>
    <row r="1" spans="1:22" ht="12" customHeight="1" x14ac:dyDescent="0.15"/>
    <row r="2" spans="1:22" ht="13.5" customHeight="1" x14ac:dyDescent="0.15">
      <c r="A2" s="3"/>
      <c r="B2" s="3"/>
      <c r="C2" s="3"/>
      <c r="D2" s="115"/>
      <c r="E2" s="3"/>
      <c r="F2" s="1"/>
      <c r="G2" s="115"/>
      <c r="L2" s="116"/>
      <c r="M2" s="117"/>
      <c r="N2" s="116"/>
      <c r="O2" s="117"/>
      <c r="Q2" s="118" t="s">
        <v>66</v>
      </c>
    </row>
    <row r="3" spans="1:22" s="6" customFormat="1" ht="16.5" customHeight="1" thickBot="1" x14ac:dyDescent="0.2">
      <c r="A3" s="5" t="s">
        <v>67</v>
      </c>
      <c r="B3" s="119"/>
      <c r="C3" s="120"/>
      <c r="D3" s="121"/>
      <c r="E3" s="7"/>
      <c r="F3" s="7"/>
      <c r="G3" s="122"/>
      <c r="I3" s="122"/>
      <c r="K3" s="122"/>
      <c r="M3" s="122"/>
      <c r="O3" s="122"/>
      <c r="Q3" s="123" t="str">
        <f>IF(T3=1,"令和元年10月1日現在","令和"&amp;V3&amp;"年10月1日現在")</f>
        <v>令和５年10月1日現在</v>
      </c>
      <c r="T3" s="124">
        <v>5</v>
      </c>
      <c r="V3" s="125" t="str">
        <f>IF($T$3&gt;9,$T$3,DBCS($T$3))</f>
        <v>５</v>
      </c>
    </row>
    <row r="4" spans="1:22" s="113" customFormat="1" ht="16.5" customHeight="1" thickBot="1" x14ac:dyDescent="0.2">
      <c r="A4" s="126"/>
      <c r="B4" s="127" t="s">
        <v>68</v>
      </c>
      <c r="C4" s="128"/>
      <c r="D4" s="129"/>
      <c r="E4" s="128"/>
      <c r="F4" s="128"/>
      <c r="G4" s="129"/>
      <c r="H4" s="128"/>
      <c r="I4" s="129"/>
      <c r="J4" s="130"/>
      <c r="K4" s="131"/>
      <c r="L4" s="130"/>
      <c r="M4" s="131"/>
      <c r="N4" s="130"/>
      <c r="O4" s="132"/>
      <c r="P4" s="127" t="s">
        <v>69</v>
      </c>
      <c r="Q4" s="133"/>
    </row>
    <row r="5" spans="1:22" s="113" customFormat="1" ht="16.5" customHeight="1" x14ac:dyDescent="0.15">
      <c r="A5" s="134" t="s">
        <v>70</v>
      </c>
      <c r="B5" s="135" t="s">
        <v>71</v>
      </c>
      <c r="C5" s="136" t="s">
        <v>72</v>
      </c>
      <c r="D5" s="137"/>
      <c r="E5" s="137"/>
      <c r="F5" s="137"/>
      <c r="G5" s="137"/>
      <c r="H5" s="137"/>
      <c r="I5" s="138"/>
      <c r="J5" s="136" t="s">
        <v>73</v>
      </c>
      <c r="K5" s="139"/>
      <c r="L5" s="139"/>
      <c r="M5" s="139"/>
      <c r="N5" s="139"/>
      <c r="O5" s="140"/>
      <c r="P5" s="141" t="s">
        <v>74</v>
      </c>
      <c r="Q5" s="142"/>
    </row>
    <row r="6" spans="1:22" s="113" customFormat="1" ht="16.5" customHeight="1" x14ac:dyDescent="0.15">
      <c r="A6" s="134"/>
      <c r="B6" s="135" t="s">
        <v>75</v>
      </c>
      <c r="C6" s="143" t="s">
        <v>76</v>
      </c>
      <c r="D6" s="144"/>
      <c r="E6" s="145" t="s">
        <v>77</v>
      </c>
      <c r="G6" s="144"/>
      <c r="H6" s="146" t="s">
        <v>78</v>
      </c>
      <c r="I6" s="147" t="s">
        <v>79</v>
      </c>
      <c r="J6" s="143" t="s">
        <v>80</v>
      </c>
      <c r="K6" s="144"/>
      <c r="L6" s="145" t="s">
        <v>81</v>
      </c>
      <c r="M6" s="144"/>
      <c r="N6" s="146" t="s">
        <v>82</v>
      </c>
      <c r="O6" s="147" t="s">
        <v>79</v>
      </c>
      <c r="P6" s="148" t="s">
        <v>83</v>
      </c>
      <c r="Q6" s="149" t="s">
        <v>84</v>
      </c>
    </row>
    <row r="7" spans="1:22" s="113" customFormat="1" ht="16.5" customHeight="1" thickBot="1" x14ac:dyDescent="0.2">
      <c r="A7" s="150"/>
      <c r="B7" s="151" t="s">
        <v>85</v>
      </c>
      <c r="C7" s="152" t="s">
        <v>86</v>
      </c>
      <c r="D7" s="153" t="s">
        <v>79</v>
      </c>
      <c r="E7" s="154" t="s">
        <v>87</v>
      </c>
      <c r="F7" s="155"/>
      <c r="G7" s="153" t="s">
        <v>79</v>
      </c>
      <c r="H7" s="156" t="s">
        <v>88</v>
      </c>
      <c r="I7" s="157"/>
      <c r="J7" s="152" t="s">
        <v>89</v>
      </c>
      <c r="K7" s="153" t="s">
        <v>79</v>
      </c>
      <c r="L7" s="156" t="s">
        <v>90</v>
      </c>
      <c r="M7" s="153" t="s">
        <v>79</v>
      </c>
      <c r="N7" s="156" t="s">
        <v>91</v>
      </c>
      <c r="O7" s="157"/>
      <c r="P7" s="158" t="s">
        <v>89</v>
      </c>
      <c r="Q7" s="159" t="s">
        <v>92</v>
      </c>
      <c r="S7" s="160"/>
    </row>
    <row r="8" spans="1:22" ht="20.25" customHeight="1" x14ac:dyDescent="0.15">
      <c r="A8" s="161" t="s">
        <v>25</v>
      </c>
      <c r="B8" s="162">
        <f t="shared" ref="B8:B26" si="0">SUM(H8,N8)</f>
        <v>3771766</v>
      </c>
      <c r="C8" s="163">
        <v>3758941</v>
      </c>
      <c r="D8" s="164">
        <f>C8/B8*100</f>
        <v>99.659973603876807</v>
      </c>
      <c r="E8" s="165"/>
      <c r="F8" s="166">
        <v>7941</v>
      </c>
      <c r="G8" s="167">
        <f>F8/B8*100</f>
        <v>0.21053798141242061</v>
      </c>
      <c r="H8" s="168">
        <f t="shared" ref="H8:H26" si="1">SUM(C8,F8)</f>
        <v>3766882</v>
      </c>
      <c r="I8" s="169">
        <f t="shared" ref="I8:I43" si="2">SUM(D8+G8)</f>
        <v>99.870511585289222</v>
      </c>
      <c r="J8" s="170">
        <v>4884</v>
      </c>
      <c r="K8" s="164">
        <f>J8/B8*100</f>
        <v>0.12948841471077474</v>
      </c>
      <c r="L8" s="171">
        <v>0</v>
      </c>
      <c r="M8" s="164">
        <f>L8/B8*100</f>
        <v>0</v>
      </c>
      <c r="N8" s="171">
        <f t="shared" ref="N8:O26" si="3">SUM(J8,L8)</f>
        <v>4884</v>
      </c>
      <c r="O8" s="172">
        <f t="shared" si="3"/>
        <v>0.12948841471077474</v>
      </c>
      <c r="P8" s="173">
        <f>SUM(F8,J8)</f>
        <v>12825</v>
      </c>
      <c r="Q8" s="172">
        <f>P8/B8*100</f>
        <v>0.34002639612319535</v>
      </c>
    </row>
    <row r="9" spans="1:22" ht="20.25" customHeight="1" x14ac:dyDescent="0.15">
      <c r="A9" s="174" t="s">
        <v>26</v>
      </c>
      <c r="B9" s="175">
        <f t="shared" si="0"/>
        <v>1545604</v>
      </c>
      <c r="C9" s="176">
        <v>1539126</v>
      </c>
      <c r="D9" s="177">
        <f t="shared" ref="D9:D41" si="4">C9/B9*100</f>
        <v>99.580875825890729</v>
      </c>
      <c r="E9" s="178"/>
      <c r="F9" s="179">
        <v>5205</v>
      </c>
      <c r="G9" s="177">
        <f t="shared" ref="G9:G41" si="5">F9/B9*100</f>
        <v>0.33676155082414383</v>
      </c>
      <c r="H9" s="180">
        <f t="shared" si="1"/>
        <v>1544331</v>
      </c>
      <c r="I9" s="181">
        <f t="shared" si="2"/>
        <v>99.917637376714879</v>
      </c>
      <c r="J9" s="182">
        <v>1273</v>
      </c>
      <c r="K9" s="177">
        <f t="shared" ref="K9:K27" si="6">J9/B9*100</f>
        <v>8.2362623285136424E-2</v>
      </c>
      <c r="L9" s="183">
        <v>0</v>
      </c>
      <c r="M9" s="177">
        <f t="shared" ref="M9:M26" si="7">L9/B9*100</f>
        <v>0</v>
      </c>
      <c r="N9" s="183">
        <f t="shared" si="3"/>
        <v>1273</v>
      </c>
      <c r="O9" s="181">
        <f t="shared" si="3"/>
        <v>8.2362623285136424E-2</v>
      </c>
      <c r="P9" s="182">
        <f t="shared" ref="P9:P26" si="8">SUM(F9,J9)</f>
        <v>6478</v>
      </c>
      <c r="Q9" s="181">
        <f t="shared" ref="Q9:Q27" si="9">P9/B9*100</f>
        <v>0.41912417410928027</v>
      </c>
    </row>
    <row r="10" spans="1:22" ht="20.25" customHeight="1" x14ac:dyDescent="0.15">
      <c r="A10" s="184" t="s">
        <v>27</v>
      </c>
      <c r="B10" s="185">
        <f t="shared" si="0"/>
        <v>725087</v>
      </c>
      <c r="C10" s="186">
        <v>702192</v>
      </c>
      <c r="D10" s="187">
        <f t="shared" si="4"/>
        <v>96.842447871772634</v>
      </c>
      <c r="E10" s="178"/>
      <c r="F10" s="179">
        <v>20606</v>
      </c>
      <c r="G10" s="187">
        <f t="shared" si="5"/>
        <v>2.8418658726470065</v>
      </c>
      <c r="H10" s="180">
        <f t="shared" si="1"/>
        <v>722798</v>
      </c>
      <c r="I10" s="188">
        <f t="shared" si="2"/>
        <v>99.68431374441964</v>
      </c>
      <c r="J10" s="173">
        <v>2289</v>
      </c>
      <c r="K10" s="187">
        <f t="shared" si="6"/>
        <v>0.31568625558036484</v>
      </c>
      <c r="L10" s="183">
        <v>0</v>
      </c>
      <c r="M10" s="187">
        <f t="shared" si="7"/>
        <v>0</v>
      </c>
      <c r="N10" s="183">
        <f t="shared" si="3"/>
        <v>2289</v>
      </c>
      <c r="O10" s="181">
        <f t="shared" si="3"/>
        <v>0.31568625558036484</v>
      </c>
      <c r="P10" s="182">
        <f t="shared" si="8"/>
        <v>22895</v>
      </c>
      <c r="Q10" s="181">
        <f t="shared" si="9"/>
        <v>3.1575521282273713</v>
      </c>
    </row>
    <row r="11" spans="1:22" ht="20.25" customHeight="1" x14ac:dyDescent="0.15">
      <c r="A11" s="184" t="s">
        <v>28</v>
      </c>
      <c r="B11" s="189">
        <f t="shared" si="0"/>
        <v>375424</v>
      </c>
      <c r="C11" s="176">
        <v>357904</v>
      </c>
      <c r="D11" s="177">
        <f t="shared" si="4"/>
        <v>95.333276508694169</v>
      </c>
      <c r="E11" s="178"/>
      <c r="F11" s="179">
        <v>17109</v>
      </c>
      <c r="G11" s="177">
        <f t="shared" si="5"/>
        <v>4.5572472724173201</v>
      </c>
      <c r="H11" s="180">
        <f t="shared" si="1"/>
        <v>375013</v>
      </c>
      <c r="I11" s="181">
        <f t="shared" si="2"/>
        <v>99.890523781111483</v>
      </c>
      <c r="J11" s="182">
        <v>411</v>
      </c>
      <c r="K11" s="177">
        <f t="shared" si="6"/>
        <v>0.10947621888851004</v>
      </c>
      <c r="L11" s="183">
        <v>0</v>
      </c>
      <c r="M11" s="177">
        <f t="shared" si="7"/>
        <v>0</v>
      </c>
      <c r="N11" s="183">
        <f t="shared" si="3"/>
        <v>411</v>
      </c>
      <c r="O11" s="181">
        <f t="shared" si="3"/>
        <v>0.10947621888851004</v>
      </c>
      <c r="P11" s="182">
        <f t="shared" si="8"/>
        <v>17520</v>
      </c>
      <c r="Q11" s="181">
        <f t="shared" si="9"/>
        <v>4.6667234913058309</v>
      </c>
    </row>
    <row r="12" spans="1:22" ht="20.25" customHeight="1" thickBot="1" x14ac:dyDescent="0.2">
      <c r="A12" s="190" t="s">
        <v>29</v>
      </c>
      <c r="B12" s="191">
        <f t="shared" si="0"/>
        <v>258463</v>
      </c>
      <c r="C12" s="192">
        <v>251265</v>
      </c>
      <c r="D12" s="193">
        <f t="shared" si="4"/>
        <v>97.215075271895785</v>
      </c>
      <c r="E12" s="194"/>
      <c r="F12" s="195">
        <v>6856</v>
      </c>
      <c r="G12" s="193">
        <f t="shared" si="5"/>
        <v>2.6526040477747297</v>
      </c>
      <c r="H12" s="196">
        <f t="shared" si="1"/>
        <v>258121</v>
      </c>
      <c r="I12" s="197">
        <f t="shared" si="2"/>
        <v>99.867679319670515</v>
      </c>
      <c r="J12" s="198">
        <v>342</v>
      </c>
      <c r="K12" s="193">
        <f t="shared" si="6"/>
        <v>0.13232068032948621</v>
      </c>
      <c r="L12" s="199">
        <v>0</v>
      </c>
      <c r="M12" s="193">
        <f t="shared" si="7"/>
        <v>0</v>
      </c>
      <c r="N12" s="199">
        <f t="shared" si="3"/>
        <v>342</v>
      </c>
      <c r="O12" s="200">
        <f t="shared" si="3"/>
        <v>0.13232068032948621</v>
      </c>
      <c r="P12" s="201">
        <f t="shared" si="8"/>
        <v>7198</v>
      </c>
      <c r="Q12" s="200">
        <f t="shared" si="9"/>
        <v>2.7849247281042162</v>
      </c>
    </row>
    <row r="13" spans="1:22" ht="20.25" customHeight="1" x14ac:dyDescent="0.15">
      <c r="A13" s="202" t="s">
        <v>30</v>
      </c>
      <c r="B13" s="185">
        <f t="shared" si="0"/>
        <v>171600</v>
      </c>
      <c r="C13" s="186">
        <v>156466</v>
      </c>
      <c r="D13" s="187">
        <f t="shared" si="4"/>
        <v>91.180652680652685</v>
      </c>
      <c r="E13" s="165"/>
      <c r="F13" s="166">
        <v>14929</v>
      </c>
      <c r="G13" s="187">
        <f t="shared" si="5"/>
        <v>8.6998834498834494</v>
      </c>
      <c r="H13" s="203">
        <f t="shared" si="1"/>
        <v>171395</v>
      </c>
      <c r="I13" s="188">
        <f t="shared" si="2"/>
        <v>99.880536130536129</v>
      </c>
      <c r="J13" s="173">
        <v>205</v>
      </c>
      <c r="K13" s="187">
        <f t="shared" si="6"/>
        <v>0.11946386946386947</v>
      </c>
      <c r="L13" s="171">
        <v>0</v>
      </c>
      <c r="M13" s="187">
        <f t="shared" si="7"/>
        <v>0</v>
      </c>
      <c r="N13" s="171">
        <f t="shared" si="3"/>
        <v>205</v>
      </c>
      <c r="O13" s="172">
        <f t="shared" si="3"/>
        <v>0.11946386946386947</v>
      </c>
      <c r="P13" s="204">
        <f t="shared" si="8"/>
        <v>15134</v>
      </c>
      <c r="Q13" s="172">
        <f t="shared" si="9"/>
        <v>8.8193473193473189</v>
      </c>
    </row>
    <row r="14" spans="1:22" ht="20.25" customHeight="1" x14ac:dyDescent="0.15">
      <c r="A14" s="184" t="s">
        <v>31</v>
      </c>
      <c r="B14" s="189">
        <f t="shared" si="0"/>
        <v>443986</v>
      </c>
      <c r="C14" s="176">
        <v>427303</v>
      </c>
      <c r="D14" s="177">
        <f t="shared" si="4"/>
        <v>96.242449086232455</v>
      </c>
      <c r="E14" s="178"/>
      <c r="F14" s="179">
        <v>15754</v>
      </c>
      <c r="G14" s="177">
        <f t="shared" si="5"/>
        <v>3.5483100818494275</v>
      </c>
      <c r="H14" s="180">
        <f t="shared" si="1"/>
        <v>443057</v>
      </c>
      <c r="I14" s="181">
        <f t="shared" si="2"/>
        <v>99.790759168081877</v>
      </c>
      <c r="J14" s="182">
        <v>929</v>
      </c>
      <c r="K14" s="177">
        <f t="shared" si="6"/>
        <v>0.20924083191812354</v>
      </c>
      <c r="L14" s="183">
        <v>0</v>
      </c>
      <c r="M14" s="177">
        <f t="shared" si="7"/>
        <v>0</v>
      </c>
      <c r="N14" s="183">
        <f t="shared" si="3"/>
        <v>929</v>
      </c>
      <c r="O14" s="181">
        <f t="shared" si="3"/>
        <v>0.20924083191812354</v>
      </c>
      <c r="P14" s="182">
        <f t="shared" si="8"/>
        <v>16683</v>
      </c>
      <c r="Q14" s="181">
        <f t="shared" si="9"/>
        <v>3.7575509137675511</v>
      </c>
    </row>
    <row r="15" spans="1:22" ht="20.25" customHeight="1" x14ac:dyDescent="0.15">
      <c r="A15" s="184" t="s">
        <v>32</v>
      </c>
      <c r="B15" s="185">
        <f t="shared" si="0"/>
        <v>186338</v>
      </c>
      <c r="C15" s="176">
        <v>147114</v>
      </c>
      <c r="D15" s="177">
        <f t="shared" si="4"/>
        <v>78.950079962219192</v>
      </c>
      <c r="E15" s="178"/>
      <c r="F15" s="179">
        <v>38151</v>
      </c>
      <c r="G15" s="205">
        <f t="shared" si="5"/>
        <v>20.474084727752793</v>
      </c>
      <c r="H15" s="180">
        <f t="shared" si="1"/>
        <v>185265</v>
      </c>
      <c r="I15" s="181">
        <f t="shared" si="2"/>
        <v>99.424164689971988</v>
      </c>
      <c r="J15" s="182">
        <v>1073</v>
      </c>
      <c r="K15" s="177">
        <f t="shared" si="6"/>
        <v>0.57583531002801358</v>
      </c>
      <c r="L15" s="183">
        <v>0</v>
      </c>
      <c r="M15" s="177">
        <f t="shared" si="7"/>
        <v>0</v>
      </c>
      <c r="N15" s="183">
        <f t="shared" si="3"/>
        <v>1073</v>
      </c>
      <c r="O15" s="181">
        <f t="shared" si="3"/>
        <v>0.57583531002801358</v>
      </c>
      <c r="P15" s="182">
        <f t="shared" si="8"/>
        <v>39224</v>
      </c>
      <c r="Q15" s="181">
        <f t="shared" si="9"/>
        <v>21.049920037780804</v>
      </c>
    </row>
    <row r="16" spans="1:22" ht="20.25" customHeight="1" x14ac:dyDescent="0.15">
      <c r="A16" s="184" t="s">
        <v>33</v>
      </c>
      <c r="B16" s="189">
        <f t="shared" si="0"/>
        <v>245534</v>
      </c>
      <c r="C16" s="176">
        <v>233409</v>
      </c>
      <c r="D16" s="177">
        <f t="shared" si="4"/>
        <v>95.061783704089862</v>
      </c>
      <c r="E16" s="178"/>
      <c r="F16" s="179">
        <v>11672</v>
      </c>
      <c r="G16" s="177">
        <f t="shared" si="5"/>
        <v>4.7537204623392277</v>
      </c>
      <c r="H16" s="180">
        <f t="shared" si="1"/>
        <v>245081</v>
      </c>
      <c r="I16" s="181">
        <f t="shared" si="2"/>
        <v>99.815504166429093</v>
      </c>
      <c r="J16" s="182">
        <v>453</v>
      </c>
      <c r="K16" s="177">
        <f t="shared" si="6"/>
        <v>0.18449583357091076</v>
      </c>
      <c r="L16" s="183">
        <v>0</v>
      </c>
      <c r="M16" s="177">
        <f t="shared" si="7"/>
        <v>0</v>
      </c>
      <c r="N16" s="183">
        <f t="shared" si="3"/>
        <v>453</v>
      </c>
      <c r="O16" s="181">
        <f t="shared" si="3"/>
        <v>0.18449583357091076</v>
      </c>
      <c r="P16" s="182">
        <f t="shared" si="8"/>
        <v>12125</v>
      </c>
      <c r="Q16" s="181">
        <f t="shared" si="9"/>
        <v>4.9382162959101388</v>
      </c>
    </row>
    <row r="17" spans="1:17" ht="20.25" customHeight="1" thickBot="1" x14ac:dyDescent="0.2">
      <c r="A17" s="190" t="s">
        <v>34</v>
      </c>
      <c r="B17" s="191">
        <f t="shared" si="0"/>
        <v>59019</v>
      </c>
      <c r="C17" s="192">
        <v>58838</v>
      </c>
      <c r="D17" s="193">
        <f t="shared" si="4"/>
        <v>99.693319100628614</v>
      </c>
      <c r="E17" s="194"/>
      <c r="F17" s="195">
        <v>125</v>
      </c>
      <c r="G17" s="193">
        <f t="shared" si="5"/>
        <v>0.21179620122333487</v>
      </c>
      <c r="H17" s="196">
        <f t="shared" si="1"/>
        <v>58963</v>
      </c>
      <c r="I17" s="197">
        <f t="shared" si="2"/>
        <v>99.90511530185195</v>
      </c>
      <c r="J17" s="198">
        <v>56</v>
      </c>
      <c r="K17" s="193">
        <f t="shared" si="6"/>
        <v>9.4884698148054017E-2</v>
      </c>
      <c r="L17" s="206">
        <v>0</v>
      </c>
      <c r="M17" s="193">
        <f t="shared" si="7"/>
        <v>0</v>
      </c>
      <c r="N17" s="206">
        <f t="shared" si="3"/>
        <v>56</v>
      </c>
      <c r="O17" s="197">
        <f t="shared" si="3"/>
        <v>9.4884698148054017E-2</v>
      </c>
      <c r="P17" s="198">
        <f t="shared" si="8"/>
        <v>181</v>
      </c>
      <c r="Q17" s="197">
        <f t="shared" si="9"/>
        <v>0.30668089937138887</v>
      </c>
    </row>
    <row r="18" spans="1:17" ht="20.25" customHeight="1" x14ac:dyDescent="0.15">
      <c r="A18" s="202" t="s">
        <v>35</v>
      </c>
      <c r="B18" s="185">
        <f t="shared" si="0"/>
        <v>40306</v>
      </c>
      <c r="C18" s="186">
        <v>13247</v>
      </c>
      <c r="D18" s="187">
        <f t="shared" si="4"/>
        <v>32.866074529846671</v>
      </c>
      <c r="E18" s="207"/>
      <c r="F18" s="166">
        <v>24697</v>
      </c>
      <c r="G18" s="187">
        <f t="shared" si="5"/>
        <v>61.273755768371949</v>
      </c>
      <c r="H18" s="203">
        <f t="shared" si="1"/>
        <v>37944</v>
      </c>
      <c r="I18" s="188">
        <f t="shared" si="2"/>
        <v>94.139830298218612</v>
      </c>
      <c r="J18" s="173">
        <v>2362</v>
      </c>
      <c r="K18" s="187">
        <f t="shared" si="6"/>
        <v>5.8601697017813725</v>
      </c>
      <c r="L18" s="208">
        <v>0</v>
      </c>
      <c r="M18" s="187">
        <f t="shared" si="7"/>
        <v>0</v>
      </c>
      <c r="N18" s="208">
        <f t="shared" si="3"/>
        <v>2362</v>
      </c>
      <c r="O18" s="188">
        <f t="shared" si="3"/>
        <v>5.8601697017813725</v>
      </c>
      <c r="P18" s="173">
        <f t="shared" si="8"/>
        <v>27059</v>
      </c>
      <c r="Q18" s="188">
        <f t="shared" si="9"/>
        <v>67.133925470153315</v>
      </c>
    </row>
    <row r="19" spans="1:17" ht="20.25" customHeight="1" x14ac:dyDescent="0.15">
      <c r="A19" s="184" t="s">
        <v>36</v>
      </c>
      <c r="B19" s="189">
        <f t="shared" si="0"/>
        <v>161278</v>
      </c>
      <c r="C19" s="176">
        <v>132609</v>
      </c>
      <c r="D19" s="177">
        <f>C19/B19*100</f>
        <v>82.223861903049382</v>
      </c>
      <c r="E19" s="178"/>
      <c r="F19" s="179">
        <v>28296</v>
      </c>
      <c r="G19" s="177">
        <f t="shared" si="5"/>
        <v>17.544860427336648</v>
      </c>
      <c r="H19" s="180">
        <f t="shared" si="1"/>
        <v>160905</v>
      </c>
      <c r="I19" s="181">
        <f t="shared" si="2"/>
        <v>99.768722330386026</v>
      </c>
      <c r="J19" s="182">
        <v>366</v>
      </c>
      <c r="K19" s="177">
        <f t="shared" si="6"/>
        <v>0.22693733801262417</v>
      </c>
      <c r="L19" s="183">
        <v>7</v>
      </c>
      <c r="M19" s="177">
        <f t="shared" si="7"/>
        <v>4.3403316013343419E-3</v>
      </c>
      <c r="N19" s="183">
        <f t="shared" si="3"/>
        <v>373</v>
      </c>
      <c r="O19" s="181">
        <f t="shared" si="3"/>
        <v>0.23127766961395851</v>
      </c>
      <c r="P19" s="182">
        <f t="shared" si="8"/>
        <v>28662</v>
      </c>
      <c r="Q19" s="181">
        <f t="shared" si="9"/>
        <v>17.771797765349273</v>
      </c>
    </row>
    <row r="20" spans="1:17" ht="20.25" customHeight="1" x14ac:dyDescent="0.15">
      <c r="A20" s="184" t="s">
        <v>37</v>
      </c>
      <c r="B20" s="185">
        <f t="shared" si="0"/>
        <v>224058</v>
      </c>
      <c r="C20" s="176">
        <v>199897</v>
      </c>
      <c r="D20" s="177">
        <f t="shared" si="4"/>
        <v>89.216631407939019</v>
      </c>
      <c r="E20" s="178"/>
      <c r="F20" s="179">
        <v>19510</v>
      </c>
      <c r="G20" s="177">
        <f t="shared" si="5"/>
        <v>8.7075667907416836</v>
      </c>
      <c r="H20" s="180">
        <f t="shared" si="1"/>
        <v>219407</v>
      </c>
      <c r="I20" s="181">
        <f t="shared" si="2"/>
        <v>97.924198198680699</v>
      </c>
      <c r="J20" s="182">
        <v>4651</v>
      </c>
      <c r="K20" s="177">
        <f t="shared" si="6"/>
        <v>2.0758018013193014</v>
      </c>
      <c r="L20" s="183">
        <v>0</v>
      </c>
      <c r="M20" s="177">
        <f t="shared" si="7"/>
        <v>0</v>
      </c>
      <c r="N20" s="183">
        <f t="shared" si="3"/>
        <v>4651</v>
      </c>
      <c r="O20" s="181">
        <f t="shared" si="3"/>
        <v>2.0758018013193014</v>
      </c>
      <c r="P20" s="182">
        <f t="shared" si="8"/>
        <v>24161</v>
      </c>
      <c r="Q20" s="181">
        <f t="shared" si="9"/>
        <v>10.783368592060985</v>
      </c>
    </row>
    <row r="21" spans="1:17" ht="20.25" customHeight="1" x14ac:dyDescent="0.15">
      <c r="A21" s="184" t="s">
        <v>38</v>
      </c>
      <c r="B21" s="189">
        <f t="shared" si="0"/>
        <v>243252</v>
      </c>
      <c r="C21" s="176">
        <v>231926</v>
      </c>
      <c r="D21" s="177">
        <f t="shared" si="4"/>
        <v>95.343923174321276</v>
      </c>
      <c r="E21" s="178"/>
      <c r="F21" s="179">
        <v>11052</v>
      </c>
      <c r="G21" s="177">
        <f t="shared" si="5"/>
        <v>4.5434364362882933</v>
      </c>
      <c r="H21" s="180">
        <f t="shared" si="1"/>
        <v>242978</v>
      </c>
      <c r="I21" s="181">
        <f t="shared" si="2"/>
        <v>99.887359610609565</v>
      </c>
      <c r="J21" s="182">
        <v>274</v>
      </c>
      <c r="K21" s="177">
        <f t="shared" si="6"/>
        <v>0.11264038939042639</v>
      </c>
      <c r="L21" s="183">
        <v>0</v>
      </c>
      <c r="M21" s="177">
        <f t="shared" si="7"/>
        <v>0</v>
      </c>
      <c r="N21" s="183">
        <f t="shared" si="3"/>
        <v>274</v>
      </c>
      <c r="O21" s="181">
        <f t="shared" si="3"/>
        <v>0.11264038939042639</v>
      </c>
      <c r="P21" s="182">
        <f t="shared" si="8"/>
        <v>11326</v>
      </c>
      <c r="Q21" s="181">
        <f t="shared" si="9"/>
        <v>4.6560768256787197</v>
      </c>
    </row>
    <row r="22" spans="1:17" ht="20.25" customHeight="1" thickBot="1" x14ac:dyDescent="0.2">
      <c r="A22" s="190" t="s">
        <v>39</v>
      </c>
      <c r="B22" s="191">
        <f t="shared" si="0"/>
        <v>101446</v>
      </c>
      <c r="C22" s="192">
        <v>78199</v>
      </c>
      <c r="D22" s="193">
        <f t="shared" si="4"/>
        <v>77.08436015219921</v>
      </c>
      <c r="E22" s="194"/>
      <c r="F22" s="195">
        <v>22565</v>
      </c>
      <c r="G22" s="193">
        <f t="shared" si="5"/>
        <v>22.243360999940855</v>
      </c>
      <c r="H22" s="196">
        <f t="shared" si="1"/>
        <v>100764</v>
      </c>
      <c r="I22" s="197">
        <f t="shared" si="2"/>
        <v>99.327721152140072</v>
      </c>
      <c r="J22" s="198">
        <v>682</v>
      </c>
      <c r="K22" s="193">
        <f t="shared" si="6"/>
        <v>0.67227884785994518</v>
      </c>
      <c r="L22" s="206">
        <v>0</v>
      </c>
      <c r="M22" s="193">
        <f t="shared" si="7"/>
        <v>0</v>
      </c>
      <c r="N22" s="199">
        <f t="shared" si="3"/>
        <v>682</v>
      </c>
      <c r="O22" s="200">
        <f t="shared" si="3"/>
        <v>0.67227884785994518</v>
      </c>
      <c r="P22" s="201">
        <f t="shared" si="8"/>
        <v>23247</v>
      </c>
      <c r="Q22" s="200">
        <f t="shared" si="9"/>
        <v>22.915639847800801</v>
      </c>
    </row>
    <row r="23" spans="1:17" ht="20.25" customHeight="1" x14ac:dyDescent="0.15">
      <c r="A23" s="202" t="s">
        <v>40</v>
      </c>
      <c r="B23" s="185">
        <f t="shared" si="0"/>
        <v>140170</v>
      </c>
      <c r="C23" s="186">
        <v>132461</v>
      </c>
      <c r="D23" s="187">
        <f t="shared" si="4"/>
        <v>94.500249696796743</v>
      </c>
      <c r="E23" s="165"/>
      <c r="F23" s="166">
        <v>7574</v>
      </c>
      <c r="G23" s="187">
        <f t="shared" si="5"/>
        <v>5.403438681600913</v>
      </c>
      <c r="H23" s="203">
        <f t="shared" si="1"/>
        <v>140035</v>
      </c>
      <c r="I23" s="188">
        <f t="shared" si="2"/>
        <v>99.903688378397661</v>
      </c>
      <c r="J23" s="173">
        <v>135</v>
      </c>
      <c r="K23" s="187">
        <f t="shared" si="6"/>
        <v>9.6311621602340025E-2</v>
      </c>
      <c r="L23" s="209">
        <v>0</v>
      </c>
      <c r="M23" s="187">
        <f t="shared" si="7"/>
        <v>0</v>
      </c>
      <c r="N23" s="171">
        <f t="shared" si="3"/>
        <v>135</v>
      </c>
      <c r="O23" s="172">
        <f t="shared" si="3"/>
        <v>9.6311621602340025E-2</v>
      </c>
      <c r="P23" s="204">
        <f t="shared" si="8"/>
        <v>7709</v>
      </c>
      <c r="Q23" s="172">
        <f t="shared" si="9"/>
        <v>5.4997503032032533</v>
      </c>
    </row>
    <row r="24" spans="1:17" ht="20.25" customHeight="1" x14ac:dyDescent="0.15">
      <c r="A24" s="184" t="s">
        <v>41</v>
      </c>
      <c r="B24" s="189">
        <f t="shared" si="0"/>
        <v>132075</v>
      </c>
      <c r="C24" s="176">
        <v>125765</v>
      </c>
      <c r="D24" s="177">
        <f t="shared" si="4"/>
        <v>95.222411508612524</v>
      </c>
      <c r="E24" s="178"/>
      <c r="F24" s="179">
        <v>6133</v>
      </c>
      <c r="G24" s="177">
        <f t="shared" si="5"/>
        <v>4.6435737270490254</v>
      </c>
      <c r="H24" s="180">
        <f t="shared" si="1"/>
        <v>131898</v>
      </c>
      <c r="I24" s="181">
        <f t="shared" si="2"/>
        <v>99.865985235661554</v>
      </c>
      <c r="J24" s="182">
        <v>177</v>
      </c>
      <c r="K24" s="177">
        <f t="shared" si="6"/>
        <v>0.13401476433844406</v>
      </c>
      <c r="L24" s="183">
        <v>0</v>
      </c>
      <c r="M24" s="177">
        <f t="shared" si="7"/>
        <v>0</v>
      </c>
      <c r="N24" s="183">
        <f t="shared" si="3"/>
        <v>177</v>
      </c>
      <c r="O24" s="181">
        <f t="shared" si="3"/>
        <v>0.13401476433844406</v>
      </c>
      <c r="P24" s="182">
        <f t="shared" si="8"/>
        <v>6310</v>
      </c>
      <c r="Q24" s="181">
        <f t="shared" si="9"/>
        <v>4.77758849138747</v>
      </c>
    </row>
    <row r="25" spans="1:17" ht="20.25" customHeight="1" x14ac:dyDescent="0.15">
      <c r="A25" s="184" t="s">
        <v>42</v>
      </c>
      <c r="B25" s="189">
        <f t="shared" si="0"/>
        <v>39817</v>
      </c>
      <c r="C25" s="176">
        <v>29830</v>
      </c>
      <c r="D25" s="177">
        <f t="shared" si="4"/>
        <v>74.917748700303889</v>
      </c>
      <c r="E25" s="178"/>
      <c r="F25" s="179">
        <v>9753</v>
      </c>
      <c r="G25" s="177">
        <f t="shared" si="5"/>
        <v>24.494562624004821</v>
      </c>
      <c r="H25" s="180">
        <f t="shared" si="1"/>
        <v>39583</v>
      </c>
      <c r="I25" s="181">
        <f t="shared" si="2"/>
        <v>99.412311324308718</v>
      </c>
      <c r="J25" s="182">
        <v>234</v>
      </c>
      <c r="K25" s="177">
        <f t="shared" si="6"/>
        <v>0.58768867569128769</v>
      </c>
      <c r="L25" s="183">
        <v>0</v>
      </c>
      <c r="M25" s="177">
        <f t="shared" si="7"/>
        <v>0</v>
      </c>
      <c r="N25" s="183">
        <f t="shared" si="3"/>
        <v>234</v>
      </c>
      <c r="O25" s="181">
        <f t="shared" si="3"/>
        <v>0.58768867569128769</v>
      </c>
      <c r="P25" s="182">
        <f t="shared" si="8"/>
        <v>9987</v>
      </c>
      <c r="Q25" s="181">
        <f t="shared" si="9"/>
        <v>25.082251299696111</v>
      </c>
    </row>
    <row r="26" spans="1:17" ht="20.25" customHeight="1" thickBot="1" x14ac:dyDescent="0.2">
      <c r="A26" s="210" t="s">
        <v>43</v>
      </c>
      <c r="B26" s="185">
        <f t="shared" si="0"/>
        <v>82929</v>
      </c>
      <c r="C26" s="211">
        <v>78194</v>
      </c>
      <c r="D26" s="212">
        <f t="shared" si="4"/>
        <v>94.290296518708772</v>
      </c>
      <c r="E26" s="194"/>
      <c r="F26" s="195">
        <v>4508</v>
      </c>
      <c r="G26" s="212">
        <f t="shared" si="5"/>
        <v>5.4359753524098924</v>
      </c>
      <c r="H26" s="213">
        <f t="shared" si="1"/>
        <v>82702</v>
      </c>
      <c r="I26" s="200">
        <f t="shared" si="2"/>
        <v>99.726271871118669</v>
      </c>
      <c r="J26" s="201">
        <v>227</v>
      </c>
      <c r="K26" s="212">
        <f t="shared" si="6"/>
        <v>0.27372812888133219</v>
      </c>
      <c r="L26" s="206">
        <v>0</v>
      </c>
      <c r="M26" s="212">
        <f t="shared" si="7"/>
        <v>0</v>
      </c>
      <c r="N26" s="206">
        <f t="shared" si="3"/>
        <v>227</v>
      </c>
      <c r="O26" s="197">
        <f t="shared" si="3"/>
        <v>0.27372812888133219</v>
      </c>
      <c r="P26" s="198">
        <f t="shared" si="8"/>
        <v>4735</v>
      </c>
      <c r="Q26" s="197">
        <f t="shared" si="9"/>
        <v>5.7097034812912248</v>
      </c>
    </row>
    <row r="27" spans="1:17" ht="20.25" customHeight="1" thickBot="1" x14ac:dyDescent="0.2">
      <c r="A27" s="214" t="s">
        <v>93</v>
      </c>
      <c r="B27" s="215">
        <f>SUM(B8:B26)</f>
        <v>8948152</v>
      </c>
      <c r="C27" s="216">
        <f>SUM(C8:C26)</f>
        <v>8654686</v>
      </c>
      <c r="D27" s="217">
        <f>C27/B27*100</f>
        <v>96.720373100501646</v>
      </c>
      <c r="E27" s="218"/>
      <c r="F27" s="219">
        <f>SUM(F8:F26)</f>
        <v>272436</v>
      </c>
      <c r="G27" s="217">
        <f>F27/B27*100</f>
        <v>3.0446063053019214</v>
      </c>
      <c r="H27" s="220">
        <f>SUM(H8:H26)</f>
        <v>8927122</v>
      </c>
      <c r="I27" s="221">
        <f>SUM(D27+G27)</f>
        <v>99.764979405803572</v>
      </c>
      <c r="J27" s="222">
        <f>SUM(J8:J26)</f>
        <v>21023</v>
      </c>
      <c r="K27" s="217">
        <f t="shared" si="6"/>
        <v>0.23494236575328625</v>
      </c>
      <c r="L27" s="223">
        <f>SUM(L8:L26)</f>
        <v>7</v>
      </c>
      <c r="M27" s="217">
        <f>L27/B27*100</f>
        <v>7.8228443146696663E-5</v>
      </c>
      <c r="N27" s="223">
        <f>SUM(J27+L27)</f>
        <v>21030</v>
      </c>
      <c r="O27" s="169">
        <f t="shared" ref="O27:O43" si="10">SUM(K27,M27)</f>
        <v>0.23502059419643295</v>
      </c>
      <c r="P27" s="224">
        <f>F27+J27</f>
        <v>293459</v>
      </c>
      <c r="Q27" s="169">
        <f t="shared" si="9"/>
        <v>3.279548671055208</v>
      </c>
    </row>
    <row r="28" spans="1:17" ht="20.25" customHeight="1" x14ac:dyDescent="0.15">
      <c r="A28" s="202" t="s">
        <v>45</v>
      </c>
      <c r="B28" s="185">
        <f t="shared" ref="B28:B41" si="11">SUM(H28,N28)</f>
        <v>31118</v>
      </c>
      <c r="C28" s="186">
        <v>24575</v>
      </c>
      <c r="D28" s="187">
        <f t="shared" si="4"/>
        <v>78.973584420592573</v>
      </c>
      <c r="E28" s="207"/>
      <c r="F28" s="166">
        <v>6477</v>
      </c>
      <c r="G28" s="187">
        <f t="shared" si="5"/>
        <v>20.814319686355166</v>
      </c>
      <c r="H28" s="203">
        <f t="shared" ref="H28:H41" si="12">SUM(C28,F28)</f>
        <v>31052</v>
      </c>
      <c r="I28" s="188">
        <f t="shared" si="2"/>
        <v>99.787904106947735</v>
      </c>
      <c r="J28" s="173">
        <v>66</v>
      </c>
      <c r="K28" s="187">
        <f>J28/B28*100</f>
        <v>0.21209589305225271</v>
      </c>
      <c r="L28" s="171">
        <v>0</v>
      </c>
      <c r="M28" s="187">
        <f>L28/B28*100</f>
        <v>0</v>
      </c>
      <c r="N28" s="171">
        <f t="shared" ref="N28:N41" si="13">SUM(J28,L28)</f>
        <v>66</v>
      </c>
      <c r="O28" s="172">
        <f t="shared" si="10"/>
        <v>0.21209589305225271</v>
      </c>
      <c r="P28" s="204">
        <f t="shared" ref="P28:P41" si="14">SUM(F28,J28)</f>
        <v>6543</v>
      </c>
      <c r="Q28" s="172">
        <f>P28/B28*100</f>
        <v>21.026415579407416</v>
      </c>
    </row>
    <row r="29" spans="1:17" ht="20.25" customHeight="1" x14ac:dyDescent="0.15">
      <c r="A29" s="184" t="s">
        <v>46</v>
      </c>
      <c r="B29" s="189">
        <f t="shared" si="11"/>
        <v>48616</v>
      </c>
      <c r="C29" s="176">
        <v>45011</v>
      </c>
      <c r="D29" s="177">
        <f t="shared" si="4"/>
        <v>92.584745762711862</v>
      </c>
      <c r="E29" s="178"/>
      <c r="F29" s="179">
        <v>3428</v>
      </c>
      <c r="G29" s="177">
        <f t="shared" si="5"/>
        <v>7.0511765673852231</v>
      </c>
      <c r="H29" s="180">
        <f t="shared" si="12"/>
        <v>48439</v>
      </c>
      <c r="I29" s="181">
        <f t="shared" si="2"/>
        <v>99.635922330097088</v>
      </c>
      <c r="J29" s="182">
        <v>177</v>
      </c>
      <c r="K29" s="177">
        <f t="shared" ref="K29:K41" si="15">J29/B29*100</f>
        <v>0.36407766990291263</v>
      </c>
      <c r="L29" s="183">
        <v>0</v>
      </c>
      <c r="M29" s="177">
        <f t="shared" ref="M29:M41" si="16">L29/B29*100</f>
        <v>0</v>
      </c>
      <c r="N29" s="183">
        <f t="shared" si="13"/>
        <v>177</v>
      </c>
      <c r="O29" s="181">
        <f t="shared" si="10"/>
        <v>0.36407766990291263</v>
      </c>
      <c r="P29" s="182">
        <f t="shared" si="14"/>
        <v>3605</v>
      </c>
      <c r="Q29" s="181">
        <f t="shared" ref="Q29:Q41" si="17">P29/B29*100</f>
        <v>7.4152542372881349</v>
      </c>
    </row>
    <row r="30" spans="1:17" ht="20.25" customHeight="1" x14ac:dyDescent="0.15">
      <c r="A30" s="184" t="s">
        <v>47</v>
      </c>
      <c r="B30" s="189">
        <f t="shared" si="11"/>
        <v>31146</v>
      </c>
      <c r="C30" s="176">
        <v>22529</v>
      </c>
      <c r="D30" s="177">
        <f t="shared" si="4"/>
        <v>72.333525974442949</v>
      </c>
      <c r="E30" s="178"/>
      <c r="F30" s="179">
        <v>8434</v>
      </c>
      <c r="G30" s="177">
        <f t="shared" si="5"/>
        <v>27.078918641238044</v>
      </c>
      <c r="H30" s="180">
        <f t="shared" si="12"/>
        <v>30963</v>
      </c>
      <c r="I30" s="181">
        <f t="shared" si="2"/>
        <v>99.412444615680997</v>
      </c>
      <c r="J30" s="182">
        <v>183</v>
      </c>
      <c r="K30" s="177">
        <f t="shared" si="15"/>
        <v>0.58755538431901366</v>
      </c>
      <c r="L30" s="183">
        <v>0</v>
      </c>
      <c r="M30" s="177">
        <f t="shared" si="16"/>
        <v>0</v>
      </c>
      <c r="N30" s="183">
        <f t="shared" si="13"/>
        <v>183</v>
      </c>
      <c r="O30" s="181">
        <f t="shared" si="10"/>
        <v>0.58755538431901366</v>
      </c>
      <c r="P30" s="182">
        <f t="shared" si="14"/>
        <v>8617</v>
      </c>
      <c r="Q30" s="181">
        <f t="shared" si="17"/>
        <v>27.666474025557054</v>
      </c>
    </row>
    <row r="31" spans="1:17" ht="20.25" customHeight="1" thickBot="1" x14ac:dyDescent="0.2">
      <c r="A31" s="190" t="s">
        <v>48</v>
      </c>
      <c r="B31" s="191">
        <f t="shared" si="11"/>
        <v>26968</v>
      </c>
      <c r="C31" s="192">
        <v>21300</v>
      </c>
      <c r="D31" s="193">
        <f t="shared" si="4"/>
        <v>78.982497775140899</v>
      </c>
      <c r="E31" s="194"/>
      <c r="F31" s="195">
        <v>5318</v>
      </c>
      <c r="G31" s="193">
        <f t="shared" si="5"/>
        <v>19.719667754375557</v>
      </c>
      <c r="H31" s="196">
        <f t="shared" si="12"/>
        <v>26618</v>
      </c>
      <c r="I31" s="197">
        <f t="shared" si="2"/>
        <v>98.702165529516463</v>
      </c>
      <c r="J31" s="198">
        <v>350</v>
      </c>
      <c r="K31" s="193">
        <f t="shared" si="15"/>
        <v>1.2978344704835361</v>
      </c>
      <c r="L31" s="206">
        <v>0</v>
      </c>
      <c r="M31" s="193">
        <f t="shared" si="16"/>
        <v>0</v>
      </c>
      <c r="N31" s="206">
        <f t="shared" si="13"/>
        <v>350</v>
      </c>
      <c r="O31" s="197">
        <f t="shared" si="10"/>
        <v>1.2978344704835361</v>
      </c>
      <c r="P31" s="198">
        <f t="shared" si="14"/>
        <v>5668</v>
      </c>
      <c r="Q31" s="197">
        <f t="shared" si="17"/>
        <v>21.01750222485909</v>
      </c>
    </row>
    <row r="32" spans="1:17" ht="20.25" customHeight="1" x14ac:dyDescent="0.15">
      <c r="A32" s="202" t="s">
        <v>94</v>
      </c>
      <c r="B32" s="185">
        <f t="shared" si="11"/>
        <v>8971</v>
      </c>
      <c r="C32" s="186">
        <v>5397</v>
      </c>
      <c r="D32" s="187">
        <f t="shared" si="4"/>
        <v>60.160517222160294</v>
      </c>
      <c r="E32" s="207"/>
      <c r="F32" s="219">
        <v>3483</v>
      </c>
      <c r="G32" s="187">
        <f t="shared" si="5"/>
        <v>38.825103110021182</v>
      </c>
      <c r="H32" s="203">
        <f t="shared" si="12"/>
        <v>8880</v>
      </c>
      <c r="I32" s="188">
        <f t="shared" si="2"/>
        <v>98.985620332181469</v>
      </c>
      <c r="J32" s="173">
        <v>91</v>
      </c>
      <c r="K32" s="187">
        <f t="shared" si="15"/>
        <v>1.0143796678185264</v>
      </c>
      <c r="L32" s="208">
        <v>0</v>
      </c>
      <c r="M32" s="187">
        <f t="shared" si="16"/>
        <v>0</v>
      </c>
      <c r="N32" s="208">
        <f t="shared" si="13"/>
        <v>91</v>
      </c>
      <c r="O32" s="188">
        <f t="shared" si="10"/>
        <v>1.0143796678185264</v>
      </c>
      <c r="P32" s="173">
        <f t="shared" si="14"/>
        <v>3574</v>
      </c>
      <c r="Q32" s="188">
        <f t="shared" si="17"/>
        <v>39.839482777839706</v>
      </c>
    </row>
    <row r="33" spans="1:17" ht="20.25" customHeight="1" x14ac:dyDescent="0.15">
      <c r="A33" s="184" t="s">
        <v>50</v>
      </c>
      <c r="B33" s="189">
        <f t="shared" si="11"/>
        <v>17324</v>
      </c>
      <c r="C33" s="176">
        <v>15540</v>
      </c>
      <c r="D33" s="177">
        <f t="shared" si="4"/>
        <v>89.702147310090055</v>
      </c>
      <c r="E33" s="178"/>
      <c r="F33" s="179">
        <v>1714</v>
      </c>
      <c r="G33" s="177">
        <f t="shared" si="5"/>
        <v>9.893788963287923</v>
      </c>
      <c r="H33" s="180">
        <f t="shared" si="12"/>
        <v>17254</v>
      </c>
      <c r="I33" s="181">
        <f t="shared" si="2"/>
        <v>99.595936273377973</v>
      </c>
      <c r="J33" s="182">
        <v>70</v>
      </c>
      <c r="K33" s="177">
        <f t="shared" si="15"/>
        <v>0.40406372662202722</v>
      </c>
      <c r="L33" s="183">
        <v>0</v>
      </c>
      <c r="M33" s="177">
        <f t="shared" si="16"/>
        <v>0</v>
      </c>
      <c r="N33" s="183">
        <f t="shared" si="13"/>
        <v>70</v>
      </c>
      <c r="O33" s="181">
        <f t="shared" si="10"/>
        <v>0.40406372662202722</v>
      </c>
      <c r="P33" s="182">
        <f t="shared" si="14"/>
        <v>1784</v>
      </c>
      <c r="Q33" s="181">
        <f t="shared" si="17"/>
        <v>10.297852689909952</v>
      </c>
    </row>
    <row r="34" spans="1:17" ht="20.25" customHeight="1" x14ac:dyDescent="0.15">
      <c r="A34" s="184" t="s">
        <v>51</v>
      </c>
      <c r="B34" s="185">
        <f t="shared" si="11"/>
        <v>10361</v>
      </c>
      <c r="C34" s="176">
        <v>8795</v>
      </c>
      <c r="D34" s="177">
        <f t="shared" si="4"/>
        <v>84.885628800308851</v>
      </c>
      <c r="E34" s="178"/>
      <c r="F34" s="179">
        <v>1408</v>
      </c>
      <c r="G34" s="177">
        <f t="shared" si="5"/>
        <v>13.589421870475823</v>
      </c>
      <c r="H34" s="180">
        <f t="shared" si="12"/>
        <v>10203</v>
      </c>
      <c r="I34" s="181">
        <f t="shared" si="2"/>
        <v>98.475050670784668</v>
      </c>
      <c r="J34" s="182">
        <v>158</v>
      </c>
      <c r="K34" s="177">
        <f t="shared" si="15"/>
        <v>1.5249493292153267</v>
      </c>
      <c r="L34" s="183">
        <v>0</v>
      </c>
      <c r="M34" s="177">
        <f t="shared" si="16"/>
        <v>0</v>
      </c>
      <c r="N34" s="183">
        <f t="shared" si="13"/>
        <v>158</v>
      </c>
      <c r="O34" s="181">
        <f t="shared" si="10"/>
        <v>1.5249493292153267</v>
      </c>
      <c r="P34" s="182">
        <f t="shared" si="14"/>
        <v>1566</v>
      </c>
      <c r="Q34" s="181">
        <f t="shared" si="17"/>
        <v>15.114371199691149</v>
      </c>
    </row>
    <row r="35" spans="1:17" ht="20.25" customHeight="1" x14ac:dyDescent="0.15">
      <c r="A35" s="184" t="s">
        <v>52</v>
      </c>
      <c r="B35" s="189">
        <f t="shared" si="11"/>
        <v>9241</v>
      </c>
      <c r="C35" s="176">
        <v>7071</v>
      </c>
      <c r="D35" s="177">
        <f t="shared" si="4"/>
        <v>76.517692890379834</v>
      </c>
      <c r="E35" s="178"/>
      <c r="F35" s="179">
        <v>2018</v>
      </c>
      <c r="G35" s="177">
        <f t="shared" si="5"/>
        <v>21.837463477978574</v>
      </c>
      <c r="H35" s="180">
        <f t="shared" si="12"/>
        <v>9089</v>
      </c>
      <c r="I35" s="181">
        <f t="shared" si="2"/>
        <v>98.355156368358408</v>
      </c>
      <c r="J35" s="182">
        <v>152</v>
      </c>
      <c r="K35" s="177">
        <f t="shared" si="15"/>
        <v>1.6448436316415973</v>
      </c>
      <c r="L35" s="183">
        <v>0</v>
      </c>
      <c r="M35" s="177">
        <f t="shared" si="16"/>
        <v>0</v>
      </c>
      <c r="N35" s="183">
        <f t="shared" si="13"/>
        <v>152</v>
      </c>
      <c r="O35" s="181">
        <f t="shared" si="10"/>
        <v>1.6448436316415973</v>
      </c>
      <c r="P35" s="182">
        <f t="shared" si="14"/>
        <v>2170</v>
      </c>
      <c r="Q35" s="181">
        <f t="shared" si="17"/>
        <v>23.482307109620169</v>
      </c>
    </row>
    <row r="36" spans="1:17" ht="20.25" customHeight="1" thickBot="1" x14ac:dyDescent="0.2">
      <c r="A36" s="190" t="s">
        <v>53</v>
      </c>
      <c r="B36" s="191">
        <f t="shared" si="11"/>
        <v>18808</v>
      </c>
      <c r="C36" s="192">
        <v>13673</v>
      </c>
      <c r="D36" s="193">
        <f t="shared" si="4"/>
        <v>72.697788175244582</v>
      </c>
      <c r="E36" s="194"/>
      <c r="F36" s="195">
        <v>5083</v>
      </c>
      <c r="G36" s="193">
        <f t="shared" si="5"/>
        <v>27.025733730327524</v>
      </c>
      <c r="H36" s="196">
        <f t="shared" si="12"/>
        <v>18756</v>
      </c>
      <c r="I36" s="197">
        <f t="shared" si="2"/>
        <v>99.723521905572113</v>
      </c>
      <c r="J36" s="201">
        <v>52</v>
      </c>
      <c r="K36" s="212">
        <f t="shared" si="15"/>
        <v>0.276478094427903</v>
      </c>
      <c r="L36" s="199">
        <v>0</v>
      </c>
      <c r="M36" s="212">
        <f t="shared" si="16"/>
        <v>0</v>
      </c>
      <c r="N36" s="199">
        <f t="shared" si="13"/>
        <v>52</v>
      </c>
      <c r="O36" s="200">
        <f t="shared" si="10"/>
        <v>0.276478094427903</v>
      </c>
      <c r="P36" s="201">
        <f t="shared" si="14"/>
        <v>5135</v>
      </c>
      <c r="Q36" s="200">
        <f t="shared" si="17"/>
        <v>27.302211824755425</v>
      </c>
    </row>
    <row r="37" spans="1:17" ht="20.25" customHeight="1" x14ac:dyDescent="0.15">
      <c r="A37" s="202" t="s">
        <v>54</v>
      </c>
      <c r="B37" s="185">
        <f t="shared" si="11"/>
        <v>10965</v>
      </c>
      <c r="C37" s="186">
        <v>5207</v>
      </c>
      <c r="D37" s="187">
        <f t="shared" si="4"/>
        <v>47.487460100319197</v>
      </c>
      <c r="E37" s="207"/>
      <c r="F37" s="225">
        <v>5696</v>
      </c>
      <c r="G37" s="187">
        <f t="shared" si="5"/>
        <v>51.947104423164618</v>
      </c>
      <c r="H37" s="203">
        <f t="shared" si="12"/>
        <v>10903</v>
      </c>
      <c r="I37" s="188">
        <f t="shared" si="2"/>
        <v>99.434564523483814</v>
      </c>
      <c r="J37" s="204">
        <v>62</v>
      </c>
      <c r="K37" s="226">
        <f t="shared" si="15"/>
        <v>0.56543547651618786</v>
      </c>
      <c r="L37" s="171">
        <v>0</v>
      </c>
      <c r="M37" s="226">
        <f t="shared" si="16"/>
        <v>0</v>
      </c>
      <c r="N37" s="171">
        <f t="shared" si="13"/>
        <v>62</v>
      </c>
      <c r="O37" s="172">
        <f t="shared" si="10"/>
        <v>0.56543547651618786</v>
      </c>
      <c r="P37" s="204">
        <f t="shared" si="14"/>
        <v>5758</v>
      </c>
      <c r="Q37" s="172">
        <f t="shared" si="17"/>
        <v>52.512539899680796</v>
      </c>
    </row>
    <row r="38" spans="1:17" ht="20.25" customHeight="1" x14ac:dyDescent="0.15">
      <c r="A38" s="184" t="s">
        <v>55</v>
      </c>
      <c r="B38" s="189">
        <f t="shared" si="11"/>
        <v>6346</v>
      </c>
      <c r="C38" s="176">
        <v>697</v>
      </c>
      <c r="D38" s="177">
        <f t="shared" si="4"/>
        <v>10.983296564765206</v>
      </c>
      <c r="E38" s="178"/>
      <c r="F38" s="179">
        <v>5557</v>
      </c>
      <c r="G38" s="177">
        <f t="shared" si="5"/>
        <v>87.566971320516856</v>
      </c>
      <c r="H38" s="180">
        <f t="shared" si="12"/>
        <v>6254</v>
      </c>
      <c r="I38" s="181">
        <f t="shared" si="2"/>
        <v>98.550267885282068</v>
      </c>
      <c r="J38" s="182">
        <v>92</v>
      </c>
      <c r="K38" s="177">
        <f t="shared" si="15"/>
        <v>1.4497321147179325</v>
      </c>
      <c r="L38" s="183">
        <v>0</v>
      </c>
      <c r="M38" s="177">
        <f t="shared" si="16"/>
        <v>0</v>
      </c>
      <c r="N38" s="183">
        <f t="shared" si="13"/>
        <v>92</v>
      </c>
      <c r="O38" s="181">
        <f t="shared" si="10"/>
        <v>1.4497321147179325</v>
      </c>
      <c r="P38" s="182">
        <f t="shared" si="14"/>
        <v>5649</v>
      </c>
      <c r="Q38" s="181">
        <f t="shared" si="17"/>
        <v>89.016703435234788</v>
      </c>
    </row>
    <row r="39" spans="1:17" ht="20.25" customHeight="1" x14ac:dyDescent="0.15">
      <c r="A39" s="184" t="s">
        <v>56</v>
      </c>
      <c r="B39" s="185">
        <f t="shared" si="11"/>
        <v>22473</v>
      </c>
      <c r="C39" s="176">
        <v>19718</v>
      </c>
      <c r="D39" s="177">
        <f t="shared" si="4"/>
        <v>87.740844569038401</v>
      </c>
      <c r="E39" s="178"/>
      <c r="F39" s="179">
        <v>2707</v>
      </c>
      <c r="G39" s="177">
        <f t="shared" si="5"/>
        <v>12.045565790059182</v>
      </c>
      <c r="H39" s="180">
        <f t="shared" si="12"/>
        <v>22425</v>
      </c>
      <c r="I39" s="181">
        <f t="shared" si="2"/>
        <v>99.786410359097587</v>
      </c>
      <c r="J39" s="182">
        <v>48</v>
      </c>
      <c r="K39" s="177">
        <f t="shared" si="15"/>
        <v>0.21358964090241622</v>
      </c>
      <c r="L39" s="183">
        <v>0</v>
      </c>
      <c r="M39" s="177">
        <f t="shared" si="16"/>
        <v>0</v>
      </c>
      <c r="N39" s="183">
        <f t="shared" si="13"/>
        <v>48</v>
      </c>
      <c r="O39" s="181">
        <f t="shared" si="10"/>
        <v>0.21358964090241622</v>
      </c>
      <c r="P39" s="182">
        <f t="shared" si="14"/>
        <v>2755</v>
      </c>
      <c r="Q39" s="181">
        <f t="shared" si="17"/>
        <v>12.259155430961597</v>
      </c>
    </row>
    <row r="40" spans="1:17" ht="20.25" customHeight="1" x14ac:dyDescent="0.15">
      <c r="A40" s="184" t="s">
        <v>57</v>
      </c>
      <c r="B40" s="189">
        <f t="shared" si="11"/>
        <v>39312</v>
      </c>
      <c r="C40" s="176">
        <v>35083</v>
      </c>
      <c r="D40" s="177">
        <f t="shared" si="4"/>
        <v>89.242470492470488</v>
      </c>
      <c r="E40" s="178"/>
      <c r="F40" s="179">
        <v>3991</v>
      </c>
      <c r="G40" s="177">
        <f t="shared" si="5"/>
        <v>10.152116402116402</v>
      </c>
      <c r="H40" s="180">
        <f t="shared" si="12"/>
        <v>39074</v>
      </c>
      <c r="I40" s="181">
        <f t="shared" si="2"/>
        <v>99.394586894586894</v>
      </c>
      <c r="J40" s="182">
        <v>238</v>
      </c>
      <c r="K40" s="177">
        <f t="shared" si="15"/>
        <v>0.60541310541310533</v>
      </c>
      <c r="L40" s="183">
        <v>0</v>
      </c>
      <c r="M40" s="177">
        <f t="shared" si="16"/>
        <v>0</v>
      </c>
      <c r="N40" s="183">
        <f t="shared" si="13"/>
        <v>238</v>
      </c>
      <c r="O40" s="181">
        <f t="shared" si="10"/>
        <v>0.60541310541310533</v>
      </c>
      <c r="P40" s="182">
        <f t="shared" si="14"/>
        <v>4229</v>
      </c>
      <c r="Q40" s="181">
        <f t="shared" si="17"/>
        <v>10.757529507529508</v>
      </c>
    </row>
    <row r="41" spans="1:17" ht="20.25" customHeight="1" thickBot="1" x14ac:dyDescent="0.2">
      <c r="A41" s="190" t="s">
        <v>58</v>
      </c>
      <c r="B41" s="191">
        <f t="shared" si="11"/>
        <v>2912</v>
      </c>
      <c r="C41" s="192">
        <v>2682</v>
      </c>
      <c r="D41" s="193">
        <f t="shared" si="4"/>
        <v>92.10164835164835</v>
      </c>
      <c r="E41" s="194"/>
      <c r="F41" s="227">
        <v>205</v>
      </c>
      <c r="G41" s="193">
        <f t="shared" si="5"/>
        <v>7.0398351648351651</v>
      </c>
      <c r="H41" s="196">
        <f t="shared" si="12"/>
        <v>2887</v>
      </c>
      <c r="I41" s="197">
        <f t="shared" si="2"/>
        <v>99.141483516483518</v>
      </c>
      <c r="J41" s="198">
        <v>25</v>
      </c>
      <c r="K41" s="193">
        <f t="shared" si="15"/>
        <v>0.85851648351648358</v>
      </c>
      <c r="L41" s="206">
        <v>0</v>
      </c>
      <c r="M41" s="193">
        <f t="shared" si="16"/>
        <v>0</v>
      </c>
      <c r="N41" s="206">
        <f t="shared" si="13"/>
        <v>25</v>
      </c>
      <c r="O41" s="197">
        <f t="shared" si="10"/>
        <v>0.85851648351648358</v>
      </c>
      <c r="P41" s="198">
        <f t="shared" si="14"/>
        <v>230</v>
      </c>
      <c r="Q41" s="197">
        <f t="shared" si="17"/>
        <v>7.8983516483516478</v>
      </c>
    </row>
    <row r="42" spans="1:17" ht="20.25" customHeight="1" thickBot="1" x14ac:dyDescent="0.2">
      <c r="A42" s="214" t="s">
        <v>95</v>
      </c>
      <c r="B42" s="215">
        <f>SUM(B28:B41)</f>
        <v>284561</v>
      </c>
      <c r="C42" s="216">
        <f>SUM(C28:C41)</f>
        <v>227278</v>
      </c>
      <c r="D42" s="217">
        <f>C42/B42*100</f>
        <v>79.869694019911378</v>
      </c>
      <c r="E42" s="228"/>
      <c r="F42" s="229">
        <f>SUM(F28:F41)</f>
        <v>55519</v>
      </c>
      <c r="G42" s="217">
        <f>F42/B42*100</f>
        <v>19.510403744715543</v>
      </c>
      <c r="H42" s="220">
        <f>SUM(H28:H41)</f>
        <v>282797</v>
      </c>
      <c r="I42" s="221">
        <f t="shared" si="2"/>
        <v>99.380097764626925</v>
      </c>
      <c r="J42" s="222">
        <f>SUM(J28:J41)</f>
        <v>1764</v>
      </c>
      <c r="K42" s="217">
        <f>J42/B42*100</f>
        <v>0.61990223537308342</v>
      </c>
      <c r="L42" s="230">
        <f>SUM(L28:L41)</f>
        <v>0</v>
      </c>
      <c r="M42" s="217">
        <f>L42/B42*100</f>
        <v>0</v>
      </c>
      <c r="N42" s="230">
        <f>SUM(N28:N41)</f>
        <v>1764</v>
      </c>
      <c r="O42" s="221">
        <f>SUM(K42,M42)</f>
        <v>0.61990223537308342</v>
      </c>
      <c r="P42" s="222">
        <f>SUM(P28:P41)</f>
        <v>57283</v>
      </c>
      <c r="Q42" s="221">
        <f>P42/B42*100</f>
        <v>20.130305980088629</v>
      </c>
    </row>
    <row r="43" spans="1:17" ht="20.25" customHeight="1" thickBot="1" x14ac:dyDescent="0.2">
      <c r="A43" s="152" t="s">
        <v>96</v>
      </c>
      <c r="B43" s="231">
        <f>B27+B42</f>
        <v>9232713</v>
      </c>
      <c r="C43" s="232">
        <f>C27+C42</f>
        <v>8881964</v>
      </c>
      <c r="D43" s="233">
        <f>C43/B43*100</f>
        <v>96.201019137061877</v>
      </c>
      <c r="E43" s="218"/>
      <c r="F43" s="229">
        <f>F27+F42</f>
        <v>327955</v>
      </c>
      <c r="G43" s="233">
        <f>F43/B43*100</f>
        <v>3.5520978503285008</v>
      </c>
      <c r="H43" s="234">
        <f>H27+H42</f>
        <v>9209919</v>
      </c>
      <c r="I43" s="235">
        <f t="shared" si="2"/>
        <v>99.753116987390371</v>
      </c>
      <c r="J43" s="222">
        <f>J27+J42</f>
        <v>22787</v>
      </c>
      <c r="K43" s="217">
        <f>J43/B43*100</f>
        <v>0.24680719524152869</v>
      </c>
      <c r="L43" s="230">
        <f>L27+L42</f>
        <v>7</v>
      </c>
      <c r="M43" s="217">
        <f>L43/B43*100</f>
        <v>7.5817368091047561E-5</v>
      </c>
      <c r="N43" s="230">
        <f>N27+N42</f>
        <v>22794</v>
      </c>
      <c r="O43" s="221">
        <f t="shared" si="10"/>
        <v>0.24688301260961973</v>
      </c>
      <c r="P43" s="222">
        <f>P27+P42</f>
        <v>350742</v>
      </c>
      <c r="Q43" s="221">
        <f>P43/B43*100</f>
        <v>3.7989050455700295</v>
      </c>
    </row>
    <row r="44" spans="1:17" s="111" customFormat="1" ht="16.5" customHeight="1" x14ac:dyDescent="0.15">
      <c r="A44" s="111" t="str">
        <f>"(注）逗子市の計画処理区域内人口には、米軍住宅地の収集人口 3,000 人を含む。"</f>
        <v>(注）逗子市の計画処理区域内人口には、米軍住宅地の収集人口 3,000 人を含む。</v>
      </c>
      <c r="D44" s="117"/>
      <c r="G44" s="117"/>
      <c r="I44" s="117"/>
      <c r="K44" s="117"/>
      <c r="M44" s="117"/>
      <c r="O44" s="117"/>
      <c r="Q44" s="117"/>
    </row>
    <row r="45" spans="1:17" ht="16.5" customHeight="1" x14ac:dyDescent="0.15">
      <c r="A45" s="2"/>
      <c r="B45" s="2"/>
      <c r="C45" s="2"/>
    </row>
    <row r="59" spans="1:24" s="113" customFormat="1" ht="16.5" customHeight="1" x14ac:dyDescent="0.15">
      <c r="A59" s="112"/>
      <c r="B59" s="112"/>
      <c r="D59" s="114"/>
      <c r="E59" s="2"/>
      <c r="F59" s="2"/>
      <c r="G59" s="114"/>
      <c r="H59" s="2"/>
      <c r="I59" s="114"/>
      <c r="J59" s="2"/>
      <c r="K59" s="114"/>
      <c r="L59" s="2"/>
      <c r="M59" s="114"/>
      <c r="N59" s="2"/>
      <c r="O59" s="114"/>
      <c r="P59" s="2"/>
      <c r="Q59" s="114"/>
      <c r="R59" s="2"/>
      <c r="S59" s="2"/>
      <c r="T59" s="2"/>
      <c r="U59" s="2"/>
      <c r="V59" s="2"/>
      <c r="W59" s="2"/>
      <c r="X59" s="2"/>
    </row>
  </sheetData>
  <mergeCells count="6">
    <mergeCell ref="A5:A6"/>
    <mergeCell ref="C5:I5"/>
    <mergeCell ref="J5:O5"/>
    <mergeCell ref="I6:I7"/>
    <mergeCell ref="O6:O7"/>
    <mergeCell ref="E7:F7"/>
  </mergeCells>
  <phoneticPr fontId="3"/>
  <conditionalFormatting sqref="B8:Q43">
    <cfRule type="cellIs" dxfId="8" priority="1" stopIfTrue="1" operator="equal">
      <formula>0</formula>
    </cfRule>
  </conditionalFormatting>
  <pageMargins left="0.59055118110236227" right="0.59055118110236227" top="0.78740157480314965" bottom="0.78740157480314965" header="0.51181102362204722" footer="0.39370078740157483"/>
  <pageSetup paperSize="9" scale="84" orientation="portrait" r:id="rId1"/>
  <headerFooter alignWithMargins="0"/>
  <colBreaks count="1" manualBreakCount="1">
    <brk id="9" max="44" man="1"/>
  </colBreaks>
  <ignoredErrors>
    <ignoredError sqref="B27:R27 G42:Q4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48"/>
  <sheetViews>
    <sheetView zoomScaleNormal="100" zoomScaleSheetLayoutView="100" workbookViewId="0">
      <pane xSplit="1" ySplit="7" topLeftCell="B41" activePane="bottomRight" state="frozen"/>
      <selection activeCell="I33" sqref="I33"/>
      <selection pane="topRight" activeCell="I33" sqref="I33"/>
      <selection pane="bottomLeft" activeCell="I33" sqref="I33"/>
      <selection pane="bottomRight" activeCell="O13" sqref="O13"/>
    </sheetView>
  </sheetViews>
  <sheetFormatPr defaultColWidth="13.625" defaultRowHeight="16.5" customHeight="1" x14ac:dyDescent="0.15"/>
  <cols>
    <col min="1" max="1" width="14.125" style="15" customWidth="1"/>
    <col min="2" max="2" width="11.125" style="113" customWidth="1"/>
    <col min="3" max="3" width="4.625" style="113" customWidth="1"/>
    <col min="4" max="4" width="7.125" style="2" customWidth="1"/>
    <col min="5" max="5" width="11.125" style="2" customWidth="1"/>
    <col min="6" max="6" width="11.625" style="2" customWidth="1"/>
    <col min="7" max="7" width="10.875" style="2" customWidth="1"/>
    <col min="8" max="8" width="11.125" style="2" customWidth="1"/>
    <col min="9" max="9" width="11.625" style="2" customWidth="1"/>
    <col min="10" max="10" width="10.625" style="2" customWidth="1"/>
    <col min="11" max="11" width="12.625" style="2" customWidth="1"/>
    <col min="12" max="12" width="10.625" style="2" customWidth="1"/>
    <col min="13" max="15" width="11.625" style="2" customWidth="1"/>
    <col min="16" max="16" width="12.125" style="2" customWidth="1"/>
    <col min="17" max="18" width="10.625" style="2" customWidth="1"/>
    <col min="19" max="19" width="4.875" style="2" customWidth="1"/>
    <col min="20" max="16384" width="13.625" style="2"/>
  </cols>
  <sheetData>
    <row r="1" spans="1:19" ht="16.5" customHeight="1" x14ac:dyDescent="0.15">
      <c r="A1" s="1" t="s">
        <v>97</v>
      </c>
      <c r="B1" s="1"/>
      <c r="C1" s="1"/>
      <c r="D1" s="1"/>
      <c r="E1" s="1"/>
      <c r="F1" s="1"/>
      <c r="O1" s="113"/>
      <c r="P1" s="113"/>
      <c r="Q1" s="4"/>
      <c r="R1" s="4"/>
    </row>
    <row r="2" spans="1:19" ht="9" customHeight="1" x14ac:dyDescent="0.15">
      <c r="A2" s="3"/>
      <c r="B2" s="3"/>
      <c r="C2" s="3"/>
      <c r="D2" s="3"/>
      <c r="E2" s="3"/>
      <c r="F2" s="3"/>
      <c r="G2" s="236"/>
      <c r="L2" s="116"/>
      <c r="M2" s="116"/>
      <c r="N2" s="116"/>
    </row>
    <row r="3" spans="1:19" s="6" customFormat="1" ht="16.5" customHeight="1" thickBot="1" x14ac:dyDescent="0.2">
      <c r="A3" s="237" t="s">
        <v>98</v>
      </c>
      <c r="B3" s="120"/>
      <c r="C3" s="120"/>
      <c r="D3" s="7"/>
      <c r="E3" s="7"/>
      <c r="G3" s="238"/>
      <c r="R3" s="125" t="s">
        <v>99</v>
      </c>
    </row>
    <row r="4" spans="1:19" s="113" customFormat="1" ht="21" customHeight="1" x14ac:dyDescent="0.15">
      <c r="A4" s="126"/>
      <c r="B4" s="239"/>
      <c r="C4" s="240" t="s">
        <v>100</v>
      </c>
      <c r="D4" s="240"/>
      <c r="E4" s="240"/>
      <c r="F4" s="240"/>
      <c r="G4" s="241"/>
      <c r="H4" s="242"/>
      <c r="I4" s="240" t="s">
        <v>3</v>
      </c>
      <c r="J4" s="240"/>
      <c r="K4" s="240"/>
      <c r="L4" s="241"/>
      <c r="M4" s="243" t="s">
        <v>101</v>
      </c>
      <c r="N4" s="244"/>
      <c r="O4" s="244"/>
      <c r="P4" s="244"/>
      <c r="Q4" s="244"/>
      <c r="R4" s="245"/>
      <c r="S4" s="246"/>
    </row>
    <row r="5" spans="1:19" s="113" customFormat="1" ht="21" customHeight="1" x14ac:dyDescent="0.15">
      <c r="A5" s="247" t="s">
        <v>9</v>
      </c>
      <c r="B5" s="248" t="s">
        <v>102</v>
      </c>
      <c r="C5" s="249"/>
      <c r="D5" s="249"/>
      <c r="E5" s="249"/>
      <c r="F5" s="250"/>
      <c r="G5" s="251" t="s">
        <v>103</v>
      </c>
      <c r="H5" s="252" t="s">
        <v>104</v>
      </c>
      <c r="I5" s="253"/>
      <c r="J5" s="253"/>
      <c r="K5" s="254"/>
      <c r="L5" s="251" t="s">
        <v>103</v>
      </c>
      <c r="M5" s="252" t="s">
        <v>104</v>
      </c>
      <c r="N5" s="253"/>
      <c r="O5" s="253"/>
      <c r="P5" s="254"/>
      <c r="Q5" s="255" t="s">
        <v>105</v>
      </c>
      <c r="R5" s="256"/>
      <c r="S5" s="246"/>
    </row>
    <row r="6" spans="1:19" s="15" customFormat="1" ht="21" customHeight="1" x14ac:dyDescent="0.15">
      <c r="A6" s="247"/>
      <c r="B6" s="257" t="s">
        <v>106</v>
      </c>
      <c r="C6" s="258" t="s">
        <v>76</v>
      </c>
      <c r="D6" s="259"/>
      <c r="E6" s="260" t="s">
        <v>77</v>
      </c>
      <c r="F6" s="146" t="s">
        <v>107</v>
      </c>
      <c r="G6" s="261"/>
      <c r="H6" s="257" t="s">
        <v>108</v>
      </c>
      <c r="I6" s="260" t="s">
        <v>81</v>
      </c>
      <c r="J6" s="260" t="s">
        <v>109</v>
      </c>
      <c r="K6" s="260" t="s">
        <v>110</v>
      </c>
      <c r="L6" s="261"/>
      <c r="M6" s="257" t="s">
        <v>111</v>
      </c>
      <c r="N6" s="260" t="s">
        <v>112</v>
      </c>
      <c r="O6" s="260" t="s">
        <v>113</v>
      </c>
      <c r="P6" s="146" t="s">
        <v>114</v>
      </c>
      <c r="Q6" s="262" t="s">
        <v>115</v>
      </c>
      <c r="R6" s="263" t="s">
        <v>116</v>
      </c>
      <c r="S6" s="264"/>
    </row>
    <row r="7" spans="1:19" s="15" customFormat="1" ht="21" customHeight="1" thickBot="1" x14ac:dyDescent="0.2">
      <c r="A7" s="150"/>
      <c r="B7" s="152" t="s">
        <v>117</v>
      </c>
      <c r="C7" s="265" t="s">
        <v>118</v>
      </c>
      <c r="D7" s="266"/>
      <c r="E7" s="267" t="s">
        <v>119</v>
      </c>
      <c r="F7" s="268" t="s">
        <v>120</v>
      </c>
      <c r="G7" s="269"/>
      <c r="H7" s="152" t="s">
        <v>117</v>
      </c>
      <c r="I7" s="267" t="s">
        <v>118</v>
      </c>
      <c r="J7" s="267" t="s">
        <v>119</v>
      </c>
      <c r="K7" s="268" t="s">
        <v>121</v>
      </c>
      <c r="L7" s="269"/>
      <c r="M7" s="270" t="s">
        <v>122</v>
      </c>
      <c r="N7" s="271" t="s">
        <v>118</v>
      </c>
      <c r="O7" s="271" t="s">
        <v>119</v>
      </c>
      <c r="P7" s="268" t="s">
        <v>123</v>
      </c>
      <c r="Q7" s="272"/>
      <c r="R7" s="273" t="s">
        <v>124</v>
      </c>
      <c r="S7" s="264"/>
    </row>
    <row r="8" spans="1:19" ht="21" customHeight="1" x14ac:dyDescent="0.15">
      <c r="A8" s="161" t="s">
        <v>25</v>
      </c>
      <c r="B8" s="173">
        <v>6478</v>
      </c>
      <c r="C8" s="274">
        <v>0</v>
      </c>
      <c r="D8" s="275"/>
      <c r="E8" s="168">
        <v>0</v>
      </c>
      <c r="F8" s="168">
        <f>SUM(B8:E8)</f>
        <v>6478</v>
      </c>
      <c r="G8" s="276">
        <v>0</v>
      </c>
      <c r="H8" s="173">
        <v>0</v>
      </c>
      <c r="I8" s="223">
        <v>0</v>
      </c>
      <c r="J8" s="209">
        <v>26808</v>
      </c>
      <c r="K8" s="209">
        <f>SUM(H8:J8)</f>
        <v>26808</v>
      </c>
      <c r="L8" s="277">
        <v>0</v>
      </c>
      <c r="M8" s="204">
        <f t="shared" ref="M8:N26" si="0">SUM(B8,H8)</f>
        <v>6478</v>
      </c>
      <c r="N8" s="171">
        <f t="shared" si="0"/>
        <v>0</v>
      </c>
      <c r="O8" s="166">
        <f t="shared" ref="O8:O26" si="1">SUM(E8,J8)</f>
        <v>26808</v>
      </c>
      <c r="P8" s="278">
        <f t="shared" ref="P8:P26" si="2">SUM(M8:O8)</f>
        <v>33286</v>
      </c>
      <c r="Q8" s="278">
        <f t="shared" ref="Q8:Q41" si="3">ROUND(SUM(G8,L8),0)</f>
        <v>0</v>
      </c>
      <c r="R8" s="279">
        <f>P8+IF(Q8="-",0,Q8)</f>
        <v>33286</v>
      </c>
      <c r="S8" s="4"/>
    </row>
    <row r="9" spans="1:19" ht="21" customHeight="1" x14ac:dyDescent="0.15">
      <c r="A9" s="174" t="s">
        <v>26</v>
      </c>
      <c r="B9" s="182">
        <v>6898</v>
      </c>
      <c r="C9" s="280">
        <v>0</v>
      </c>
      <c r="D9" s="281"/>
      <c r="E9" s="180">
        <v>0</v>
      </c>
      <c r="F9" s="180">
        <f t="shared" ref="F9:F26" si="4">SUM(B9:E9)</f>
        <v>6898</v>
      </c>
      <c r="G9" s="282">
        <v>0</v>
      </c>
      <c r="H9" s="182">
        <v>32463</v>
      </c>
      <c r="I9" s="183">
        <v>0</v>
      </c>
      <c r="J9" s="183">
        <v>0</v>
      </c>
      <c r="K9" s="183">
        <f t="shared" ref="K9:K26" si="5">SUM(H9:J9)</f>
        <v>32463</v>
      </c>
      <c r="L9" s="180">
        <v>0</v>
      </c>
      <c r="M9" s="283">
        <f t="shared" si="0"/>
        <v>39361</v>
      </c>
      <c r="N9" s="183">
        <f t="shared" si="0"/>
        <v>0</v>
      </c>
      <c r="O9" s="284">
        <f t="shared" si="1"/>
        <v>0</v>
      </c>
      <c r="P9" s="180">
        <f t="shared" si="2"/>
        <v>39361</v>
      </c>
      <c r="Q9" s="180">
        <f t="shared" si="3"/>
        <v>0</v>
      </c>
      <c r="R9" s="282">
        <f>P9+IF(Q9="-",0,Q9)</f>
        <v>39361</v>
      </c>
      <c r="S9" s="4"/>
    </row>
    <row r="10" spans="1:19" ht="21" customHeight="1" x14ac:dyDescent="0.15">
      <c r="A10" s="184" t="s">
        <v>27</v>
      </c>
      <c r="B10" s="173">
        <v>1170</v>
      </c>
      <c r="C10" s="280">
        <v>1322</v>
      </c>
      <c r="D10" s="281"/>
      <c r="E10" s="203">
        <v>0</v>
      </c>
      <c r="F10" s="203">
        <f t="shared" si="4"/>
        <v>2492</v>
      </c>
      <c r="G10" s="277">
        <v>0</v>
      </c>
      <c r="H10" s="173">
        <v>4346</v>
      </c>
      <c r="I10" s="208">
        <v>0</v>
      </c>
      <c r="J10" s="208">
        <v>20067</v>
      </c>
      <c r="K10" s="208">
        <f t="shared" si="5"/>
        <v>24413</v>
      </c>
      <c r="L10" s="180">
        <v>0</v>
      </c>
      <c r="M10" s="283">
        <f t="shared" si="0"/>
        <v>5516</v>
      </c>
      <c r="N10" s="183">
        <f t="shared" si="0"/>
        <v>1322</v>
      </c>
      <c r="O10" s="284">
        <f t="shared" si="1"/>
        <v>20067</v>
      </c>
      <c r="P10" s="180">
        <f t="shared" si="2"/>
        <v>26905</v>
      </c>
      <c r="Q10" s="180">
        <f t="shared" si="3"/>
        <v>0</v>
      </c>
      <c r="R10" s="282">
        <f t="shared" ref="R10:R41" si="6">P10+IF(Q10="-",0,Q10)</f>
        <v>26905</v>
      </c>
      <c r="S10" s="4"/>
    </row>
    <row r="11" spans="1:19" ht="21" customHeight="1" x14ac:dyDescent="0.15">
      <c r="A11" s="184" t="s">
        <v>28</v>
      </c>
      <c r="B11" s="182">
        <v>0</v>
      </c>
      <c r="C11" s="280">
        <v>1373</v>
      </c>
      <c r="D11" s="281"/>
      <c r="E11" s="180">
        <v>470</v>
      </c>
      <c r="F11" s="180">
        <f t="shared" si="4"/>
        <v>1843</v>
      </c>
      <c r="G11" s="282">
        <v>0</v>
      </c>
      <c r="H11" s="182">
        <v>0</v>
      </c>
      <c r="I11" s="183">
        <v>10568</v>
      </c>
      <c r="J11" s="183">
        <v>0</v>
      </c>
      <c r="K11" s="183">
        <f t="shared" si="5"/>
        <v>10568</v>
      </c>
      <c r="L11" s="180">
        <v>0</v>
      </c>
      <c r="M11" s="283">
        <f t="shared" si="0"/>
        <v>0</v>
      </c>
      <c r="N11" s="183">
        <f t="shared" si="0"/>
        <v>11941</v>
      </c>
      <c r="O11" s="179">
        <f t="shared" si="1"/>
        <v>470</v>
      </c>
      <c r="P11" s="180">
        <f t="shared" si="2"/>
        <v>12411</v>
      </c>
      <c r="Q11" s="180">
        <f t="shared" si="3"/>
        <v>0</v>
      </c>
      <c r="R11" s="282">
        <f t="shared" si="6"/>
        <v>12411</v>
      </c>
      <c r="S11" s="4"/>
    </row>
    <row r="12" spans="1:19" ht="21" customHeight="1" thickBot="1" x14ac:dyDescent="0.2">
      <c r="A12" s="190" t="s">
        <v>29</v>
      </c>
      <c r="B12" s="198">
        <v>0</v>
      </c>
      <c r="C12" s="285">
        <v>633</v>
      </c>
      <c r="D12" s="286"/>
      <c r="E12" s="196">
        <v>0</v>
      </c>
      <c r="F12" s="196">
        <f t="shared" si="4"/>
        <v>633</v>
      </c>
      <c r="G12" s="287">
        <v>0</v>
      </c>
      <c r="H12" s="198">
        <v>0</v>
      </c>
      <c r="I12" s="206">
        <v>0</v>
      </c>
      <c r="J12" s="206">
        <v>4941</v>
      </c>
      <c r="K12" s="206">
        <f t="shared" si="5"/>
        <v>4941</v>
      </c>
      <c r="L12" s="213">
        <v>0</v>
      </c>
      <c r="M12" s="288">
        <f t="shared" si="0"/>
        <v>0</v>
      </c>
      <c r="N12" s="206">
        <f t="shared" si="0"/>
        <v>633</v>
      </c>
      <c r="O12" s="284">
        <f t="shared" si="1"/>
        <v>4941</v>
      </c>
      <c r="P12" s="213">
        <f t="shared" si="2"/>
        <v>5574</v>
      </c>
      <c r="Q12" s="213">
        <f t="shared" si="3"/>
        <v>0</v>
      </c>
      <c r="R12" s="287">
        <f t="shared" si="6"/>
        <v>5574</v>
      </c>
      <c r="S12" s="4"/>
    </row>
    <row r="13" spans="1:19" ht="21" customHeight="1" x14ac:dyDescent="0.15">
      <c r="A13" s="202" t="s">
        <v>30</v>
      </c>
      <c r="B13" s="173">
        <v>0</v>
      </c>
      <c r="C13" s="274">
        <v>770</v>
      </c>
      <c r="D13" s="275"/>
      <c r="E13" s="203">
        <v>0</v>
      </c>
      <c r="F13" s="203">
        <f t="shared" si="4"/>
        <v>770</v>
      </c>
      <c r="G13" s="277">
        <v>0</v>
      </c>
      <c r="H13" s="173">
        <v>0</v>
      </c>
      <c r="I13" s="208">
        <v>0</v>
      </c>
      <c r="J13" s="208">
        <v>2052</v>
      </c>
      <c r="K13" s="208">
        <f t="shared" si="5"/>
        <v>2052</v>
      </c>
      <c r="L13" s="278">
        <v>0</v>
      </c>
      <c r="M13" s="289">
        <f t="shared" si="0"/>
        <v>0</v>
      </c>
      <c r="N13" s="171">
        <f t="shared" si="0"/>
        <v>770</v>
      </c>
      <c r="O13" s="171">
        <f t="shared" si="1"/>
        <v>2052</v>
      </c>
      <c r="P13" s="278">
        <f t="shared" si="2"/>
        <v>2822</v>
      </c>
      <c r="Q13" s="278">
        <f t="shared" si="3"/>
        <v>0</v>
      </c>
      <c r="R13" s="277">
        <f t="shared" si="6"/>
        <v>2822</v>
      </c>
      <c r="S13" s="4"/>
    </row>
    <row r="14" spans="1:19" ht="21" customHeight="1" x14ac:dyDescent="0.15">
      <c r="A14" s="184" t="s">
        <v>31</v>
      </c>
      <c r="B14" s="182">
        <v>0</v>
      </c>
      <c r="C14" s="280">
        <v>0</v>
      </c>
      <c r="D14" s="281"/>
      <c r="E14" s="180">
        <v>1863</v>
      </c>
      <c r="F14" s="180">
        <f t="shared" si="4"/>
        <v>1863</v>
      </c>
      <c r="G14" s="282">
        <v>0</v>
      </c>
      <c r="H14" s="182">
        <v>0</v>
      </c>
      <c r="I14" s="183">
        <v>0</v>
      </c>
      <c r="J14" s="183">
        <v>11143</v>
      </c>
      <c r="K14" s="183">
        <f t="shared" si="5"/>
        <v>11143</v>
      </c>
      <c r="L14" s="180">
        <v>0</v>
      </c>
      <c r="M14" s="283">
        <f t="shared" si="0"/>
        <v>0</v>
      </c>
      <c r="N14" s="183">
        <f t="shared" si="0"/>
        <v>0</v>
      </c>
      <c r="O14" s="284">
        <f t="shared" si="1"/>
        <v>13006</v>
      </c>
      <c r="P14" s="180">
        <f t="shared" si="2"/>
        <v>13006</v>
      </c>
      <c r="Q14" s="180">
        <f t="shared" si="3"/>
        <v>0</v>
      </c>
      <c r="R14" s="282">
        <f t="shared" si="6"/>
        <v>13006</v>
      </c>
      <c r="S14" s="4"/>
    </row>
    <row r="15" spans="1:19" ht="21" customHeight="1" x14ac:dyDescent="0.15">
      <c r="A15" s="184" t="s">
        <v>32</v>
      </c>
      <c r="B15" s="182">
        <v>0</v>
      </c>
      <c r="C15" s="280">
        <v>1305</v>
      </c>
      <c r="D15" s="281"/>
      <c r="E15" s="180">
        <v>0</v>
      </c>
      <c r="F15" s="180">
        <f t="shared" si="4"/>
        <v>1305</v>
      </c>
      <c r="G15" s="282">
        <v>0</v>
      </c>
      <c r="H15" s="182">
        <v>0</v>
      </c>
      <c r="I15" s="183">
        <v>23195</v>
      </c>
      <c r="J15" s="183">
        <v>0</v>
      </c>
      <c r="K15" s="183">
        <f t="shared" si="5"/>
        <v>23195</v>
      </c>
      <c r="L15" s="180">
        <v>0</v>
      </c>
      <c r="M15" s="283">
        <f t="shared" si="0"/>
        <v>0</v>
      </c>
      <c r="N15" s="183">
        <f t="shared" si="0"/>
        <v>24500</v>
      </c>
      <c r="O15" s="284">
        <f t="shared" si="1"/>
        <v>0</v>
      </c>
      <c r="P15" s="180">
        <f t="shared" si="2"/>
        <v>24500</v>
      </c>
      <c r="Q15" s="180">
        <f t="shared" si="3"/>
        <v>0</v>
      </c>
      <c r="R15" s="282">
        <f t="shared" si="6"/>
        <v>24500</v>
      </c>
      <c r="S15" s="4"/>
    </row>
    <row r="16" spans="1:19" ht="21" customHeight="1" x14ac:dyDescent="0.15">
      <c r="A16" s="184" t="s">
        <v>33</v>
      </c>
      <c r="B16" s="182">
        <v>0</v>
      </c>
      <c r="C16" s="280">
        <v>1352</v>
      </c>
      <c r="D16" s="281"/>
      <c r="E16" s="180">
        <v>0</v>
      </c>
      <c r="F16" s="180">
        <f t="shared" si="4"/>
        <v>1352</v>
      </c>
      <c r="G16" s="282">
        <v>0</v>
      </c>
      <c r="H16" s="182">
        <v>0</v>
      </c>
      <c r="I16" s="183">
        <v>7188</v>
      </c>
      <c r="J16" s="183">
        <v>0</v>
      </c>
      <c r="K16" s="183">
        <f t="shared" si="5"/>
        <v>7188</v>
      </c>
      <c r="L16" s="180">
        <v>0</v>
      </c>
      <c r="M16" s="283">
        <f t="shared" si="0"/>
        <v>0</v>
      </c>
      <c r="N16" s="183">
        <f t="shared" si="0"/>
        <v>8540</v>
      </c>
      <c r="O16" s="179">
        <f t="shared" si="1"/>
        <v>0</v>
      </c>
      <c r="P16" s="180">
        <f t="shared" si="2"/>
        <v>8540</v>
      </c>
      <c r="Q16" s="180">
        <f t="shared" si="3"/>
        <v>0</v>
      </c>
      <c r="R16" s="282">
        <f t="shared" si="6"/>
        <v>8540</v>
      </c>
      <c r="S16" s="4"/>
    </row>
    <row r="17" spans="1:19" ht="21" customHeight="1" thickBot="1" x14ac:dyDescent="0.2">
      <c r="A17" s="190" t="s">
        <v>34</v>
      </c>
      <c r="B17" s="198">
        <v>0</v>
      </c>
      <c r="C17" s="285">
        <v>0</v>
      </c>
      <c r="D17" s="286"/>
      <c r="E17" s="196">
        <v>168</v>
      </c>
      <c r="F17" s="196">
        <f t="shared" si="4"/>
        <v>168</v>
      </c>
      <c r="G17" s="287">
        <v>0</v>
      </c>
      <c r="H17" s="198">
        <v>0</v>
      </c>
      <c r="I17" s="206">
        <v>0</v>
      </c>
      <c r="J17" s="206">
        <v>105</v>
      </c>
      <c r="K17" s="206">
        <f t="shared" si="5"/>
        <v>105</v>
      </c>
      <c r="L17" s="196">
        <v>0</v>
      </c>
      <c r="M17" s="288">
        <f t="shared" si="0"/>
        <v>0</v>
      </c>
      <c r="N17" s="206">
        <f t="shared" si="0"/>
        <v>0</v>
      </c>
      <c r="O17" s="284">
        <f t="shared" si="1"/>
        <v>273</v>
      </c>
      <c r="P17" s="196">
        <f t="shared" si="2"/>
        <v>273</v>
      </c>
      <c r="Q17" s="196">
        <f t="shared" si="3"/>
        <v>0</v>
      </c>
      <c r="R17" s="290">
        <f t="shared" si="6"/>
        <v>273</v>
      </c>
      <c r="S17" s="4"/>
    </row>
    <row r="18" spans="1:19" ht="21" customHeight="1" x14ac:dyDescent="0.15">
      <c r="A18" s="202" t="s">
        <v>35</v>
      </c>
      <c r="B18" s="173">
        <v>0</v>
      </c>
      <c r="C18" s="274">
        <v>2604</v>
      </c>
      <c r="D18" s="275"/>
      <c r="E18" s="203">
        <v>0</v>
      </c>
      <c r="F18" s="203">
        <f t="shared" si="4"/>
        <v>2604</v>
      </c>
      <c r="G18" s="277">
        <v>0</v>
      </c>
      <c r="H18" s="173">
        <v>0</v>
      </c>
      <c r="I18" s="208">
        <v>0</v>
      </c>
      <c r="J18" s="208">
        <v>16579</v>
      </c>
      <c r="K18" s="208">
        <f t="shared" si="5"/>
        <v>16579</v>
      </c>
      <c r="L18" s="203">
        <v>0</v>
      </c>
      <c r="M18" s="289">
        <f t="shared" si="0"/>
        <v>0</v>
      </c>
      <c r="N18" s="171">
        <f t="shared" si="0"/>
        <v>2604</v>
      </c>
      <c r="O18" s="171">
        <f t="shared" si="1"/>
        <v>16579</v>
      </c>
      <c r="P18" s="203">
        <f t="shared" si="2"/>
        <v>19183</v>
      </c>
      <c r="Q18" s="203">
        <f t="shared" si="3"/>
        <v>0</v>
      </c>
      <c r="R18" s="291">
        <f t="shared" si="6"/>
        <v>19183</v>
      </c>
      <c r="S18" s="4"/>
    </row>
    <row r="19" spans="1:19" ht="21" customHeight="1" x14ac:dyDescent="0.15">
      <c r="A19" s="184" t="s">
        <v>36</v>
      </c>
      <c r="B19" s="182">
        <v>0</v>
      </c>
      <c r="C19" s="280">
        <v>417</v>
      </c>
      <c r="D19" s="281"/>
      <c r="E19" s="180">
        <v>0</v>
      </c>
      <c r="F19" s="180">
        <f t="shared" si="4"/>
        <v>417</v>
      </c>
      <c r="G19" s="282">
        <v>8</v>
      </c>
      <c r="H19" s="182">
        <v>0</v>
      </c>
      <c r="I19" s="183">
        <v>0</v>
      </c>
      <c r="J19" s="183">
        <v>13663</v>
      </c>
      <c r="K19" s="183">
        <f t="shared" si="5"/>
        <v>13663</v>
      </c>
      <c r="L19" s="180">
        <v>261</v>
      </c>
      <c r="M19" s="283">
        <f t="shared" si="0"/>
        <v>0</v>
      </c>
      <c r="N19" s="183">
        <f t="shared" si="0"/>
        <v>417</v>
      </c>
      <c r="O19" s="284">
        <f t="shared" si="1"/>
        <v>13663</v>
      </c>
      <c r="P19" s="180">
        <f t="shared" si="2"/>
        <v>14080</v>
      </c>
      <c r="Q19" s="180">
        <f>ROUND(SUM(G19,L19),0)</f>
        <v>269</v>
      </c>
      <c r="R19" s="282">
        <f t="shared" si="6"/>
        <v>14349</v>
      </c>
      <c r="S19" s="4"/>
    </row>
    <row r="20" spans="1:19" ht="21" customHeight="1" x14ac:dyDescent="0.15">
      <c r="A20" s="184" t="s">
        <v>37</v>
      </c>
      <c r="B20" s="182">
        <v>0</v>
      </c>
      <c r="C20" s="280">
        <v>1461</v>
      </c>
      <c r="D20" s="281"/>
      <c r="E20" s="180">
        <v>0</v>
      </c>
      <c r="F20" s="180">
        <f t="shared" si="4"/>
        <v>1461</v>
      </c>
      <c r="G20" s="282">
        <v>0</v>
      </c>
      <c r="H20" s="182">
        <v>0</v>
      </c>
      <c r="I20" s="183">
        <v>0</v>
      </c>
      <c r="J20" s="183">
        <v>12343</v>
      </c>
      <c r="K20" s="183">
        <f t="shared" si="5"/>
        <v>12343</v>
      </c>
      <c r="L20" s="180">
        <v>0</v>
      </c>
      <c r="M20" s="283">
        <f t="shared" si="0"/>
        <v>0</v>
      </c>
      <c r="N20" s="183">
        <f t="shared" si="0"/>
        <v>1461</v>
      </c>
      <c r="O20" s="284">
        <f t="shared" si="1"/>
        <v>12343</v>
      </c>
      <c r="P20" s="180">
        <f t="shared" si="2"/>
        <v>13804</v>
      </c>
      <c r="Q20" s="180">
        <f t="shared" ref="Q20:Q26" si="7">ROUND(SUM(G20,L20),0)</f>
        <v>0</v>
      </c>
      <c r="R20" s="282">
        <f t="shared" si="6"/>
        <v>13804</v>
      </c>
      <c r="S20" s="4"/>
    </row>
    <row r="21" spans="1:19" ht="21" customHeight="1" x14ac:dyDescent="0.15">
      <c r="A21" s="184" t="s">
        <v>38</v>
      </c>
      <c r="B21" s="182">
        <v>0</v>
      </c>
      <c r="C21" s="280">
        <v>631</v>
      </c>
      <c r="D21" s="281"/>
      <c r="E21" s="180">
        <v>0</v>
      </c>
      <c r="F21" s="180">
        <f t="shared" si="4"/>
        <v>631</v>
      </c>
      <c r="G21" s="282">
        <v>0</v>
      </c>
      <c r="H21" s="182">
        <v>0</v>
      </c>
      <c r="I21" s="183">
        <v>0</v>
      </c>
      <c r="J21" s="183">
        <v>2725</v>
      </c>
      <c r="K21" s="183">
        <f t="shared" si="5"/>
        <v>2725</v>
      </c>
      <c r="L21" s="180">
        <v>0</v>
      </c>
      <c r="M21" s="283">
        <f t="shared" si="0"/>
        <v>0</v>
      </c>
      <c r="N21" s="183">
        <f t="shared" si="0"/>
        <v>631</v>
      </c>
      <c r="O21" s="179">
        <f t="shared" si="1"/>
        <v>2725</v>
      </c>
      <c r="P21" s="180">
        <f t="shared" si="2"/>
        <v>3356</v>
      </c>
      <c r="Q21" s="180">
        <f t="shared" si="7"/>
        <v>0</v>
      </c>
      <c r="R21" s="282">
        <f t="shared" si="6"/>
        <v>3356</v>
      </c>
      <c r="S21" s="4"/>
    </row>
    <row r="22" spans="1:19" ht="21" customHeight="1" thickBot="1" x14ac:dyDescent="0.2">
      <c r="A22" s="190" t="s">
        <v>39</v>
      </c>
      <c r="B22" s="198">
        <v>0</v>
      </c>
      <c r="C22" s="285">
        <v>1170</v>
      </c>
      <c r="D22" s="286"/>
      <c r="E22" s="196">
        <v>0</v>
      </c>
      <c r="F22" s="196">
        <f t="shared" si="4"/>
        <v>1170</v>
      </c>
      <c r="G22" s="287">
        <v>0</v>
      </c>
      <c r="H22" s="198">
        <v>0</v>
      </c>
      <c r="I22" s="206">
        <v>0</v>
      </c>
      <c r="J22" s="206">
        <v>11991</v>
      </c>
      <c r="K22" s="206">
        <f t="shared" si="5"/>
        <v>11991</v>
      </c>
      <c r="L22" s="213">
        <v>0</v>
      </c>
      <c r="M22" s="288">
        <f t="shared" si="0"/>
        <v>0</v>
      </c>
      <c r="N22" s="206">
        <f t="shared" si="0"/>
        <v>1170</v>
      </c>
      <c r="O22" s="284">
        <f t="shared" si="1"/>
        <v>11991</v>
      </c>
      <c r="P22" s="213">
        <f t="shared" si="2"/>
        <v>13161</v>
      </c>
      <c r="Q22" s="196">
        <f t="shared" si="7"/>
        <v>0</v>
      </c>
      <c r="R22" s="287">
        <f t="shared" si="6"/>
        <v>13161</v>
      </c>
      <c r="S22" s="4"/>
    </row>
    <row r="23" spans="1:19" ht="21" customHeight="1" x14ac:dyDescent="0.15">
      <c r="A23" s="202" t="s">
        <v>40</v>
      </c>
      <c r="B23" s="173">
        <v>415</v>
      </c>
      <c r="C23" s="274">
        <v>0</v>
      </c>
      <c r="D23" s="292"/>
      <c r="E23" s="203">
        <v>0</v>
      </c>
      <c r="F23" s="203">
        <f t="shared" si="4"/>
        <v>415</v>
      </c>
      <c r="G23" s="277">
        <v>0</v>
      </c>
      <c r="H23" s="173">
        <v>0</v>
      </c>
      <c r="I23" s="208">
        <v>0</v>
      </c>
      <c r="J23" s="208">
        <v>2959</v>
      </c>
      <c r="K23" s="223">
        <f t="shared" si="5"/>
        <v>2959</v>
      </c>
      <c r="L23" s="278">
        <v>0</v>
      </c>
      <c r="M23" s="289">
        <f t="shared" si="0"/>
        <v>415</v>
      </c>
      <c r="N23" s="171">
        <f t="shared" si="0"/>
        <v>0</v>
      </c>
      <c r="O23" s="166">
        <f t="shared" si="1"/>
        <v>2959</v>
      </c>
      <c r="P23" s="278">
        <f t="shared" si="2"/>
        <v>3374</v>
      </c>
      <c r="Q23" s="278">
        <f t="shared" si="7"/>
        <v>0</v>
      </c>
      <c r="R23" s="277">
        <f t="shared" si="6"/>
        <v>3374</v>
      </c>
      <c r="S23" s="4"/>
    </row>
    <row r="24" spans="1:19" ht="21" customHeight="1" x14ac:dyDescent="0.15">
      <c r="A24" s="184" t="s">
        <v>41</v>
      </c>
      <c r="B24" s="182">
        <v>280</v>
      </c>
      <c r="C24" s="280">
        <v>0</v>
      </c>
      <c r="D24" s="293"/>
      <c r="E24" s="180">
        <v>0</v>
      </c>
      <c r="F24" s="180">
        <f t="shared" si="4"/>
        <v>280</v>
      </c>
      <c r="G24" s="282">
        <v>0</v>
      </c>
      <c r="H24" s="182">
        <v>0</v>
      </c>
      <c r="I24" s="183">
        <v>0</v>
      </c>
      <c r="J24" s="183">
        <v>3018</v>
      </c>
      <c r="K24" s="183">
        <f t="shared" si="5"/>
        <v>3018</v>
      </c>
      <c r="L24" s="180">
        <v>0</v>
      </c>
      <c r="M24" s="283">
        <f t="shared" si="0"/>
        <v>280</v>
      </c>
      <c r="N24" s="183">
        <f t="shared" si="0"/>
        <v>0</v>
      </c>
      <c r="O24" s="179">
        <f t="shared" si="1"/>
        <v>3018</v>
      </c>
      <c r="P24" s="180">
        <f t="shared" si="2"/>
        <v>3298</v>
      </c>
      <c r="Q24" s="180">
        <f t="shared" si="7"/>
        <v>0</v>
      </c>
      <c r="R24" s="282">
        <f t="shared" si="6"/>
        <v>3298</v>
      </c>
      <c r="S24" s="4"/>
    </row>
    <row r="25" spans="1:19" ht="21" customHeight="1" x14ac:dyDescent="0.15">
      <c r="A25" s="184" t="s">
        <v>42</v>
      </c>
      <c r="B25" s="182">
        <v>0</v>
      </c>
      <c r="C25" s="280">
        <v>339</v>
      </c>
      <c r="D25" s="293"/>
      <c r="E25" s="180">
        <v>0</v>
      </c>
      <c r="F25" s="180">
        <f t="shared" si="4"/>
        <v>339</v>
      </c>
      <c r="G25" s="282">
        <v>0</v>
      </c>
      <c r="H25" s="182">
        <v>0</v>
      </c>
      <c r="I25" s="183">
        <v>0</v>
      </c>
      <c r="J25" s="183">
        <v>11502</v>
      </c>
      <c r="K25" s="183">
        <f t="shared" si="5"/>
        <v>11502</v>
      </c>
      <c r="L25" s="180">
        <v>0</v>
      </c>
      <c r="M25" s="283">
        <f t="shared" si="0"/>
        <v>0</v>
      </c>
      <c r="N25" s="183">
        <f t="shared" si="0"/>
        <v>339</v>
      </c>
      <c r="O25" s="179">
        <f t="shared" si="1"/>
        <v>11502</v>
      </c>
      <c r="P25" s="180">
        <f t="shared" si="2"/>
        <v>11841</v>
      </c>
      <c r="Q25" s="180">
        <f t="shared" si="7"/>
        <v>0</v>
      </c>
      <c r="R25" s="282">
        <f t="shared" si="6"/>
        <v>11841</v>
      </c>
      <c r="S25" s="4"/>
    </row>
    <row r="26" spans="1:19" ht="21" customHeight="1" thickBot="1" x14ac:dyDescent="0.2">
      <c r="A26" s="210" t="s">
        <v>43</v>
      </c>
      <c r="B26" s="201">
        <v>528</v>
      </c>
      <c r="C26" s="285">
        <v>0</v>
      </c>
      <c r="D26" s="294"/>
      <c r="E26" s="213">
        <v>0</v>
      </c>
      <c r="F26" s="213">
        <f t="shared" si="4"/>
        <v>528</v>
      </c>
      <c r="G26" s="290">
        <v>0</v>
      </c>
      <c r="H26" s="201">
        <v>0</v>
      </c>
      <c r="I26" s="199">
        <v>0</v>
      </c>
      <c r="J26" s="199">
        <v>3518</v>
      </c>
      <c r="K26" s="199">
        <f t="shared" si="5"/>
        <v>3518</v>
      </c>
      <c r="L26" s="196">
        <v>0</v>
      </c>
      <c r="M26" s="295">
        <f t="shared" si="0"/>
        <v>528</v>
      </c>
      <c r="N26" s="223">
        <f t="shared" si="0"/>
        <v>0</v>
      </c>
      <c r="O26" s="219">
        <f t="shared" si="1"/>
        <v>3518</v>
      </c>
      <c r="P26" s="196">
        <f t="shared" si="2"/>
        <v>4046</v>
      </c>
      <c r="Q26" s="196">
        <f t="shared" si="7"/>
        <v>0</v>
      </c>
      <c r="R26" s="290">
        <f t="shared" si="6"/>
        <v>4046</v>
      </c>
      <c r="S26" s="4"/>
    </row>
    <row r="27" spans="1:19" ht="21" customHeight="1" thickBot="1" x14ac:dyDescent="0.2">
      <c r="A27" s="214" t="s">
        <v>93</v>
      </c>
      <c r="B27" s="222">
        <f>SUM(B8:B26)</f>
        <v>15769</v>
      </c>
      <c r="C27" s="296">
        <f t="shared" ref="C27:R27" si="8">SUM(C8:C26)</f>
        <v>13377</v>
      </c>
      <c r="D27" s="297"/>
      <c r="E27" s="220">
        <f t="shared" si="8"/>
        <v>2501</v>
      </c>
      <c r="F27" s="220">
        <f t="shared" si="8"/>
        <v>31647</v>
      </c>
      <c r="G27" s="298">
        <f>SUM(G8:G26)</f>
        <v>8</v>
      </c>
      <c r="H27" s="222">
        <f t="shared" si="8"/>
        <v>36809</v>
      </c>
      <c r="I27" s="230">
        <f t="shared" si="8"/>
        <v>40951</v>
      </c>
      <c r="J27" s="230">
        <f t="shared" si="8"/>
        <v>143414</v>
      </c>
      <c r="K27" s="230">
        <f t="shared" si="8"/>
        <v>221174</v>
      </c>
      <c r="L27" s="168">
        <f t="shared" si="8"/>
        <v>261</v>
      </c>
      <c r="M27" s="222">
        <f t="shared" si="8"/>
        <v>52578</v>
      </c>
      <c r="N27" s="299">
        <f t="shared" si="8"/>
        <v>54328</v>
      </c>
      <c r="O27" s="230">
        <f t="shared" si="8"/>
        <v>145915</v>
      </c>
      <c r="P27" s="168">
        <f t="shared" si="8"/>
        <v>252821</v>
      </c>
      <c r="Q27" s="168">
        <f>SUM(Q8:Q26)</f>
        <v>269</v>
      </c>
      <c r="R27" s="298">
        <f t="shared" si="8"/>
        <v>253090</v>
      </c>
      <c r="S27" s="4"/>
    </row>
    <row r="28" spans="1:19" ht="21" customHeight="1" x14ac:dyDescent="0.15">
      <c r="A28" s="202" t="s">
        <v>45</v>
      </c>
      <c r="B28" s="173">
        <v>0</v>
      </c>
      <c r="C28" s="274">
        <v>0</v>
      </c>
      <c r="D28" s="292"/>
      <c r="E28" s="203">
        <v>78</v>
      </c>
      <c r="F28" s="203">
        <f t="shared" ref="F28:F41" si="9">SUM(B28:E28)</f>
        <v>78</v>
      </c>
      <c r="G28" s="277">
        <v>0</v>
      </c>
      <c r="H28" s="173">
        <v>0</v>
      </c>
      <c r="I28" s="208">
        <v>0</v>
      </c>
      <c r="J28" s="208">
        <v>8099</v>
      </c>
      <c r="K28" s="208">
        <f t="shared" ref="K28:K41" si="10">SUM(H28:J28)</f>
        <v>8099</v>
      </c>
      <c r="L28" s="278">
        <v>0</v>
      </c>
      <c r="M28" s="289">
        <f t="shared" ref="M28:N41" si="11">SUM(B28,H28)</f>
        <v>0</v>
      </c>
      <c r="N28" s="171">
        <f t="shared" si="11"/>
        <v>0</v>
      </c>
      <c r="O28" s="166">
        <f t="shared" ref="O28:O41" si="12">SUM(E28,J28)</f>
        <v>8177</v>
      </c>
      <c r="P28" s="278">
        <f t="shared" ref="P28:P41" si="13">SUM(M28:O28)</f>
        <v>8177</v>
      </c>
      <c r="Q28" s="278">
        <f t="shared" si="3"/>
        <v>0</v>
      </c>
      <c r="R28" s="277">
        <f t="shared" si="6"/>
        <v>8177</v>
      </c>
      <c r="S28" s="4"/>
    </row>
    <row r="29" spans="1:19" ht="21" customHeight="1" x14ac:dyDescent="0.15">
      <c r="A29" s="184" t="s">
        <v>46</v>
      </c>
      <c r="B29" s="182">
        <v>0</v>
      </c>
      <c r="C29" s="280">
        <v>468</v>
      </c>
      <c r="D29" s="293"/>
      <c r="E29" s="180">
        <v>0</v>
      </c>
      <c r="F29" s="180">
        <f t="shared" si="9"/>
        <v>468</v>
      </c>
      <c r="G29" s="282">
        <v>0</v>
      </c>
      <c r="H29" s="182">
        <v>0</v>
      </c>
      <c r="I29" s="183">
        <v>0</v>
      </c>
      <c r="J29" s="183">
        <v>1943</v>
      </c>
      <c r="K29" s="183">
        <f t="shared" si="10"/>
        <v>1943</v>
      </c>
      <c r="L29" s="180">
        <v>0</v>
      </c>
      <c r="M29" s="283">
        <f t="shared" si="11"/>
        <v>0</v>
      </c>
      <c r="N29" s="183">
        <f t="shared" si="11"/>
        <v>468</v>
      </c>
      <c r="O29" s="179">
        <f t="shared" si="12"/>
        <v>1943</v>
      </c>
      <c r="P29" s="180">
        <f t="shared" si="13"/>
        <v>2411</v>
      </c>
      <c r="Q29" s="180">
        <f t="shared" si="3"/>
        <v>0</v>
      </c>
      <c r="R29" s="282">
        <f t="shared" si="6"/>
        <v>2411</v>
      </c>
      <c r="S29" s="4"/>
    </row>
    <row r="30" spans="1:19" ht="21" customHeight="1" x14ac:dyDescent="0.15">
      <c r="A30" s="184" t="s">
        <v>47</v>
      </c>
      <c r="B30" s="182">
        <v>0</v>
      </c>
      <c r="C30" s="280">
        <v>469</v>
      </c>
      <c r="D30" s="293"/>
      <c r="E30" s="180">
        <v>0</v>
      </c>
      <c r="F30" s="180">
        <f t="shared" si="9"/>
        <v>469</v>
      </c>
      <c r="G30" s="282">
        <v>0</v>
      </c>
      <c r="H30" s="182">
        <v>0</v>
      </c>
      <c r="I30" s="183">
        <v>0</v>
      </c>
      <c r="J30" s="183">
        <v>5819</v>
      </c>
      <c r="K30" s="183">
        <f t="shared" si="10"/>
        <v>5819</v>
      </c>
      <c r="L30" s="180">
        <v>0</v>
      </c>
      <c r="M30" s="283">
        <f t="shared" si="11"/>
        <v>0</v>
      </c>
      <c r="N30" s="183">
        <f t="shared" si="11"/>
        <v>469</v>
      </c>
      <c r="O30" s="179">
        <f t="shared" si="12"/>
        <v>5819</v>
      </c>
      <c r="P30" s="180">
        <f t="shared" si="13"/>
        <v>6288</v>
      </c>
      <c r="Q30" s="180">
        <f t="shared" si="3"/>
        <v>0</v>
      </c>
      <c r="R30" s="282">
        <f t="shared" si="6"/>
        <v>6288</v>
      </c>
      <c r="S30" s="4"/>
    </row>
    <row r="31" spans="1:19" ht="21" customHeight="1" thickBot="1" x14ac:dyDescent="0.2">
      <c r="A31" s="190" t="s">
        <v>48</v>
      </c>
      <c r="B31" s="198">
        <v>0</v>
      </c>
      <c r="C31" s="285">
        <v>272</v>
      </c>
      <c r="D31" s="294"/>
      <c r="E31" s="196">
        <v>0</v>
      </c>
      <c r="F31" s="196">
        <f t="shared" si="9"/>
        <v>272</v>
      </c>
      <c r="G31" s="287">
        <v>0</v>
      </c>
      <c r="H31" s="198">
        <v>0</v>
      </c>
      <c r="I31" s="206">
        <v>2319</v>
      </c>
      <c r="J31" s="206">
        <v>0</v>
      </c>
      <c r="K31" s="206">
        <f t="shared" si="10"/>
        <v>2319</v>
      </c>
      <c r="L31" s="196">
        <v>0</v>
      </c>
      <c r="M31" s="295">
        <f t="shared" si="11"/>
        <v>0</v>
      </c>
      <c r="N31" s="223">
        <f t="shared" si="11"/>
        <v>2591</v>
      </c>
      <c r="O31" s="219">
        <f t="shared" si="12"/>
        <v>0</v>
      </c>
      <c r="P31" s="196">
        <f t="shared" si="13"/>
        <v>2591</v>
      </c>
      <c r="Q31" s="196">
        <f t="shared" si="3"/>
        <v>0</v>
      </c>
      <c r="R31" s="290">
        <f t="shared" si="6"/>
        <v>2591</v>
      </c>
      <c r="S31" s="4"/>
    </row>
    <row r="32" spans="1:19" ht="21" customHeight="1" x14ac:dyDescent="0.15">
      <c r="A32" s="202" t="s">
        <v>49</v>
      </c>
      <c r="B32" s="173">
        <v>0</v>
      </c>
      <c r="C32" s="274">
        <v>86</v>
      </c>
      <c r="D32" s="275"/>
      <c r="E32" s="203">
        <v>0</v>
      </c>
      <c r="F32" s="203">
        <f t="shared" si="9"/>
        <v>86</v>
      </c>
      <c r="G32" s="277">
        <v>0</v>
      </c>
      <c r="H32" s="173">
        <v>0</v>
      </c>
      <c r="I32" s="208">
        <v>0</v>
      </c>
      <c r="J32" s="208">
        <v>2343</v>
      </c>
      <c r="K32" s="208">
        <f t="shared" si="10"/>
        <v>2343</v>
      </c>
      <c r="L32" s="203">
        <v>0</v>
      </c>
      <c r="M32" s="289">
        <f t="shared" si="11"/>
        <v>0</v>
      </c>
      <c r="N32" s="171">
        <f t="shared" si="11"/>
        <v>86</v>
      </c>
      <c r="O32" s="171">
        <f t="shared" si="12"/>
        <v>2343</v>
      </c>
      <c r="P32" s="203">
        <f t="shared" si="13"/>
        <v>2429</v>
      </c>
      <c r="Q32" s="203">
        <f t="shared" si="3"/>
        <v>0</v>
      </c>
      <c r="R32" s="291">
        <f t="shared" si="6"/>
        <v>2429</v>
      </c>
      <c r="S32" s="4"/>
    </row>
    <row r="33" spans="1:22" ht="21" customHeight="1" x14ac:dyDescent="0.15">
      <c r="A33" s="184" t="s">
        <v>50</v>
      </c>
      <c r="B33" s="182">
        <v>0</v>
      </c>
      <c r="C33" s="280">
        <v>41</v>
      </c>
      <c r="D33" s="281"/>
      <c r="E33" s="180">
        <v>0</v>
      </c>
      <c r="F33" s="180">
        <f t="shared" si="9"/>
        <v>41</v>
      </c>
      <c r="G33" s="282">
        <v>0</v>
      </c>
      <c r="H33" s="182">
        <v>0</v>
      </c>
      <c r="I33" s="183">
        <v>0</v>
      </c>
      <c r="J33" s="183">
        <v>1204</v>
      </c>
      <c r="K33" s="183">
        <f t="shared" si="10"/>
        <v>1204</v>
      </c>
      <c r="L33" s="180">
        <v>0</v>
      </c>
      <c r="M33" s="283">
        <f t="shared" si="11"/>
        <v>0</v>
      </c>
      <c r="N33" s="183">
        <f t="shared" si="11"/>
        <v>41</v>
      </c>
      <c r="O33" s="284">
        <f t="shared" si="12"/>
        <v>1204</v>
      </c>
      <c r="P33" s="180">
        <f t="shared" si="13"/>
        <v>1245</v>
      </c>
      <c r="Q33" s="180">
        <f t="shared" si="3"/>
        <v>0</v>
      </c>
      <c r="R33" s="282">
        <f t="shared" si="6"/>
        <v>1245</v>
      </c>
      <c r="S33" s="4"/>
    </row>
    <row r="34" spans="1:22" ht="21" customHeight="1" x14ac:dyDescent="0.15">
      <c r="A34" s="184" t="s">
        <v>51</v>
      </c>
      <c r="B34" s="182">
        <v>0</v>
      </c>
      <c r="C34" s="280">
        <v>134</v>
      </c>
      <c r="D34" s="281"/>
      <c r="E34" s="180">
        <v>0</v>
      </c>
      <c r="F34" s="180">
        <f t="shared" si="9"/>
        <v>134</v>
      </c>
      <c r="G34" s="282">
        <v>0</v>
      </c>
      <c r="H34" s="182">
        <v>0</v>
      </c>
      <c r="I34" s="183">
        <v>1146</v>
      </c>
      <c r="J34" s="183">
        <v>0</v>
      </c>
      <c r="K34" s="183">
        <f t="shared" si="10"/>
        <v>1146</v>
      </c>
      <c r="L34" s="180">
        <v>0</v>
      </c>
      <c r="M34" s="283">
        <f t="shared" si="11"/>
        <v>0</v>
      </c>
      <c r="N34" s="183">
        <f t="shared" si="11"/>
        <v>1280</v>
      </c>
      <c r="O34" s="284">
        <f t="shared" si="12"/>
        <v>0</v>
      </c>
      <c r="P34" s="180">
        <f t="shared" si="13"/>
        <v>1280</v>
      </c>
      <c r="Q34" s="180">
        <f t="shared" si="3"/>
        <v>0</v>
      </c>
      <c r="R34" s="282">
        <f t="shared" si="6"/>
        <v>1280</v>
      </c>
      <c r="S34" s="4"/>
    </row>
    <row r="35" spans="1:22" ht="21" customHeight="1" x14ac:dyDescent="0.15">
      <c r="A35" s="184" t="s">
        <v>52</v>
      </c>
      <c r="B35" s="182">
        <v>0</v>
      </c>
      <c r="C35" s="280">
        <v>519</v>
      </c>
      <c r="D35" s="281"/>
      <c r="E35" s="180">
        <v>0</v>
      </c>
      <c r="F35" s="180">
        <f t="shared" si="9"/>
        <v>519</v>
      </c>
      <c r="G35" s="282">
        <v>0</v>
      </c>
      <c r="H35" s="182">
        <v>0</v>
      </c>
      <c r="I35" s="183">
        <v>2595</v>
      </c>
      <c r="J35" s="183">
        <v>0</v>
      </c>
      <c r="K35" s="183">
        <f t="shared" si="10"/>
        <v>2595</v>
      </c>
      <c r="L35" s="180">
        <v>0</v>
      </c>
      <c r="M35" s="283">
        <f t="shared" si="11"/>
        <v>0</v>
      </c>
      <c r="N35" s="183">
        <f t="shared" si="11"/>
        <v>3114</v>
      </c>
      <c r="O35" s="179">
        <f t="shared" si="12"/>
        <v>0</v>
      </c>
      <c r="P35" s="180">
        <f t="shared" si="13"/>
        <v>3114</v>
      </c>
      <c r="Q35" s="180">
        <f t="shared" si="3"/>
        <v>0</v>
      </c>
      <c r="R35" s="282">
        <f t="shared" si="6"/>
        <v>3114</v>
      </c>
      <c r="S35" s="4"/>
    </row>
    <row r="36" spans="1:22" ht="21" customHeight="1" thickBot="1" x14ac:dyDescent="0.2">
      <c r="A36" s="190" t="s">
        <v>53</v>
      </c>
      <c r="B36" s="198">
        <v>0</v>
      </c>
      <c r="C36" s="285">
        <v>75</v>
      </c>
      <c r="D36" s="286"/>
      <c r="E36" s="196">
        <v>0</v>
      </c>
      <c r="F36" s="196">
        <f t="shared" si="9"/>
        <v>75</v>
      </c>
      <c r="G36" s="287">
        <v>0</v>
      </c>
      <c r="H36" s="198">
        <v>0</v>
      </c>
      <c r="I36" s="206">
        <v>0</v>
      </c>
      <c r="J36" s="199">
        <v>2310</v>
      </c>
      <c r="K36" s="199">
        <f t="shared" si="10"/>
        <v>2310</v>
      </c>
      <c r="L36" s="213">
        <v>0</v>
      </c>
      <c r="M36" s="288">
        <f t="shared" si="11"/>
        <v>0</v>
      </c>
      <c r="N36" s="206">
        <f t="shared" si="11"/>
        <v>75</v>
      </c>
      <c r="O36" s="206">
        <f t="shared" si="12"/>
        <v>2310</v>
      </c>
      <c r="P36" s="213">
        <f t="shared" si="13"/>
        <v>2385</v>
      </c>
      <c r="Q36" s="213">
        <f t="shared" si="3"/>
        <v>0</v>
      </c>
      <c r="R36" s="287">
        <f t="shared" si="6"/>
        <v>2385</v>
      </c>
      <c r="S36" s="4"/>
    </row>
    <row r="37" spans="1:22" ht="21" customHeight="1" x14ac:dyDescent="0.15">
      <c r="A37" s="202" t="s">
        <v>54</v>
      </c>
      <c r="B37" s="173">
        <v>0</v>
      </c>
      <c r="C37" s="274">
        <v>302</v>
      </c>
      <c r="D37" s="275"/>
      <c r="E37" s="203">
        <v>0</v>
      </c>
      <c r="F37" s="203">
        <f t="shared" si="9"/>
        <v>302</v>
      </c>
      <c r="G37" s="277">
        <v>0</v>
      </c>
      <c r="H37" s="173">
        <v>0</v>
      </c>
      <c r="I37" s="208">
        <v>0</v>
      </c>
      <c r="J37" s="171">
        <v>8695</v>
      </c>
      <c r="K37" s="171">
        <f t="shared" si="10"/>
        <v>8695</v>
      </c>
      <c r="L37" s="278">
        <v>0</v>
      </c>
      <c r="M37" s="289">
        <f t="shared" si="11"/>
        <v>0</v>
      </c>
      <c r="N37" s="171">
        <f t="shared" si="11"/>
        <v>302</v>
      </c>
      <c r="O37" s="171">
        <f t="shared" si="12"/>
        <v>8695</v>
      </c>
      <c r="P37" s="278">
        <f t="shared" si="13"/>
        <v>8997</v>
      </c>
      <c r="Q37" s="278">
        <f t="shared" si="3"/>
        <v>0</v>
      </c>
      <c r="R37" s="277">
        <f t="shared" si="6"/>
        <v>8997</v>
      </c>
      <c r="S37" s="4"/>
    </row>
    <row r="38" spans="1:22" ht="21" customHeight="1" x14ac:dyDescent="0.15">
      <c r="A38" s="184" t="s">
        <v>55</v>
      </c>
      <c r="B38" s="182">
        <v>0</v>
      </c>
      <c r="C38" s="280">
        <v>76</v>
      </c>
      <c r="D38" s="281"/>
      <c r="E38" s="180">
        <v>0</v>
      </c>
      <c r="F38" s="180">
        <f t="shared" si="9"/>
        <v>76</v>
      </c>
      <c r="G38" s="282">
        <v>0</v>
      </c>
      <c r="H38" s="182">
        <v>0</v>
      </c>
      <c r="I38" s="183">
        <v>3495</v>
      </c>
      <c r="J38" s="183">
        <v>0</v>
      </c>
      <c r="K38" s="183">
        <f t="shared" si="10"/>
        <v>3495</v>
      </c>
      <c r="L38" s="180">
        <v>0</v>
      </c>
      <c r="M38" s="283">
        <f t="shared" si="11"/>
        <v>0</v>
      </c>
      <c r="N38" s="183">
        <f t="shared" si="11"/>
        <v>3571</v>
      </c>
      <c r="O38" s="284">
        <f t="shared" si="12"/>
        <v>0</v>
      </c>
      <c r="P38" s="180">
        <f t="shared" si="13"/>
        <v>3571</v>
      </c>
      <c r="Q38" s="180">
        <f t="shared" si="3"/>
        <v>0</v>
      </c>
      <c r="R38" s="282">
        <f t="shared" si="6"/>
        <v>3571</v>
      </c>
      <c r="S38" s="4"/>
    </row>
    <row r="39" spans="1:22" ht="21" customHeight="1" x14ac:dyDescent="0.15">
      <c r="A39" s="184" t="s">
        <v>56</v>
      </c>
      <c r="B39" s="182">
        <v>0</v>
      </c>
      <c r="C39" s="280">
        <v>153</v>
      </c>
      <c r="D39" s="281"/>
      <c r="E39" s="180">
        <v>0</v>
      </c>
      <c r="F39" s="180">
        <f t="shared" si="9"/>
        <v>153</v>
      </c>
      <c r="G39" s="282">
        <v>0</v>
      </c>
      <c r="H39" s="182">
        <v>0</v>
      </c>
      <c r="I39" s="183">
        <v>0</v>
      </c>
      <c r="J39" s="183">
        <v>3670</v>
      </c>
      <c r="K39" s="183">
        <f t="shared" si="10"/>
        <v>3670</v>
      </c>
      <c r="L39" s="180">
        <v>0</v>
      </c>
      <c r="M39" s="283">
        <f t="shared" si="11"/>
        <v>0</v>
      </c>
      <c r="N39" s="183">
        <f t="shared" si="11"/>
        <v>153</v>
      </c>
      <c r="O39" s="284">
        <f t="shared" si="12"/>
        <v>3670</v>
      </c>
      <c r="P39" s="180">
        <f t="shared" si="13"/>
        <v>3823</v>
      </c>
      <c r="Q39" s="180">
        <f t="shared" si="3"/>
        <v>0</v>
      </c>
      <c r="R39" s="282">
        <f t="shared" si="6"/>
        <v>3823</v>
      </c>
      <c r="S39" s="4"/>
    </row>
    <row r="40" spans="1:22" ht="21" customHeight="1" x14ac:dyDescent="0.15">
      <c r="A40" s="184" t="s">
        <v>57</v>
      </c>
      <c r="B40" s="182">
        <v>254</v>
      </c>
      <c r="C40" s="280">
        <v>0</v>
      </c>
      <c r="D40" s="281"/>
      <c r="E40" s="180">
        <v>0</v>
      </c>
      <c r="F40" s="180">
        <f t="shared" si="9"/>
        <v>254</v>
      </c>
      <c r="G40" s="282">
        <v>0</v>
      </c>
      <c r="H40" s="182">
        <v>3427</v>
      </c>
      <c r="I40" s="183">
        <v>0</v>
      </c>
      <c r="J40" s="183">
        <v>0</v>
      </c>
      <c r="K40" s="183">
        <f t="shared" si="10"/>
        <v>3427</v>
      </c>
      <c r="L40" s="180">
        <v>0</v>
      </c>
      <c r="M40" s="283">
        <f t="shared" si="11"/>
        <v>3681</v>
      </c>
      <c r="N40" s="183">
        <f t="shared" si="11"/>
        <v>0</v>
      </c>
      <c r="O40" s="179">
        <f t="shared" si="12"/>
        <v>0</v>
      </c>
      <c r="P40" s="180">
        <f t="shared" si="13"/>
        <v>3681</v>
      </c>
      <c r="Q40" s="180">
        <f t="shared" si="3"/>
        <v>0</v>
      </c>
      <c r="R40" s="282">
        <f t="shared" si="6"/>
        <v>3681</v>
      </c>
      <c r="S40" s="4"/>
    </row>
    <row r="41" spans="1:22" ht="21" customHeight="1" thickBot="1" x14ac:dyDescent="0.2">
      <c r="A41" s="190" t="s">
        <v>58</v>
      </c>
      <c r="B41" s="198">
        <v>0</v>
      </c>
      <c r="C41" s="285">
        <v>42</v>
      </c>
      <c r="D41" s="286"/>
      <c r="E41" s="196">
        <v>0</v>
      </c>
      <c r="F41" s="196">
        <f t="shared" si="9"/>
        <v>42</v>
      </c>
      <c r="G41" s="287">
        <v>0</v>
      </c>
      <c r="H41" s="198">
        <v>0</v>
      </c>
      <c r="I41" s="206">
        <v>186</v>
      </c>
      <c r="J41" s="206">
        <v>0</v>
      </c>
      <c r="K41" s="206">
        <f t="shared" si="10"/>
        <v>186</v>
      </c>
      <c r="L41" s="196">
        <v>0</v>
      </c>
      <c r="M41" s="288">
        <f t="shared" si="11"/>
        <v>0</v>
      </c>
      <c r="N41" s="206">
        <f t="shared" si="11"/>
        <v>228</v>
      </c>
      <c r="O41" s="206">
        <f t="shared" si="12"/>
        <v>0</v>
      </c>
      <c r="P41" s="196">
        <f t="shared" si="13"/>
        <v>228</v>
      </c>
      <c r="Q41" s="196">
        <f t="shared" si="3"/>
        <v>0</v>
      </c>
      <c r="R41" s="282">
        <f t="shared" si="6"/>
        <v>228</v>
      </c>
      <c r="S41" s="4"/>
    </row>
    <row r="42" spans="1:22" ht="21" customHeight="1" thickBot="1" x14ac:dyDescent="0.2">
      <c r="A42" s="214" t="s">
        <v>95</v>
      </c>
      <c r="B42" s="222">
        <f>SUM(B28:B41)</f>
        <v>254</v>
      </c>
      <c r="C42" s="296">
        <f t="shared" ref="C42:R42" si="14">SUM(C28:C41)</f>
        <v>2637</v>
      </c>
      <c r="D42" s="297"/>
      <c r="E42" s="300">
        <f t="shared" si="14"/>
        <v>78</v>
      </c>
      <c r="F42" s="301">
        <f t="shared" si="14"/>
        <v>2969</v>
      </c>
      <c r="G42" s="298">
        <f>SUM(G28:G41)</f>
        <v>0</v>
      </c>
      <c r="H42" s="222">
        <f t="shared" si="14"/>
        <v>3427</v>
      </c>
      <c r="I42" s="230">
        <f t="shared" si="14"/>
        <v>9741</v>
      </c>
      <c r="J42" s="230">
        <f t="shared" si="14"/>
        <v>34083</v>
      </c>
      <c r="K42" s="301">
        <f t="shared" si="14"/>
        <v>47251</v>
      </c>
      <c r="L42" s="298">
        <f t="shared" si="14"/>
        <v>0</v>
      </c>
      <c r="M42" s="222">
        <f t="shared" si="14"/>
        <v>3681</v>
      </c>
      <c r="N42" s="220">
        <f t="shared" si="14"/>
        <v>12378</v>
      </c>
      <c r="O42" s="230">
        <f t="shared" si="14"/>
        <v>34161</v>
      </c>
      <c r="P42" s="220">
        <f t="shared" si="14"/>
        <v>50220</v>
      </c>
      <c r="Q42" s="220">
        <f t="shared" si="14"/>
        <v>0</v>
      </c>
      <c r="R42" s="302">
        <f t="shared" si="14"/>
        <v>50220</v>
      </c>
      <c r="S42" s="303"/>
    </row>
    <row r="43" spans="1:22" ht="21" customHeight="1" thickBot="1" x14ac:dyDescent="0.2">
      <c r="A43" s="152" t="s">
        <v>96</v>
      </c>
      <c r="B43" s="232">
        <f>B27+B42</f>
        <v>16023</v>
      </c>
      <c r="C43" s="296">
        <f t="shared" ref="C43:R43" si="15">C27+C42</f>
        <v>16014</v>
      </c>
      <c r="D43" s="297"/>
      <c r="E43" s="304">
        <f t="shared" si="15"/>
        <v>2579</v>
      </c>
      <c r="F43" s="305">
        <f t="shared" si="15"/>
        <v>34616</v>
      </c>
      <c r="G43" s="306">
        <f t="shared" si="15"/>
        <v>8</v>
      </c>
      <c r="H43" s="232">
        <f t="shared" si="15"/>
        <v>40236</v>
      </c>
      <c r="I43" s="305">
        <f t="shared" si="15"/>
        <v>50692</v>
      </c>
      <c r="J43" s="305">
        <f t="shared" si="15"/>
        <v>177497</v>
      </c>
      <c r="K43" s="305">
        <f t="shared" si="15"/>
        <v>268425</v>
      </c>
      <c r="L43" s="306">
        <f t="shared" si="15"/>
        <v>261</v>
      </c>
      <c r="M43" s="232">
        <f t="shared" si="15"/>
        <v>56259</v>
      </c>
      <c r="N43" s="234">
        <f t="shared" si="15"/>
        <v>66706</v>
      </c>
      <c r="O43" s="305">
        <f t="shared" si="15"/>
        <v>180076</v>
      </c>
      <c r="P43" s="234">
        <f t="shared" si="15"/>
        <v>303041</v>
      </c>
      <c r="Q43" s="234">
        <f t="shared" si="15"/>
        <v>269</v>
      </c>
      <c r="R43" s="298">
        <f t="shared" si="15"/>
        <v>303310</v>
      </c>
      <c r="S43" s="219"/>
    </row>
    <row r="44" spans="1:22" ht="16.5" customHeight="1" x14ac:dyDescent="0.15">
      <c r="A44" s="111"/>
      <c r="B44" s="2"/>
      <c r="C44" s="2"/>
      <c r="P44" s="307"/>
    </row>
    <row r="45" spans="1:22" ht="9.75" customHeight="1" x14ac:dyDescent="0.15"/>
    <row r="46" spans="1:22" ht="9" customHeight="1" x14ac:dyDescent="0.15"/>
    <row r="47" spans="1:22" ht="11.25" customHeight="1" x14ac:dyDescent="0.15"/>
    <row r="48" spans="1:22" s="113" customFormat="1" ht="16.5" customHeight="1" x14ac:dyDescent="0.15">
      <c r="A48" s="11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</sheetData>
  <mergeCells count="46">
    <mergeCell ref="C38:D38"/>
    <mergeCell ref="C39:D39"/>
    <mergeCell ref="C40:D40"/>
    <mergeCell ref="C41:D41"/>
    <mergeCell ref="C42:D42"/>
    <mergeCell ref="C43:D43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C8:D8"/>
    <mergeCell ref="C9:D9"/>
    <mergeCell ref="C10:D10"/>
    <mergeCell ref="C11:D11"/>
    <mergeCell ref="C12:D12"/>
    <mergeCell ref="C13:D13"/>
    <mergeCell ref="C4:F4"/>
    <mergeCell ref="I4:K4"/>
    <mergeCell ref="M4:R4"/>
    <mergeCell ref="A5:A6"/>
    <mergeCell ref="B5:F5"/>
    <mergeCell ref="G5:G7"/>
    <mergeCell ref="H5:K5"/>
    <mergeCell ref="L5:L7"/>
    <mergeCell ref="M5:P5"/>
    <mergeCell ref="C7:D7"/>
  </mergeCells>
  <phoneticPr fontId="3"/>
  <conditionalFormatting sqref="B8:R43">
    <cfRule type="cellIs" dxfId="7" priority="1" operator="equal">
      <formula>0</formula>
    </cfRule>
  </conditionalFormatting>
  <pageMargins left="0.59055118110236227" right="0.59055118110236227" top="0.78740157480314965" bottom="0.78740157480314965" header="0.51181102362204722" footer="0.39370078740157483"/>
  <pageSetup paperSize="9" scale="80" orientation="portrait" r:id="rId1"/>
  <headerFooter alignWithMargins="0"/>
  <colBreaks count="1" manualBreakCount="1">
    <brk id="10" max="42" man="1"/>
  </colBreaks>
  <ignoredErrors>
    <ignoredError sqref="K8:K26 K28:K42" formulaRange="1"/>
    <ignoredError sqref="K27" formula="1" formulaRange="1"/>
    <ignoredError sqref="F27:J27 L27:R27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zoomScaleNormal="100" zoomScaleSheetLayoutView="100" workbookViewId="0">
      <pane xSplit="1" ySplit="9" topLeftCell="B10" activePane="bottomRight" state="frozen"/>
      <selection activeCell="I33" sqref="I33"/>
      <selection pane="topRight" activeCell="I33" sqref="I33"/>
      <selection pane="bottomLeft" activeCell="I33" sqref="I33"/>
      <selection pane="bottomRight" activeCell="M14" sqref="M14"/>
    </sheetView>
  </sheetViews>
  <sheetFormatPr defaultColWidth="9" defaultRowHeight="16.5" customHeight="1" x14ac:dyDescent="0.15"/>
  <cols>
    <col min="1" max="1" width="18.625" style="15" customWidth="1"/>
    <col min="2" max="2" width="4.375" style="2" customWidth="1"/>
    <col min="3" max="3" width="8.625" style="2" customWidth="1"/>
    <col min="4" max="4" width="8.125" style="309" customWidth="1"/>
    <col min="5" max="5" width="12.5" style="2" customWidth="1"/>
    <col min="6" max="6" width="8.125" style="309" customWidth="1"/>
    <col min="7" max="7" width="12.5" style="2" customWidth="1"/>
    <col min="8" max="8" width="8.125" style="309" customWidth="1"/>
    <col min="9" max="9" width="5.625" style="309" customWidth="1"/>
    <col min="10" max="10" width="8.625" style="113" customWidth="1"/>
    <col min="11" max="11" width="8.125" style="307" customWidth="1"/>
    <col min="12" max="12" width="12.375" style="2" customWidth="1"/>
    <col min="13" max="13" width="8.125" style="309" customWidth="1"/>
    <col min="14" max="14" width="12.375" style="2" customWidth="1"/>
    <col min="15" max="15" width="8.125" style="309" customWidth="1"/>
    <col min="16" max="16" width="12.5" style="2" customWidth="1"/>
    <col min="17" max="17" width="10" style="2" customWidth="1"/>
    <col min="18" max="16384" width="9" style="2"/>
  </cols>
  <sheetData>
    <row r="1" spans="1:17" ht="16.5" customHeight="1" x14ac:dyDescent="0.15">
      <c r="A1" s="1" t="s">
        <v>125</v>
      </c>
      <c r="B1" s="1"/>
      <c r="C1" s="1"/>
      <c r="D1" s="308"/>
      <c r="J1" s="1"/>
      <c r="K1" s="310"/>
    </row>
    <row r="2" spans="1:17" ht="9" customHeight="1" x14ac:dyDescent="0.15">
      <c r="A2" s="3"/>
      <c r="B2" s="3"/>
      <c r="C2" s="3"/>
      <c r="D2" s="311"/>
      <c r="J2" s="3"/>
      <c r="K2" s="312"/>
      <c r="P2" s="116"/>
    </row>
    <row r="3" spans="1:17" s="6" customFormat="1" ht="16.5" customHeight="1" thickBot="1" x14ac:dyDescent="0.2">
      <c r="A3" s="5" t="s">
        <v>126</v>
      </c>
      <c r="B3" s="7"/>
      <c r="C3" s="7"/>
      <c r="D3" s="313"/>
      <c r="F3" s="313"/>
      <c r="H3" s="313"/>
      <c r="I3" s="313"/>
      <c r="J3" s="120"/>
      <c r="K3" s="314"/>
      <c r="M3" s="313"/>
      <c r="O3" s="313"/>
      <c r="Q3" s="125" t="s">
        <v>127</v>
      </c>
    </row>
    <row r="4" spans="1:17" s="113" customFormat="1" ht="15.75" customHeight="1" thickBot="1" x14ac:dyDescent="0.2">
      <c r="A4" s="315"/>
      <c r="B4" s="316" t="s">
        <v>128</v>
      </c>
      <c r="C4" s="317"/>
      <c r="D4" s="317"/>
      <c r="E4" s="317"/>
      <c r="F4" s="317"/>
      <c r="G4" s="317"/>
      <c r="H4" s="317"/>
      <c r="I4" s="317"/>
      <c r="J4" s="317"/>
      <c r="K4" s="317"/>
      <c r="L4" s="317"/>
      <c r="M4" s="317"/>
      <c r="N4" s="317"/>
      <c r="O4" s="317"/>
      <c r="P4" s="318"/>
      <c r="Q4" s="162" t="s">
        <v>69</v>
      </c>
    </row>
    <row r="5" spans="1:17" s="113" customFormat="1" ht="15.75" customHeight="1" x14ac:dyDescent="0.15">
      <c r="A5" s="319"/>
      <c r="B5" s="320"/>
      <c r="C5" s="320"/>
      <c r="D5" s="320"/>
      <c r="E5" s="320"/>
      <c r="F5" s="320"/>
      <c r="G5" s="320"/>
      <c r="H5" s="320"/>
      <c r="I5" s="320"/>
      <c r="J5" s="320"/>
      <c r="K5" s="320"/>
      <c r="L5" s="320"/>
      <c r="M5" s="320"/>
      <c r="N5" s="320"/>
      <c r="O5" s="320"/>
      <c r="P5" s="321" t="s">
        <v>109</v>
      </c>
      <c r="Q5" s="322" t="s">
        <v>129</v>
      </c>
    </row>
    <row r="6" spans="1:17" s="113" customFormat="1" ht="15.75" customHeight="1" x14ac:dyDescent="0.15">
      <c r="A6" s="319" t="s">
        <v>70</v>
      </c>
      <c r="B6" s="323" t="s">
        <v>68</v>
      </c>
      <c r="C6" s="323"/>
      <c r="D6" s="324"/>
      <c r="E6" s="325" t="s">
        <v>76</v>
      </c>
      <c r="F6" s="326"/>
      <c r="G6" s="325" t="s">
        <v>77</v>
      </c>
      <c r="H6" s="326"/>
      <c r="I6" s="325" t="s">
        <v>130</v>
      </c>
      <c r="J6" s="327"/>
      <c r="K6" s="328"/>
      <c r="L6" s="4" t="s">
        <v>80</v>
      </c>
      <c r="M6" s="326"/>
      <c r="N6" s="325" t="s">
        <v>81</v>
      </c>
      <c r="O6" s="329"/>
      <c r="P6" s="330" t="s">
        <v>131</v>
      </c>
      <c r="Q6" s="322"/>
    </row>
    <row r="7" spans="1:17" s="113" customFormat="1" ht="15.75" customHeight="1" x14ac:dyDescent="0.15">
      <c r="A7" s="319"/>
      <c r="B7" s="331" t="s">
        <v>132</v>
      </c>
      <c r="C7" s="332"/>
      <c r="D7" s="333" t="s">
        <v>133</v>
      </c>
      <c r="E7" s="334" t="s">
        <v>134</v>
      </c>
      <c r="F7" s="335" t="s">
        <v>135</v>
      </c>
      <c r="G7" s="334" t="s">
        <v>136</v>
      </c>
      <c r="H7" s="333" t="s">
        <v>137</v>
      </c>
      <c r="I7" s="336" t="s">
        <v>138</v>
      </c>
      <c r="J7" s="337"/>
      <c r="K7" s="333" t="s">
        <v>139</v>
      </c>
      <c r="L7" s="338" t="s">
        <v>140</v>
      </c>
      <c r="M7" s="333" t="s">
        <v>141</v>
      </c>
      <c r="N7" s="339" t="s">
        <v>142</v>
      </c>
      <c r="O7" s="333" t="s">
        <v>143</v>
      </c>
      <c r="P7" s="330"/>
      <c r="Q7" s="322"/>
    </row>
    <row r="8" spans="1:17" s="113" customFormat="1" ht="15.75" customHeight="1" x14ac:dyDescent="0.15">
      <c r="A8" s="319"/>
      <c r="B8" s="331"/>
      <c r="C8" s="332"/>
      <c r="D8" s="340"/>
      <c r="E8" s="334"/>
      <c r="F8" s="341"/>
      <c r="G8" s="334"/>
      <c r="H8" s="340"/>
      <c r="I8" s="336"/>
      <c r="J8" s="337"/>
      <c r="K8" s="340"/>
      <c r="L8" s="338"/>
      <c r="M8" s="340"/>
      <c r="N8" s="339"/>
      <c r="O8" s="340"/>
      <c r="P8" s="330"/>
      <c r="Q8" s="322"/>
    </row>
    <row r="9" spans="1:17" s="113" customFormat="1" ht="15.75" customHeight="1" thickBot="1" x14ac:dyDescent="0.2">
      <c r="A9" s="342"/>
      <c r="B9" s="343"/>
      <c r="C9" s="344"/>
      <c r="D9" s="345"/>
      <c r="E9" s="346"/>
      <c r="F9" s="347"/>
      <c r="G9" s="346"/>
      <c r="H9" s="345"/>
      <c r="I9" s="348"/>
      <c r="J9" s="349"/>
      <c r="K9" s="345"/>
      <c r="L9" s="350"/>
      <c r="M9" s="345"/>
      <c r="N9" s="351"/>
      <c r="O9" s="345"/>
      <c r="P9" s="352" t="s">
        <v>144</v>
      </c>
      <c r="Q9" s="353"/>
    </row>
    <row r="10" spans="1:17" ht="17.25" customHeight="1" x14ac:dyDescent="0.15">
      <c r="A10" s="202" t="s">
        <v>25</v>
      </c>
      <c r="B10" s="219" t="s">
        <v>145</v>
      </c>
      <c r="C10" s="354">
        <v>0</v>
      </c>
      <c r="D10" s="355">
        <f t="shared" ref="D10:D45" si="0">C10/P10*100</f>
        <v>0</v>
      </c>
      <c r="E10" s="168">
        <v>0</v>
      </c>
      <c r="F10" s="355">
        <f t="shared" ref="F10:F45" si="1">E10/P10*100</f>
        <v>0</v>
      </c>
      <c r="G10" s="168">
        <v>0</v>
      </c>
      <c r="H10" s="356">
        <f t="shared" ref="H10:H45" si="2">G10/P10*100</f>
        <v>0</v>
      </c>
      <c r="I10" s="355" t="s">
        <v>146</v>
      </c>
      <c r="J10" s="284">
        <v>33286</v>
      </c>
      <c r="K10" s="357">
        <f t="shared" ref="K10:K45" si="3">J10/P10*100</f>
        <v>100</v>
      </c>
      <c r="L10" s="168">
        <v>0</v>
      </c>
      <c r="M10" s="356">
        <f t="shared" ref="M10:M45" si="4">L10/P10*100</f>
        <v>0</v>
      </c>
      <c r="N10" s="209">
        <v>0</v>
      </c>
      <c r="O10" s="355">
        <f t="shared" ref="O10:O45" si="5">N10/P10*100</f>
        <v>0</v>
      </c>
      <c r="P10" s="279">
        <f t="shared" ref="P10:P45" si="6">SUM(C10,E10,G10,J10,L10,N10)</f>
        <v>33286</v>
      </c>
      <c r="Q10" s="358">
        <v>0</v>
      </c>
    </row>
    <row r="11" spans="1:17" ht="17.25" customHeight="1" x14ac:dyDescent="0.15">
      <c r="A11" s="184" t="s">
        <v>26</v>
      </c>
      <c r="B11" s="359" t="s">
        <v>145</v>
      </c>
      <c r="C11" s="179">
        <v>0</v>
      </c>
      <c r="D11" s="360">
        <f t="shared" si="0"/>
        <v>0</v>
      </c>
      <c r="E11" s="180">
        <v>0</v>
      </c>
      <c r="F11" s="360">
        <f t="shared" si="1"/>
        <v>0</v>
      </c>
      <c r="G11" s="180">
        <v>0</v>
      </c>
      <c r="H11" s="361">
        <f t="shared" si="2"/>
        <v>0</v>
      </c>
      <c r="I11" s="360" t="s">
        <v>146</v>
      </c>
      <c r="J11" s="359">
        <v>39361</v>
      </c>
      <c r="K11" s="362">
        <f t="shared" si="3"/>
        <v>100</v>
      </c>
      <c r="L11" s="180">
        <v>0</v>
      </c>
      <c r="M11" s="361">
        <f t="shared" si="4"/>
        <v>0</v>
      </c>
      <c r="N11" s="183">
        <v>0</v>
      </c>
      <c r="O11" s="360">
        <f t="shared" si="5"/>
        <v>0</v>
      </c>
      <c r="P11" s="282">
        <f t="shared" si="6"/>
        <v>39361</v>
      </c>
      <c r="Q11" s="363">
        <v>0</v>
      </c>
    </row>
    <row r="12" spans="1:17" ht="17.25" customHeight="1" x14ac:dyDescent="0.15">
      <c r="A12" s="184" t="s">
        <v>27</v>
      </c>
      <c r="B12" s="284" t="s">
        <v>146</v>
      </c>
      <c r="C12" s="225">
        <v>26905</v>
      </c>
      <c r="D12" s="364">
        <f t="shared" si="0"/>
        <v>100</v>
      </c>
      <c r="E12" s="203">
        <v>0</v>
      </c>
      <c r="F12" s="364">
        <f t="shared" si="1"/>
        <v>0</v>
      </c>
      <c r="G12" s="203">
        <v>0</v>
      </c>
      <c r="H12" s="365">
        <f t="shared" si="2"/>
        <v>0</v>
      </c>
      <c r="I12" s="364" t="s">
        <v>146</v>
      </c>
      <c r="J12" s="284">
        <v>0</v>
      </c>
      <c r="K12" s="366">
        <f t="shared" si="3"/>
        <v>0</v>
      </c>
      <c r="L12" s="203">
        <v>0</v>
      </c>
      <c r="M12" s="365">
        <f t="shared" si="4"/>
        <v>0</v>
      </c>
      <c r="N12" s="208">
        <v>0</v>
      </c>
      <c r="O12" s="364">
        <f t="shared" si="5"/>
        <v>0</v>
      </c>
      <c r="P12" s="282">
        <f t="shared" si="6"/>
        <v>26905</v>
      </c>
      <c r="Q12" s="363">
        <v>0</v>
      </c>
    </row>
    <row r="13" spans="1:17" ht="17.25" customHeight="1" x14ac:dyDescent="0.15">
      <c r="A13" s="184" t="s">
        <v>28</v>
      </c>
      <c r="B13" s="359" t="s">
        <v>146</v>
      </c>
      <c r="C13" s="179">
        <v>0</v>
      </c>
      <c r="D13" s="360">
        <f t="shared" si="0"/>
        <v>0</v>
      </c>
      <c r="E13" s="180">
        <v>0</v>
      </c>
      <c r="F13" s="360">
        <f t="shared" si="1"/>
        <v>0</v>
      </c>
      <c r="G13" s="180">
        <v>0</v>
      </c>
      <c r="H13" s="361">
        <f t="shared" si="2"/>
        <v>0</v>
      </c>
      <c r="I13" s="360" t="s">
        <v>146</v>
      </c>
      <c r="J13" s="359">
        <v>12411</v>
      </c>
      <c r="K13" s="362">
        <f t="shared" si="3"/>
        <v>100</v>
      </c>
      <c r="L13" s="180">
        <v>0</v>
      </c>
      <c r="M13" s="361">
        <f t="shared" si="4"/>
        <v>0</v>
      </c>
      <c r="N13" s="183">
        <v>0</v>
      </c>
      <c r="O13" s="360">
        <f t="shared" si="5"/>
        <v>0</v>
      </c>
      <c r="P13" s="282">
        <f t="shared" si="6"/>
        <v>12411</v>
      </c>
      <c r="Q13" s="363">
        <v>0</v>
      </c>
    </row>
    <row r="14" spans="1:17" ht="17.25" customHeight="1" thickBot="1" x14ac:dyDescent="0.2">
      <c r="A14" s="190" t="s">
        <v>29</v>
      </c>
      <c r="B14" s="367" t="s">
        <v>147</v>
      </c>
      <c r="C14" s="195">
        <v>5574</v>
      </c>
      <c r="D14" s="368">
        <f t="shared" si="0"/>
        <v>100</v>
      </c>
      <c r="E14" s="196">
        <v>0</v>
      </c>
      <c r="F14" s="368">
        <f t="shared" si="1"/>
        <v>0</v>
      </c>
      <c r="G14" s="196">
        <v>0</v>
      </c>
      <c r="H14" s="369">
        <f t="shared" si="2"/>
        <v>0</v>
      </c>
      <c r="I14" s="368" t="s">
        <v>146</v>
      </c>
      <c r="J14" s="367">
        <v>0</v>
      </c>
      <c r="K14" s="370">
        <f t="shared" si="3"/>
        <v>0</v>
      </c>
      <c r="L14" s="196">
        <v>0</v>
      </c>
      <c r="M14" s="369">
        <f t="shared" si="4"/>
        <v>0</v>
      </c>
      <c r="N14" s="206">
        <v>0</v>
      </c>
      <c r="O14" s="368">
        <f t="shared" si="5"/>
        <v>0</v>
      </c>
      <c r="P14" s="277">
        <f t="shared" si="6"/>
        <v>5574</v>
      </c>
      <c r="Q14" s="371">
        <v>0</v>
      </c>
    </row>
    <row r="15" spans="1:17" ht="17.25" customHeight="1" x14ac:dyDescent="0.15">
      <c r="A15" s="202" t="s">
        <v>30</v>
      </c>
      <c r="B15" s="284" t="s">
        <v>146</v>
      </c>
      <c r="C15" s="225">
        <v>0</v>
      </c>
      <c r="D15" s="364">
        <f t="shared" si="0"/>
        <v>0</v>
      </c>
      <c r="E15" s="203">
        <v>0</v>
      </c>
      <c r="F15" s="364">
        <f t="shared" si="1"/>
        <v>0</v>
      </c>
      <c r="G15" s="203">
        <v>0</v>
      </c>
      <c r="H15" s="365">
        <f t="shared" si="2"/>
        <v>0</v>
      </c>
      <c r="I15" s="364" t="s">
        <v>146</v>
      </c>
      <c r="J15" s="284">
        <v>2822</v>
      </c>
      <c r="K15" s="366">
        <f t="shared" si="3"/>
        <v>100</v>
      </c>
      <c r="L15" s="203">
        <v>0</v>
      </c>
      <c r="M15" s="365">
        <f t="shared" si="4"/>
        <v>0</v>
      </c>
      <c r="N15" s="208">
        <v>0</v>
      </c>
      <c r="O15" s="364">
        <f t="shared" si="5"/>
        <v>0</v>
      </c>
      <c r="P15" s="279">
        <f t="shared" si="6"/>
        <v>2822</v>
      </c>
      <c r="Q15" s="358">
        <v>0</v>
      </c>
    </row>
    <row r="16" spans="1:17" ht="17.25" customHeight="1" x14ac:dyDescent="0.15">
      <c r="A16" s="184" t="s">
        <v>31</v>
      </c>
      <c r="B16" s="359" t="s">
        <v>146</v>
      </c>
      <c r="C16" s="179">
        <v>13006</v>
      </c>
      <c r="D16" s="360">
        <f t="shared" si="0"/>
        <v>100</v>
      </c>
      <c r="E16" s="180">
        <v>0</v>
      </c>
      <c r="F16" s="360">
        <f t="shared" si="1"/>
        <v>0</v>
      </c>
      <c r="G16" s="180">
        <v>0</v>
      </c>
      <c r="H16" s="361">
        <f t="shared" si="2"/>
        <v>0</v>
      </c>
      <c r="I16" s="360" t="s">
        <v>146</v>
      </c>
      <c r="J16" s="359">
        <v>0</v>
      </c>
      <c r="K16" s="362">
        <f t="shared" si="3"/>
        <v>0</v>
      </c>
      <c r="L16" s="180">
        <v>0</v>
      </c>
      <c r="M16" s="361">
        <f t="shared" si="4"/>
        <v>0</v>
      </c>
      <c r="N16" s="183">
        <v>0</v>
      </c>
      <c r="O16" s="360">
        <f t="shared" si="5"/>
        <v>0</v>
      </c>
      <c r="P16" s="282">
        <f t="shared" si="6"/>
        <v>13006</v>
      </c>
      <c r="Q16" s="363">
        <v>0</v>
      </c>
    </row>
    <row r="17" spans="1:17" ht="17.25" customHeight="1" x14ac:dyDescent="0.15">
      <c r="A17" s="184" t="s">
        <v>32</v>
      </c>
      <c r="B17" s="2" t="s">
        <v>146</v>
      </c>
      <c r="C17" s="179">
        <v>0</v>
      </c>
      <c r="D17" s="360">
        <f t="shared" si="0"/>
        <v>0</v>
      </c>
      <c r="E17" s="180">
        <v>0</v>
      </c>
      <c r="F17" s="360">
        <f t="shared" si="1"/>
        <v>0</v>
      </c>
      <c r="G17" s="180">
        <v>0</v>
      </c>
      <c r="H17" s="361">
        <f t="shared" si="2"/>
        <v>0</v>
      </c>
      <c r="I17" s="360" t="s">
        <v>146</v>
      </c>
      <c r="J17" s="359">
        <v>24500</v>
      </c>
      <c r="K17" s="362">
        <f t="shared" si="3"/>
        <v>100</v>
      </c>
      <c r="L17" s="180">
        <v>0</v>
      </c>
      <c r="M17" s="361">
        <f t="shared" si="4"/>
        <v>0</v>
      </c>
      <c r="N17" s="183">
        <v>0</v>
      </c>
      <c r="O17" s="360">
        <f t="shared" si="5"/>
        <v>0</v>
      </c>
      <c r="P17" s="276">
        <f t="shared" si="6"/>
        <v>24500</v>
      </c>
      <c r="Q17" s="363">
        <v>0</v>
      </c>
    </row>
    <row r="18" spans="1:17" ht="17.25" customHeight="1" x14ac:dyDescent="0.15">
      <c r="A18" s="184" t="s">
        <v>33</v>
      </c>
      <c r="B18" s="359" t="s">
        <v>147</v>
      </c>
      <c r="C18" s="179">
        <v>8540</v>
      </c>
      <c r="D18" s="360">
        <f t="shared" si="0"/>
        <v>100</v>
      </c>
      <c r="E18" s="180">
        <v>0</v>
      </c>
      <c r="F18" s="360">
        <f t="shared" si="1"/>
        <v>0</v>
      </c>
      <c r="G18" s="180">
        <v>0</v>
      </c>
      <c r="H18" s="361">
        <f t="shared" si="2"/>
        <v>0</v>
      </c>
      <c r="I18" s="360" t="s">
        <v>146</v>
      </c>
      <c r="J18" s="359">
        <v>0</v>
      </c>
      <c r="K18" s="362">
        <f t="shared" si="3"/>
        <v>0</v>
      </c>
      <c r="L18" s="180">
        <v>0</v>
      </c>
      <c r="M18" s="361">
        <f t="shared" si="4"/>
        <v>0</v>
      </c>
      <c r="N18" s="183">
        <v>0</v>
      </c>
      <c r="O18" s="360">
        <f t="shared" si="5"/>
        <v>0</v>
      </c>
      <c r="P18" s="282">
        <f t="shared" si="6"/>
        <v>8540</v>
      </c>
      <c r="Q18" s="363">
        <v>0</v>
      </c>
    </row>
    <row r="19" spans="1:17" ht="17.25" customHeight="1" thickBot="1" x14ac:dyDescent="0.2">
      <c r="A19" s="190" t="s">
        <v>34</v>
      </c>
      <c r="B19" s="367" t="s">
        <v>146</v>
      </c>
      <c r="C19" s="195">
        <v>0</v>
      </c>
      <c r="D19" s="368">
        <f t="shared" si="0"/>
        <v>0</v>
      </c>
      <c r="E19" s="196">
        <v>0</v>
      </c>
      <c r="F19" s="368">
        <f t="shared" si="1"/>
        <v>0</v>
      </c>
      <c r="G19" s="196">
        <v>0</v>
      </c>
      <c r="H19" s="369">
        <f t="shared" si="2"/>
        <v>0</v>
      </c>
      <c r="I19" s="372" t="s">
        <v>148</v>
      </c>
      <c r="J19" s="367">
        <v>273</v>
      </c>
      <c r="K19" s="370">
        <f t="shared" si="3"/>
        <v>100</v>
      </c>
      <c r="L19" s="196">
        <v>0</v>
      </c>
      <c r="M19" s="369">
        <f t="shared" si="4"/>
        <v>0</v>
      </c>
      <c r="N19" s="206">
        <v>0</v>
      </c>
      <c r="O19" s="368">
        <f t="shared" si="5"/>
        <v>0</v>
      </c>
      <c r="P19" s="277">
        <f t="shared" si="6"/>
        <v>273</v>
      </c>
      <c r="Q19" s="371">
        <v>0</v>
      </c>
    </row>
    <row r="20" spans="1:17" ht="17.25" customHeight="1" x14ac:dyDescent="0.15">
      <c r="A20" s="202" t="s">
        <v>35</v>
      </c>
      <c r="B20" s="284" t="s">
        <v>149</v>
      </c>
      <c r="C20" s="225">
        <v>19183</v>
      </c>
      <c r="D20" s="364">
        <f t="shared" si="0"/>
        <v>100</v>
      </c>
      <c r="E20" s="203">
        <v>0</v>
      </c>
      <c r="F20" s="364">
        <f t="shared" si="1"/>
        <v>0</v>
      </c>
      <c r="G20" s="203">
        <v>0</v>
      </c>
      <c r="H20" s="365">
        <f t="shared" si="2"/>
        <v>0</v>
      </c>
      <c r="I20" s="364" t="s">
        <v>146</v>
      </c>
      <c r="J20" s="284">
        <v>0</v>
      </c>
      <c r="K20" s="366">
        <f t="shared" si="3"/>
        <v>0</v>
      </c>
      <c r="L20" s="203">
        <v>0</v>
      </c>
      <c r="M20" s="365">
        <f t="shared" si="4"/>
        <v>0</v>
      </c>
      <c r="N20" s="208">
        <v>0</v>
      </c>
      <c r="O20" s="364">
        <f t="shared" si="5"/>
        <v>0</v>
      </c>
      <c r="P20" s="279">
        <f t="shared" si="6"/>
        <v>19183</v>
      </c>
      <c r="Q20" s="358">
        <v>0</v>
      </c>
    </row>
    <row r="21" spans="1:17" ht="17.25" customHeight="1" x14ac:dyDescent="0.15">
      <c r="A21" s="184" t="s">
        <v>36</v>
      </c>
      <c r="B21" s="359" t="s">
        <v>146</v>
      </c>
      <c r="C21" s="179">
        <v>0</v>
      </c>
      <c r="D21" s="360">
        <f t="shared" si="0"/>
        <v>0</v>
      </c>
      <c r="E21" s="180">
        <v>0</v>
      </c>
      <c r="F21" s="360">
        <f t="shared" si="1"/>
        <v>0</v>
      </c>
      <c r="G21" s="180">
        <v>0</v>
      </c>
      <c r="H21" s="361">
        <f t="shared" si="2"/>
        <v>0</v>
      </c>
      <c r="I21" s="360" t="s">
        <v>146</v>
      </c>
      <c r="J21" s="359">
        <v>14080</v>
      </c>
      <c r="K21" s="362">
        <f t="shared" si="3"/>
        <v>100</v>
      </c>
      <c r="L21" s="180">
        <v>0</v>
      </c>
      <c r="M21" s="361">
        <f t="shared" si="4"/>
        <v>0</v>
      </c>
      <c r="N21" s="183">
        <v>0</v>
      </c>
      <c r="O21" s="360">
        <f t="shared" si="5"/>
        <v>0</v>
      </c>
      <c r="P21" s="282">
        <f t="shared" si="6"/>
        <v>14080</v>
      </c>
      <c r="Q21" s="363">
        <v>269</v>
      </c>
    </row>
    <row r="22" spans="1:17" ht="17.25" customHeight="1" x14ac:dyDescent="0.15">
      <c r="A22" s="184" t="s">
        <v>37</v>
      </c>
      <c r="B22" s="2" t="s">
        <v>146</v>
      </c>
      <c r="C22" s="179">
        <v>13804</v>
      </c>
      <c r="D22" s="360">
        <f t="shared" si="0"/>
        <v>100</v>
      </c>
      <c r="E22" s="180">
        <v>0</v>
      </c>
      <c r="F22" s="360">
        <f t="shared" si="1"/>
        <v>0</v>
      </c>
      <c r="G22" s="180">
        <v>0</v>
      </c>
      <c r="H22" s="361">
        <f t="shared" si="2"/>
        <v>0</v>
      </c>
      <c r="I22" s="360" t="s">
        <v>146</v>
      </c>
      <c r="J22" s="359">
        <v>0</v>
      </c>
      <c r="K22" s="362">
        <f t="shared" si="3"/>
        <v>0</v>
      </c>
      <c r="L22" s="180">
        <v>0</v>
      </c>
      <c r="M22" s="361">
        <f t="shared" si="4"/>
        <v>0</v>
      </c>
      <c r="N22" s="183">
        <v>0</v>
      </c>
      <c r="O22" s="360">
        <f t="shared" si="5"/>
        <v>0</v>
      </c>
      <c r="P22" s="282">
        <f t="shared" si="6"/>
        <v>13804</v>
      </c>
      <c r="Q22" s="363">
        <v>0</v>
      </c>
    </row>
    <row r="23" spans="1:17" ht="17.25" customHeight="1" x14ac:dyDescent="0.15">
      <c r="A23" s="184" t="s">
        <v>38</v>
      </c>
      <c r="B23" s="359" t="s">
        <v>146</v>
      </c>
      <c r="C23" s="179">
        <v>0</v>
      </c>
      <c r="D23" s="360">
        <f t="shared" si="0"/>
        <v>0</v>
      </c>
      <c r="E23" s="180">
        <v>0</v>
      </c>
      <c r="F23" s="360">
        <f t="shared" si="1"/>
        <v>0</v>
      </c>
      <c r="G23" s="180">
        <v>0</v>
      </c>
      <c r="H23" s="361">
        <f t="shared" si="2"/>
        <v>0</v>
      </c>
      <c r="I23" s="360" t="s">
        <v>146</v>
      </c>
      <c r="J23" s="359">
        <v>3356</v>
      </c>
      <c r="K23" s="362">
        <f t="shared" si="3"/>
        <v>100</v>
      </c>
      <c r="L23" s="180">
        <v>0</v>
      </c>
      <c r="M23" s="361">
        <f t="shared" si="4"/>
        <v>0</v>
      </c>
      <c r="N23" s="183">
        <v>0</v>
      </c>
      <c r="O23" s="360">
        <f t="shared" si="5"/>
        <v>0</v>
      </c>
      <c r="P23" s="282">
        <f t="shared" si="6"/>
        <v>3356</v>
      </c>
      <c r="Q23" s="363">
        <v>0</v>
      </c>
    </row>
    <row r="24" spans="1:17" ht="17.25" customHeight="1" thickBot="1" x14ac:dyDescent="0.2">
      <c r="A24" s="190" t="s">
        <v>39</v>
      </c>
      <c r="B24" s="367" t="s">
        <v>146</v>
      </c>
      <c r="C24" s="195">
        <v>0</v>
      </c>
      <c r="D24" s="368">
        <f t="shared" si="0"/>
        <v>0</v>
      </c>
      <c r="E24" s="196">
        <v>0</v>
      </c>
      <c r="F24" s="368">
        <f t="shared" si="1"/>
        <v>0</v>
      </c>
      <c r="G24" s="196">
        <v>0</v>
      </c>
      <c r="H24" s="369">
        <f t="shared" si="2"/>
        <v>0</v>
      </c>
      <c r="I24" s="368" t="s">
        <v>146</v>
      </c>
      <c r="J24" s="367">
        <v>13161</v>
      </c>
      <c r="K24" s="370">
        <f t="shared" si="3"/>
        <v>100</v>
      </c>
      <c r="L24" s="196">
        <v>0</v>
      </c>
      <c r="M24" s="369">
        <f t="shared" si="4"/>
        <v>0</v>
      </c>
      <c r="N24" s="206">
        <v>0</v>
      </c>
      <c r="O24" s="368">
        <f t="shared" si="5"/>
        <v>0</v>
      </c>
      <c r="P24" s="277">
        <f t="shared" si="6"/>
        <v>13161</v>
      </c>
      <c r="Q24" s="371">
        <v>0</v>
      </c>
    </row>
    <row r="25" spans="1:17" ht="17.25" customHeight="1" x14ac:dyDescent="0.15">
      <c r="A25" s="202" t="s">
        <v>40</v>
      </c>
      <c r="B25" s="284" t="s">
        <v>150</v>
      </c>
      <c r="C25" s="225">
        <v>3374</v>
      </c>
      <c r="D25" s="364">
        <f t="shared" si="0"/>
        <v>100</v>
      </c>
      <c r="E25" s="203">
        <v>0</v>
      </c>
      <c r="F25" s="364">
        <f t="shared" si="1"/>
        <v>0</v>
      </c>
      <c r="G25" s="203">
        <v>0</v>
      </c>
      <c r="H25" s="365">
        <f t="shared" si="2"/>
        <v>0</v>
      </c>
      <c r="I25" s="364" t="s">
        <v>146</v>
      </c>
      <c r="J25" s="284">
        <v>0</v>
      </c>
      <c r="K25" s="366">
        <f t="shared" si="3"/>
        <v>0</v>
      </c>
      <c r="L25" s="203">
        <v>0</v>
      </c>
      <c r="M25" s="365">
        <f t="shared" si="4"/>
        <v>0</v>
      </c>
      <c r="N25" s="208">
        <v>0</v>
      </c>
      <c r="O25" s="364">
        <f t="shared" si="5"/>
        <v>0</v>
      </c>
      <c r="P25" s="279">
        <f t="shared" si="6"/>
        <v>3374</v>
      </c>
      <c r="Q25" s="358">
        <v>0</v>
      </c>
    </row>
    <row r="26" spans="1:17" ht="17.25" customHeight="1" x14ac:dyDescent="0.15">
      <c r="A26" s="184" t="s">
        <v>41</v>
      </c>
      <c r="B26" s="359" t="s">
        <v>150</v>
      </c>
      <c r="C26" s="179">
        <v>3298</v>
      </c>
      <c r="D26" s="360">
        <f t="shared" si="0"/>
        <v>100</v>
      </c>
      <c r="E26" s="180">
        <v>0</v>
      </c>
      <c r="F26" s="360">
        <f t="shared" si="1"/>
        <v>0</v>
      </c>
      <c r="G26" s="180">
        <v>0</v>
      </c>
      <c r="H26" s="361">
        <f t="shared" si="2"/>
        <v>0</v>
      </c>
      <c r="I26" s="360" t="s">
        <v>146</v>
      </c>
      <c r="J26" s="359">
        <v>0</v>
      </c>
      <c r="K26" s="362">
        <f t="shared" si="3"/>
        <v>0</v>
      </c>
      <c r="L26" s="180">
        <v>0</v>
      </c>
      <c r="M26" s="361">
        <f t="shared" si="4"/>
        <v>0</v>
      </c>
      <c r="N26" s="183">
        <v>0</v>
      </c>
      <c r="O26" s="360">
        <f t="shared" si="5"/>
        <v>0</v>
      </c>
      <c r="P26" s="282">
        <f t="shared" si="6"/>
        <v>3298</v>
      </c>
      <c r="Q26" s="363">
        <v>0</v>
      </c>
    </row>
    <row r="27" spans="1:17" ht="17.25" customHeight="1" x14ac:dyDescent="0.15">
      <c r="A27" s="184" t="s">
        <v>42</v>
      </c>
      <c r="B27" s="359" t="s">
        <v>150</v>
      </c>
      <c r="C27" s="179">
        <v>11841</v>
      </c>
      <c r="D27" s="360">
        <f t="shared" si="0"/>
        <v>100</v>
      </c>
      <c r="E27" s="180">
        <v>0</v>
      </c>
      <c r="F27" s="360">
        <f t="shared" si="1"/>
        <v>0</v>
      </c>
      <c r="G27" s="180">
        <v>0</v>
      </c>
      <c r="H27" s="361">
        <f t="shared" si="2"/>
        <v>0</v>
      </c>
      <c r="I27" s="360" t="s">
        <v>146</v>
      </c>
      <c r="J27" s="359">
        <v>0</v>
      </c>
      <c r="K27" s="362">
        <f t="shared" si="3"/>
        <v>0</v>
      </c>
      <c r="L27" s="180">
        <v>0</v>
      </c>
      <c r="M27" s="361">
        <f t="shared" si="4"/>
        <v>0</v>
      </c>
      <c r="N27" s="183">
        <v>0</v>
      </c>
      <c r="O27" s="360">
        <f t="shared" si="5"/>
        <v>0</v>
      </c>
      <c r="P27" s="282">
        <f t="shared" si="6"/>
        <v>11841</v>
      </c>
      <c r="Q27" s="363">
        <v>0</v>
      </c>
    </row>
    <row r="28" spans="1:17" ht="17.25" customHeight="1" thickBot="1" x14ac:dyDescent="0.2">
      <c r="A28" s="210" t="s">
        <v>43</v>
      </c>
      <c r="B28" s="373" t="s">
        <v>150</v>
      </c>
      <c r="C28" s="227">
        <v>4046</v>
      </c>
      <c r="D28" s="374">
        <f t="shared" si="0"/>
        <v>100</v>
      </c>
      <c r="E28" s="213">
        <v>0</v>
      </c>
      <c r="F28" s="374">
        <f t="shared" si="1"/>
        <v>0</v>
      </c>
      <c r="G28" s="213">
        <v>0</v>
      </c>
      <c r="H28" s="375">
        <f t="shared" si="2"/>
        <v>0</v>
      </c>
      <c r="I28" s="374" t="s">
        <v>146</v>
      </c>
      <c r="J28" s="373">
        <v>0</v>
      </c>
      <c r="K28" s="376">
        <f t="shared" si="3"/>
        <v>0</v>
      </c>
      <c r="L28" s="213">
        <v>0</v>
      </c>
      <c r="M28" s="375">
        <f t="shared" si="4"/>
        <v>0</v>
      </c>
      <c r="N28" s="199">
        <v>0</v>
      </c>
      <c r="O28" s="374">
        <f t="shared" si="5"/>
        <v>0</v>
      </c>
      <c r="P28" s="277">
        <f t="shared" si="6"/>
        <v>4046</v>
      </c>
      <c r="Q28" s="371">
        <v>0</v>
      </c>
    </row>
    <row r="29" spans="1:17" ht="17.25" customHeight="1" thickBot="1" x14ac:dyDescent="0.2">
      <c r="A29" s="377" t="s">
        <v>93</v>
      </c>
      <c r="B29" s="300"/>
      <c r="C29" s="229">
        <v>109571</v>
      </c>
      <c r="D29" s="378">
        <f t="shared" si="0"/>
        <v>43.339358676692207</v>
      </c>
      <c r="E29" s="230">
        <v>0</v>
      </c>
      <c r="F29" s="378">
        <f t="shared" si="1"/>
        <v>0</v>
      </c>
      <c r="G29" s="230">
        <v>0</v>
      </c>
      <c r="H29" s="379">
        <f t="shared" si="2"/>
        <v>0</v>
      </c>
      <c r="I29" s="378"/>
      <c r="J29" s="300">
        <v>143250</v>
      </c>
      <c r="K29" s="380">
        <f t="shared" si="3"/>
        <v>56.660641323307793</v>
      </c>
      <c r="L29" s="230">
        <v>0</v>
      </c>
      <c r="M29" s="379">
        <f t="shared" si="4"/>
        <v>0</v>
      </c>
      <c r="N29" s="230">
        <v>0</v>
      </c>
      <c r="O29" s="378">
        <f t="shared" si="5"/>
        <v>0</v>
      </c>
      <c r="P29" s="291">
        <f t="shared" si="6"/>
        <v>252821</v>
      </c>
      <c r="Q29" s="381">
        <v>269</v>
      </c>
    </row>
    <row r="30" spans="1:17" ht="17.25" customHeight="1" x14ac:dyDescent="0.15">
      <c r="A30" s="202" t="s">
        <v>45</v>
      </c>
      <c r="B30" s="359" t="s">
        <v>146</v>
      </c>
      <c r="C30" s="225">
        <v>0</v>
      </c>
      <c r="D30" s="364">
        <f t="shared" si="0"/>
        <v>0</v>
      </c>
      <c r="E30" s="203">
        <v>0</v>
      </c>
      <c r="F30" s="364">
        <f t="shared" si="1"/>
        <v>0</v>
      </c>
      <c r="G30" s="203">
        <v>0</v>
      </c>
      <c r="H30" s="365">
        <f t="shared" si="2"/>
        <v>0</v>
      </c>
      <c r="I30" s="364" t="s">
        <v>146</v>
      </c>
      <c r="J30" s="284">
        <v>8177</v>
      </c>
      <c r="K30" s="366">
        <f t="shared" si="3"/>
        <v>100</v>
      </c>
      <c r="L30" s="203">
        <v>0</v>
      </c>
      <c r="M30" s="365">
        <f t="shared" si="4"/>
        <v>0</v>
      </c>
      <c r="N30" s="208">
        <v>0</v>
      </c>
      <c r="O30" s="364">
        <f t="shared" si="5"/>
        <v>0</v>
      </c>
      <c r="P30" s="279">
        <f t="shared" si="6"/>
        <v>8177</v>
      </c>
      <c r="Q30" s="358">
        <v>0</v>
      </c>
    </row>
    <row r="31" spans="1:17" ht="17.25" customHeight="1" x14ac:dyDescent="0.15">
      <c r="A31" s="184" t="s">
        <v>46</v>
      </c>
      <c r="B31" s="359" t="s">
        <v>146</v>
      </c>
      <c r="C31" s="179">
        <v>2411</v>
      </c>
      <c r="D31" s="360">
        <f t="shared" si="0"/>
        <v>100</v>
      </c>
      <c r="E31" s="180">
        <v>0</v>
      </c>
      <c r="F31" s="360">
        <f t="shared" si="1"/>
        <v>0</v>
      </c>
      <c r="G31" s="180">
        <v>0</v>
      </c>
      <c r="H31" s="361">
        <f t="shared" si="2"/>
        <v>0</v>
      </c>
      <c r="I31" s="360" t="s">
        <v>146</v>
      </c>
      <c r="J31" s="359">
        <v>0</v>
      </c>
      <c r="K31" s="362">
        <f t="shared" si="3"/>
        <v>0</v>
      </c>
      <c r="L31" s="180">
        <v>0</v>
      </c>
      <c r="M31" s="361">
        <f t="shared" si="4"/>
        <v>0</v>
      </c>
      <c r="N31" s="183">
        <v>0</v>
      </c>
      <c r="O31" s="360">
        <f t="shared" si="5"/>
        <v>0</v>
      </c>
      <c r="P31" s="282">
        <f t="shared" si="6"/>
        <v>2411</v>
      </c>
      <c r="Q31" s="363">
        <v>0</v>
      </c>
    </row>
    <row r="32" spans="1:17" ht="17.25" customHeight="1" x14ac:dyDescent="0.15">
      <c r="A32" s="184" t="s">
        <v>47</v>
      </c>
      <c r="B32" s="359" t="s">
        <v>146</v>
      </c>
      <c r="C32" s="179">
        <v>6288</v>
      </c>
      <c r="D32" s="360">
        <f t="shared" si="0"/>
        <v>100</v>
      </c>
      <c r="E32" s="180">
        <v>0</v>
      </c>
      <c r="F32" s="360">
        <f t="shared" si="1"/>
        <v>0</v>
      </c>
      <c r="G32" s="180">
        <v>0</v>
      </c>
      <c r="H32" s="361">
        <f t="shared" si="2"/>
        <v>0</v>
      </c>
      <c r="I32" s="360" t="s">
        <v>146</v>
      </c>
      <c r="J32" s="359">
        <v>0</v>
      </c>
      <c r="K32" s="362">
        <f t="shared" si="3"/>
        <v>0</v>
      </c>
      <c r="L32" s="180">
        <v>0</v>
      </c>
      <c r="M32" s="361">
        <f t="shared" si="4"/>
        <v>0</v>
      </c>
      <c r="N32" s="183">
        <v>0</v>
      </c>
      <c r="O32" s="360">
        <f t="shared" si="5"/>
        <v>0</v>
      </c>
      <c r="P32" s="282">
        <f t="shared" si="6"/>
        <v>6288</v>
      </c>
      <c r="Q32" s="363">
        <v>0</v>
      </c>
    </row>
    <row r="33" spans="1:17" ht="17.25" customHeight="1" thickBot="1" x14ac:dyDescent="0.2">
      <c r="A33" s="190" t="s">
        <v>48</v>
      </c>
      <c r="B33" s="367" t="s">
        <v>146</v>
      </c>
      <c r="C33" s="195">
        <v>0</v>
      </c>
      <c r="D33" s="368">
        <f t="shared" si="0"/>
        <v>0</v>
      </c>
      <c r="E33" s="196">
        <v>0</v>
      </c>
      <c r="F33" s="368">
        <f t="shared" si="1"/>
        <v>0</v>
      </c>
      <c r="G33" s="196">
        <v>0</v>
      </c>
      <c r="H33" s="369">
        <f t="shared" si="2"/>
        <v>0</v>
      </c>
      <c r="I33" s="368" t="s">
        <v>146</v>
      </c>
      <c r="J33" s="367">
        <v>2591</v>
      </c>
      <c r="K33" s="370">
        <f t="shared" si="3"/>
        <v>100</v>
      </c>
      <c r="L33" s="196">
        <v>0</v>
      </c>
      <c r="M33" s="369">
        <f t="shared" si="4"/>
        <v>0</v>
      </c>
      <c r="N33" s="206">
        <v>0</v>
      </c>
      <c r="O33" s="368">
        <f t="shared" si="5"/>
        <v>0</v>
      </c>
      <c r="P33" s="277">
        <f t="shared" si="6"/>
        <v>2591</v>
      </c>
      <c r="Q33" s="371">
        <v>0</v>
      </c>
    </row>
    <row r="34" spans="1:17" ht="17.25" customHeight="1" x14ac:dyDescent="0.15">
      <c r="A34" s="202" t="s">
        <v>49</v>
      </c>
      <c r="B34" s="284" t="s">
        <v>150</v>
      </c>
      <c r="C34" s="225">
        <v>2429</v>
      </c>
      <c r="D34" s="364">
        <f t="shared" si="0"/>
        <v>100</v>
      </c>
      <c r="E34" s="203">
        <v>0</v>
      </c>
      <c r="F34" s="364">
        <f t="shared" si="1"/>
        <v>0</v>
      </c>
      <c r="G34" s="203">
        <v>0</v>
      </c>
      <c r="H34" s="365">
        <f t="shared" si="2"/>
        <v>0</v>
      </c>
      <c r="I34" s="364" t="s">
        <v>146</v>
      </c>
      <c r="J34" s="284">
        <v>0</v>
      </c>
      <c r="K34" s="366">
        <f t="shared" si="3"/>
        <v>0</v>
      </c>
      <c r="L34" s="203">
        <v>0</v>
      </c>
      <c r="M34" s="365">
        <f t="shared" si="4"/>
        <v>0</v>
      </c>
      <c r="N34" s="208">
        <v>0</v>
      </c>
      <c r="O34" s="364">
        <f t="shared" si="5"/>
        <v>0</v>
      </c>
      <c r="P34" s="279">
        <f t="shared" si="6"/>
        <v>2429</v>
      </c>
      <c r="Q34" s="358">
        <v>0</v>
      </c>
    </row>
    <row r="35" spans="1:17" ht="17.25" customHeight="1" x14ac:dyDescent="0.15">
      <c r="A35" s="184" t="s">
        <v>50</v>
      </c>
      <c r="B35" s="359" t="s">
        <v>150</v>
      </c>
      <c r="C35" s="179">
        <v>1245</v>
      </c>
      <c r="D35" s="360">
        <f t="shared" si="0"/>
        <v>100</v>
      </c>
      <c r="E35" s="180">
        <v>0</v>
      </c>
      <c r="F35" s="360">
        <f t="shared" si="1"/>
        <v>0</v>
      </c>
      <c r="G35" s="180">
        <v>0</v>
      </c>
      <c r="H35" s="361">
        <f t="shared" si="2"/>
        <v>0</v>
      </c>
      <c r="I35" s="360" t="s">
        <v>146</v>
      </c>
      <c r="J35" s="359">
        <v>0</v>
      </c>
      <c r="K35" s="362">
        <f t="shared" si="3"/>
        <v>0</v>
      </c>
      <c r="L35" s="180">
        <v>0</v>
      </c>
      <c r="M35" s="361">
        <f t="shared" si="4"/>
        <v>0</v>
      </c>
      <c r="N35" s="183">
        <v>0</v>
      </c>
      <c r="O35" s="360">
        <f t="shared" si="5"/>
        <v>0</v>
      </c>
      <c r="P35" s="282">
        <f t="shared" si="6"/>
        <v>1245</v>
      </c>
      <c r="Q35" s="363">
        <v>0</v>
      </c>
    </row>
    <row r="36" spans="1:17" ht="17.25" customHeight="1" x14ac:dyDescent="0.15">
      <c r="A36" s="184" t="s">
        <v>51</v>
      </c>
      <c r="B36" s="359" t="s">
        <v>150</v>
      </c>
      <c r="C36" s="179">
        <v>1280</v>
      </c>
      <c r="D36" s="360">
        <f t="shared" si="0"/>
        <v>100</v>
      </c>
      <c r="E36" s="180">
        <v>0</v>
      </c>
      <c r="F36" s="360">
        <f t="shared" si="1"/>
        <v>0</v>
      </c>
      <c r="G36" s="180">
        <v>0</v>
      </c>
      <c r="H36" s="361">
        <f t="shared" si="2"/>
        <v>0</v>
      </c>
      <c r="I36" s="360" t="s">
        <v>146</v>
      </c>
      <c r="J36" s="359">
        <v>0</v>
      </c>
      <c r="K36" s="362">
        <f t="shared" si="3"/>
        <v>0</v>
      </c>
      <c r="L36" s="180">
        <v>0</v>
      </c>
      <c r="M36" s="361">
        <f t="shared" si="4"/>
        <v>0</v>
      </c>
      <c r="N36" s="183">
        <v>0</v>
      </c>
      <c r="O36" s="360">
        <f t="shared" si="5"/>
        <v>0</v>
      </c>
      <c r="P36" s="282">
        <f t="shared" si="6"/>
        <v>1280</v>
      </c>
      <c r="Q36" s="363">
        <v>0</v>
      </c>
    </row>
    <row r="37" spans="1:17" ht="17.25" customHeight="1" x14ac:dyDescent="0.15">
      <c r="A37" s="184" t="s">
        <v>52</v>
      </c>
      <c r="B37" s="359" t="s">
        <v>150</v>
      </c>
      <c r="C37" s="179">
        <v>3114</v>
      </c>
      <c r="D37" s="360">
        <f t="shared" si="0"/>
        <v>100</v>
      </c>
      <c r="E37" s="180">
        <v>0</v>
      </c>
      <c r="F37" s="360">
        <f t="shared" si="1"/>
        <v>0</v>
      </c>
      <c r="G37" s="180">
        <v>0</v>
      </c>
      <c r="H37" s="361">
        <f t="shared" si="2"/>
        <v>0</v>
      </c>
      <c r="I37" s="360" t="s">
        <v>146</v>
      </c>
      <c r="J37" s="359">
        <v>0</v>
      </c>
      <c r="K37" s="362">
        <f t="shared" si="3"/>
        <v>0</v>
      </c>
      <c r="L37" s="180">
        <v>0</v>
      </c>
      <c r="M37" s="361">
        <f t="shared" si="4"/>
        <v>0</v>
      </c>
      <c r="N37" s="183">
        <v>0</v>
      </c>
      <c r="O37" s="360">
        <f t="shared" si="5"/>
        <v>0</v>
      </c>
      <c r="P37" s="282">
        <f t="shared" si="6"/>
        <v>3114</v>
      </c>
      <c r="Q37" s="363">
        <v>0</v>
      </c>
    </row>
    <row r="38" spans="1:17" ht="17.25" customHeight="1" thickBot="1" x14ac:dyDescent="0.2">
      <c r="A38" s="190" t="s">
        <v>53</v>
      </c>
      <c r="B38" s="367" t="s">
        <v>150</v>
      </c>
      <c r="C38" s="195">
        <v>2385</v>
      </c>
      <c r="D38" s="368">
        <f t="shared" si="0"/>
        <v>100</v>
      </c>
      <c r="E38" s="196">
        <v>0</v>
      </c>
      <c r="F38" s="368">
        <f t="shared" si="1"/>
        <v>0</v>
      </c>
      <c r="G38" s="196">
        <v>0</v>
      </c>
      <c r="H38" s="369">
        <f t="shared" si="2"/>
        <v>0</v>
      </c>
      <c r="I38" s="368" t="s">
        <v>146</v>
      </c>
      <c r="J38" s="367">
        <v>0</v>
      </c>
      <c r="K38" s="370">
        <f t="shared" si="3"/>
        <v>0</v>
      </c>
      <c r="L38" s="196">
        <v>0</v>
      </c>
      <c r="M38" s="369">
        <f t="shared" si="4"/>
        <v>0</v>
      </c>
      <c r="N38" s="199">
        <v>0</v>
      </c>
      <c r="O38" s="374">
        <f t="shared" si="5"/>
        <v>0</v>
      </c>
      <c r="P38" s="277">
        <f t="shared" si="6"/>
        <v>2385</v>
      </c>
      <c r="Q38" s="371">
        <v>0</v>
      </c>
    </row>
    <row r="39" spans="1:17" ht="17.25" customHeight="1" x14ac:dyDescent="0.15">
      <c r="A39" s="202" t="s">
        <v>54</v>
      </c>
      <c r="B39" s="284" t="s">
        <v>146</v>
      </c>
      <c r="C39" s="225">
        <v>8997</v>
      </c>
      <c r="D39" s="364">
        <f t="shared" si="0"/>
        <v>100</v>
      </c>
      <c r="E39" s="203">
        <v>0</v>
      </c>
      <c r="F39" s="364">
        <f t="shared" si="1"/>
        <v>0</v>
      </c>
      <c r="G39" s="203">
        <v>0</v>
      </c>
      <c r="H39" s="365">
        <f t="shared" si="2"/>
        <v>0</v>
      </c>
      <c r="I39" s="364" t="s">
        <v>146</v>
      </c>
      <c r="J39" s="284">
        <v>0</v>
      </c>
      <c r="K39" s="366">
        <f t="shared" si="3"/>
        <v>0</v>
      </c>
      <c r="L39" s="203">
        <v>0</v>
      </c>
      <c r="M39" s="365">
        <f t="shared" si="4"/>
        <v>0</v>
      </c>
      <c r="N39" s="171">
        <v>0</v>
      </c>
      <c r="O39" s="382">
        <f t="shared" si="5"/>
        <v>0</v>
      </c>
      <c r="P39" s="279">
        <f t="shared" si="6"/>
        <v>8997</v>
      </c>
      <c r="Q39" s="358">
        <v>0</v>
      </c>
    </row>
    <row r="40" spans="1:17" ht="17.25" customHeight="1" x14ac:dyDescent="0.15">
      <c r="A40" s="184" t="s">
        <v>55</v>
      </c>
      <c r="B40" s="383" t="s">
        <v>151</v>
      </c>
      <c r="C40" s="179">
        <v>3571</v>
      </c>
      <c r="D40" s="360">
        <f t="shared" si="0"/>
        <v>100</v>
      </c>
      <c r="E40" s="180">
        <v>0</v>
      </c>
      <c r="F40" s="360">
        <f t="shared" si="1"/>
        <v>0</v>
      </c>
      <c r="G40" s="180">
        <v>0</v>
      </c>
      <c r="H40" s="361">
        <f t="shared" si="2"/>
        <v>0</v>
      </c>
      <c r="I40" s="360" t="s">
        <v>146</v>
      </c>
      <c r="J40" s="359">
        <v>0</v>
      </c>
      <c r="K40" s="362">
        <f t="shared" si="3"/>
        <v>0</v>
      </c>
      <c r="L40" s="180">
        <v>0</v>
      </c>
      <c r="M40" s="361">
        <f t="shared" si="4"/>
        <v>0</v>
      </c>
      <c r="N40" s="183">
        <v>0</v>
      </c>
      <c r="O40" s="360">
        <f t="shared" si="5"/>
        <v>0</v>
      </c>
      <c r="P40" s="282">
        <f t="shared" si="6"/>
        <v>3571</v>
      </c>
      <c r="Q40" s="363">
        <v>0</v>
      </c>
    </row>
    <row r="41" spans="1:17" ht="17.25" customHeight="1" x14ac:dyDescent="0.15">
      <c r="A41" s="184" t="s">
        <v>56</v>
      </c>
      <c r="B41" s="383" t="s">
        <v>151</v>
      </c>
      <c r="C41" s="179">
        <v>3823</v>
      </c>
      <c r="D41" s="360">
        <f t="shared" si="0"/>
        <v>100</v>
      </c>
      <c r="E41" s="180">
        <v>0</v>
      </c>
      <c r="F41" s="360">
        <f t="shared" si="1"/>
        <v>0</v>
      </c>
      <c r="G41" s="180">
        <v>0</v>
      </c>
      <c r="H41" s="361">
        <f t="shared" si="2"/>
        <v>0</v>
      </c>
      <c r="I41" s="360" t="s">
        <v>146</v>
      </c>
      <c r="J41" s="359">
        <v>0</v>
      </c>
      <c r="K41" s="362">
        <f t="shared" si="3"/>
        <v>0</v>
      </c>
      <c r="L41" s="180">
        <v>0</v>
      </c>
      <c r="M41" s="361">
        <f t="shared" si="4"/>
        <v>0</v>
      </c>
      <c r="N41" s="183">
        <v>0</v>
      </c>
      <c r="O41" s="360">
        <f t="shared" si="5"/>
        <v>0</v>
      </c>
      <c r="P41" s="282">
        <f t="shared" si="6"/>
        <v>3823</v>
      </c>
      <c r="Q41" s="363">
        <v>0</v>
      </c>
    </row>
    <row r="42" spans="1:17" ht="17.25" customHeight="1" x14ac:dyDescent="0.15">
      <c r="A42" s="184" t="s">
        <v>57</v>
      </c>
      <c r="B42" s="359" t="s">
        <v>146</v>
      </c>
      <c r="C42" s="179">
        <v>3681</v>
      </c>
      <c r="D42" s="360">
        <f t="shared" si="0"/>
        <v>100</v>
      </c>
      <c r="E42" s="180">
        <v>0</v>
      </c>
      <c r="F42" s="360">
        <f t="shared" si="1"/>
        <v>0</v>
      </c>
      <c r="G42" s="180">
        <v>0</v>
      </c>
      <c r="H42" s="361">
        <f t="shared" si="2"/>
        <v>0</v>
      </c>
      <c r="I42" s="360" t="s">
        <v>146</v>
      </c>
      <c r="J42" s="359">
        <v>0</v>
      </c>
      <c r="K42" s="362">
        <f t="shared" si="3"/>
        <v>0</v>
      </c>
      <c r="L42" s="180">
        <v>0</v>
      </c>
      <c r="M42" s="361">
        <f t="shared" si="4"/>
        <v>0</v>
      </c>
      <c r="N42" s="183">
        <v>0</v>
      </c>
      <c r="O42" s="360">
        <f t="shared" si="5"/>
        <v>0</v>
      </c>
      <c r="P42" s="282">
        <f t="shared" si="6"/>
        <v>3681</v>
      </c>
      <c r="Q42" s="363">
        <v>0</v>
      </c>
    </row>
    <row r="43" spans="1:17" ht="17.25" customHeight="1" thickBot="1" x14ac:dyDescent="0.2">
      <c r="A43" s="190" t="s">
        <v>58</v>
      </c>
      <c r="B43" s="384" t="s">
        <v>147</v>
      </c>
      <c r="C43" s="195">
        <v>228</v>
      </c>
      <c r="D43" s="368">
        <f t="shared" si="0"/>
        <v>100</v>
      </c>
      <c r="E43" s="196">
        <v>0</v>
      </c>
      <c r="F43" s="368">
        <f t="shared" si="1"/>
        <v>0</v>
      </c>
      <c r="G43" s="196">
        <v>0</v>
      </c>
      <c r="H43" s="369">
        <f t="shared" si="2"/>
        <v>0</v>
      </c>
      <c r="I43" s="368" t="s">
        <v>146</v>
      </c>
      <c r="J43" s="367">
        <v>0</v>
      </c>
      <c r="K43" s="370">
        <f t="shared" si="3"/>
        <v>0</v>
      </c>
      <c r="L43" s="196">
        <v>0</v>
      </c>
      <c r="M43" s="369">
        <f t="shared" si="4"/>
        <v>0</v>
      </c>
      <c r="N43" s="206">
        <v>0</v>
      </c>
      <c r="O43" s="368">
        <f t="shared" si="5"/>
        <v>0</v>
      </c>
      <c r="P43" s="277">
        <f t="shared" si="6"/>
        <v>228</v>
      </c>
      <c r="Q43" s="371">
        <v>0</v>
      </c>
    </row>
    <row r="44" spans="1:17" ht="17.25" customHeight="1" thickBot="1" x14ac:dyDescent="0.2">
      <c r="A44" s="377" t="s">
        <v>95</v>
      </c>
      <c r="B44" s="300"/>
      <c r="C44" s="229">
        <v>39452</v>
      </c>
      <c r="D44" s="378">
        <f t="shared" si="0"/>
        <v>78.558343289526093</v>
      </c>
      <c r="E44" s="220">
        <v>0</v>
      </c>
      <c r="F44" s="378">
        <f t="shared" si="1"/>
        <v>0</v>
      </c>
      <c r="G44" s="220">
        <v>0</v>
      </c>
      <c r="H44" s="379">
        <f t="shared" si="2"/>
        <v>0</v>
      </c>
      <c r="I44" s="378"/>
      <c r="J44" s="300">
        <v>10768</v>
      </c>
      <c r="K44" s="380">
        <f t="shared" si="3"/>
        <v>21.441656710473914</v>
      </c>
      <c r="L44" s="220">
        <v>0</v>
      </c>
      <c r="M44" s="379">
        <f t="shared" si="4"/>
        <v>0</v>
      </c>
      <c r="N44" s="230">
        <v>0</v>
      </c>
      <c r="O44" s="378">
        <f t="shared" si="5"/>
        <v>0</v>
      </c>
      <c r="P44" s="291">
        <f t="shared" si="6"/>
        <v>50220</v>
      </c>
      <c r="Q44" s="385">
        <v>0</v>
      </c>
    </row>
    <row r="45" spans="1:17" ht="17.25" customHeight="1" thickBot="1" x14ac:dyDescent="0.2">
      <c r="A45" s="386" t="s">
        <v>152</v>
      </c>
      <c r="B45" s="304"/>
      <c r="C45" s="387">
        <v>149023</v>
      </c>
      <c r="D45" s="378">
        <f t="shared" si="0"/>
        <v>49.175854092350541</v>
      </c>
      <c r="E45" s="234">
        <v>0</v>
      </c>
      <c r="F45" s="388">
        <f t="shared" si="1"/>
        <v>0</v>
      </c>
      <c r="G45" s="234">
        <v>0</v>
      </c>
      <c r="H45" s="389">
        <f t="shared" si="2"/>
        <v>0</v>
      </c>
      <c r="I45" s="388"/>
      <c r="J45" s="304">
        <v>154018</v>
      </c>
      <c r="K45" s="390">
        <f t="shared" si="3"/>
        <v>50.824145907649466</v>
      </c>
      <c r="L45" s="234">
        <v>0</v>
      </c>
      <c r="M45" s="389">
        <f t="shared" si="4"/>
        <v>0</v>
      </c>
      <c r="N45" s="230">
        <v>0</v>
      </c>
      <c r="O45" s="378">
        <f t="shared" si="5"/>
        <v>0</v>
      </c>
      <c r="P45" s="298">
        <f t="shared" si="6"/>
        <v>303041</v>
      </c>
      <c r="Q45" s="385">
        <v>269</v>
      </c>
    </row>
    <row r="46" spans="1:17" s="111" customFormat="1" ht="13.5" x14ac:dyDescent="0.15">
      <c r="A46" s="111" t="s">
        <v>153</v>
      </c>
      <c r="D46" s="391"/>
      <c r="F46" s="391"/>
      <c r="H46" s="391"/>
      <c r="I46" s="391"/>
      <c r="J46" s="111" t="s">
        <v>154</v>
      </c>
      <c r="K46" s="392"/>
      <c r="M46" s="391"/>
      <c r="O46" s="391"/>
    </row>
    <row r="47" spans="1:17" ht="13.5" x14ac:dyDescent="0.15">
      <c r="A47" s="2" t="s">
        <v>155</v>
      </c>
      <c r="J47" s="2" t="s">
        <v>156</v>
      </c>
    </row>
    <row r="48" spans="1:17" ht="13.5" x14ac:dyDescent="0.15">
      <c r="A48" s="111"/>
      <c r="J48" s="2" t="s">
        <v>157</v>
      </c>
    </row>
    <row r="49" spans="1:1" ht="15" customHeight="1" x14ac:dyDescent="0.15">
      <c r="A49" s="2"/>
    </row>
    <row r="50" spans="1:1" ht="15" customHeight="1" x14ac:dyDescent="0.15">
      <c r="A50" s="111"/>
    </row>
    <row r="63" spans="1:1" ht="16.5" customHeight="1" x14ac:dyDescent="0.15">
      <c r="A63" s="112"/>
    </row>
  </sheetData>
  <mergeCells count="16">
    <mergeCell ref="I7:J9"/>
    <mergeCell ref="K7:K9"/>
    <mergeCell ref="L7:L9"/>
    <mergeCell ref="M7:M9"/>
    <mergeCell ref="N7:N9"/>
    <mergeCell ref="O7:O9"/>
    <mergeCell ref="B4:P4"/>
    <mergeCell ref="Q5:Q9"/>
    <mergeCell ref="B6:C6"/>
    <mergeCell ref="P6:P8"/>
    <mergeCell ref="B7:C9"/>
    <mergeCell ref="D7:D9"/>
    <mergeCell ref="E7:E9"/>
    <mergeCell ref="F7:F9"/>
    <mergeCell ref="G7:G9"/>
    <mergeCell ref="H7:H9"/>
  </mergeCells>
  <phoneticPr fontId="3"/>
  <conditionalFormatting sqref="D10:Q45 C10:C11 C13:C45">
    <cfRule type="cellIs" dxfId="6" priority="4" stopIfTrue="1" operator="equal">
      <formula>0</formula>
    </cfRule>
  </conditionalFormatting>
  <conditionalFormatting sqref="B10:B28 B30:B43 I10:I28 I30:I43">
    <cfRule type="beginsWith" priority="1" stopIfTrue="1" operator="beginsWith" text="*">
      <formula>LEFT(B10,1)="*"</formula>
    </cfRule>
    <cfRule type="notContainsBlanks" dxfId="5" priority="2">
      <formula>LEN(TRIM(B10))&gt;0</formula>
    </cfRule>
    <cfRule type="containsBlanks" dxfId="4" priority="3">
      <formula>LEN(TRIM(B10))=0</formula>
    </cfRule>
  </conditionalFormatting>
  <pageMargins left="0.59055118110236227" right="0.59055118110236227" top="0.78740157480314965" bottom="0.78740157480314965" header="0.51181102362204722" footer="0.39370078740157483"/>
  <pageSetup paperSize="9" scale="95" orientation="portrait" r:id="rId1"/>
  <headerFooter alignWithMargins="0"/>
  <colBreaks count="1" manualBreakCount="1">
    <brk id="8" max="4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4"/>
  <sheetViews>
    <sheetView zoomScaleNormal="100" zoomScaleSheetLayoutView="85" workbookViewId="0">
      <pane xSplit="1" ySplit="6" topLeftCell="B7" activePane="bottomRight" state="frozen"/>
      <selection activeCell="I33" sqref="I33"/>
      <selection pane="topRight" activeCell="I33" sqref="I33"/>
      <selection pane="bottomLeft" activeCell="I33" sqref="I33"/>
      <selection pane="bottomRight" activeCell="N17" sqref="N17"/>
    </sheetView>
  </sheetViews>
  <sheetFormatPr defaultColWidth="13.625" defaultRowHeight="16.5" customHeight="1" x14ac:dyDescent="0.15"/>
  <cols>
    <col min="1" max="1" width="11.625" style="15" customWidth="1"/>
    <col min="2" max="2" width="5.625" style="113" customWidth="1"/>
    <col min="3" max="3" width="7.5" style="2" customWidth="1"/>
    <col min="4" max="4" width="5.625" style="2" customWidth="1"/>
    <col min="5" max="5" width="7.5" style="113" customWidth="1"/>
    <col min="6" max="7" width="11.875" style="2" customWidth="1"/>
    <col min="8" max="8" width="5.625" style="2" bestFit="1" customWidth="1"/>
    <col min="9" max="9" width="7.5" style="2" customWidth="1"/>
    <col min="10" max="10" width="5.625" style="2" customWidth="1"/>
    <col min="11" max="11" width="7.5" style="2" customWidth="1"/>
    <col min="12" max="12" width="5.625" style="2" customWidth="1"/>
    <col min="13" max="13" width="6.125" style="2" customWidth="1"/>
    <col min="14" max="14" width="15" style="2" customWidth="1"/>
    <col min="15" max="15" width="6.875" style="2" customWidth="1"/>
    <col min="16" max="16" width="9.375" style="2" customWidth="1"/>
    <col min="17" max="17" width="6.875" style="2" customWidth="1"/>
    <col min="18" max="18" width="9.375" style="2" customWidth="1"/>
    <col min="19" max="19" width="5.625" style="2" customWidth="1"/>
    <col min="20" max="20" width="6.125" style="2" customWidth="1"/>
    <col min="21" max="21" width="15" style="2" customWidth="1"/>
    <col min="22" max="16384" width="13.625" style="2"/>
  </cols>
  <sheetData>
    <row r="2" spans="1:21" ht="9" customHeight="1" x14ac:dyDescent="0.15">
      <c r="A2" s="3"/>
      <c r="B2" s="3"/>
      <c r="C2" s="3"/>
      <c r="D2" s="3"/>
      <c r="E2" s="3"/>
      <c r="F2" s="3"/>
      <c r="G2" s="236"/>
      <c r="M2" s="116"/>
      <c r="N2" s="116"/>
      <c r="O2" s="116"/>
      <c r="P2" s="116"/>
      <c r="Q2" s="116"/>
      <c r="R2" s="116"/>
    </row>
    <row r="3" spans="1:21" s="6" customFormat="1" ht="16.5" customHeight="1" thickBot="1" x14ac:dyDescent="0.2">
      <c r="A3" s="5" t="s">
        <v>158</v>
      </c>
      <c r="B3" s="120"/>
      <c r="C3" s="7"/>
      <c r="D3" s="7"/>
      <c r="E3" s="120"/>
      <c r="G3" s="238"/>
      <c r="P3" s="393"/>
      <c r="Q3" s="393"/>
      <c r="U3" s="125" t="s">
        <v>159</v>
      </c>
    </row>
    <row r="4" spans="1:21" s="113" customFormat="1" ht="21" customHeight="1" x14ac:dyDescent="0.15">
      <c r="A4" s="126"/>
      <c r="B4" s="394" t="s">
        <v>160</v>
      </c>
      <c r="C4" s="395"/>
      <c r="D4" s="395"/>
      <c r="E4" s="395"/>
      <c r="F4" s="395"/>
      <c r="G4" s="396"/>
      <c r="H4" s="394" t="s">
        <v>161</v>
      </c>
      <c r="I4" s="395"/>
      <c r="J4" s="395"/>
      <c r="K4" s="395"/>
      <c r="L4" s="395"/>
      <c r="M4" s="395"/>
      <c r="N4" s="397"/>
      <c r="O4" s="126"/>
      <c r="P4" s="397"/>
      <c r="Q4" s="397"/>
      <c r="R4" s="242"/>
      <c r="S4" s="398"/>
      <c r="T4" s="398"/>
      <c r="U4" s="399"/>
    </row>
    <row r="5" spans="1:21" s="15" customFormat="1" ht="21" customHeight="1" x14ac:dyDescent="0.15">
      <c r="A5" s="400" t="s">
        <v>9</v>
      </c>
      <c r="B5" s="401" t="s">
        <v>68</v>
      </c>
      <c r="C5" s="402"/>
      <c r="D5" s="403" t="s">
        <v>76</v>
      </c>
      <c r="E5" s="404"/>
      <c r="F5" s="260" t="s">
        <v>77</v>
      </c>
      <c r="G5" s="405" t="s">
        <v>107</v>
      </c>
      <c r="H5" s="406" t="s">
        <v>80</v>
      </c>
      <c r="I5" s="402"/>
      <c r="J5" s="325" t="s">
        <v>81</v>
      </c>
      <c r="K5" s="407"/>
      <c r="L5" s="406" t="s">
        <v>109</v>
      </c>
      <c r="M5" s="408"/>
      <c r="N5" s="145" t="s">
        <v>110</v>
      </c>
      <c r="O5" s="401" t="s">
        <v>162</v>
      </c>
      <c r="P5" s="408"/>
      <c r="Q5" s="403" t="s">
        <v>112</v>
      </c>
      <c r="R5" s="404"/>
      <c r="S5" s="406" t="s">
        <v>113</v>
      </c>
      <c r="T5" s="408"/>
      <c r="U5" s="405" t="s">
        <v>114</v>
      </c>
    </row>
    <row r="6" spans="1:21" s="15" customFormat="1" ht="21" customHeight="1" thickBot="1" x14ac:dyDescent="0.2">
      <c r="A6" s="150"/>
      <c r="B6" s="409" t="s">
        <v>163</v>
      </c>
      <c r="C6" s="410"/>
      <c r="D6" s="154" t="s">
        <v>164</v>
      </c>
      <c r="E6" s="155"/>
      <c r="F6" s="271" t="s">
        <v>142</v>
      </c>
      <c r="G6" s="352" t="s">
        <v>120</v>
      </c>
      <c r="H6" s="154" t="s">
        <v>163</v>
      </c>
      <c r="I6" s="410"/>
      <c r="J6" s="154" t="s">
        <v>164</v>
      </c>
      <c r="K6" s="155"/>
      <c r="L6" s="411" t="s">
        <v>142</v>
      </c>
      <c r="M6" s="412"/>
      <c r="N6" s="413" t="s">
        <v>121</v>
      </c>
      <c r="O6" s="409" t="s">
        <v>163</v>
      </c>
      <c r="P6" s="155"/>
      <c r="Q6" s="154" t="s">
        <v>164</v>
      </c>
      <c r="R6" s="155"/>
      <c r="S6" s="411" t="s">
        <v>142</v>
      </c>
      <c r="T6" s="412"/>
      <c r="U6" s="352" t="s">
        <v>123</v>
      </c>
    </row>
    <row r="7" spans="1:21" ht="17.25" customHeight="1" x14ac:dyDescent="0.15">
      <c r="A7" s="161" t="s">
        <v>25</v>
      </c>
      <c r="B7" s="224" t="s">
        <v>146</v>
      </c>
      <c r="C7" s="219">
        <v>0</v>
      </c>
      <c r="D7" s="168" t="s">
        <v>146</v>
      </c>
      <c r="E7" s="414">
        <v>6478</v>
      </c>
      <c r="F7" s="168">
        <v>0</v>
      </c>
      <c r="G7" s="276">
        <f>SUM(C7:F7)</f>
        <v>6478</v>
      </c>
      <c r="H7" s="168" t="s">
        <v>146</v>
      </c>
      <c r="I7" s="415">
        <v>0</v>
      </c>
      <c r="J7" s="168" t="s">
        <v>146</v>
      </c>
      <c r="K7" s="354">
        <v>26808</v>
      </c>
      <c r="L7" s="416"/>
      <c r="M7" s="166">
        <v>0</v>
      </c>
      <c r="N7" s="278">
        <f>SUM(I7:M7)</f>
        <v>26808</v>
      </c>
      <c r="O7" s="204" t="s">
        <v>146</v>
      </c>
      <c r="P7" s="166">
        <f t="shared" ref="P7:P25" si="0">SUM(C7,I7)</f>
        <v>0</v>
      </c>
      <c r="Q7" s="417" t="s">
        <v>146</v>
      </c>
      <c r="R7" s="417">
        <f t="shared" ref="R7:R25" si="1">SUM(E7,K7)</f>
        <v>33286</v>
      </c>
      <c r="S7" s="278"/>
      <c r="T7" s="166">
        <f t="shared" ref="T7:T25" si="2">SUM(F7,M7)</f>
        <v>0</v>
      </c>
      <c r="U7" s="418">
        <f>SUM(P7,R7,T7)</f>
        <v>33286</v>
      </c>
    </row>
    <row r="8" spans="1:21" ht="17.25" customHeight="1" x14ac:dyDescent="0.15">
      <c r="A8" s="174" t="s">
        <v>26</v>
      </c>
      <c r="B8" s="176" t="s">
        <v>146</v>
      </c>
      <c r="C8" s="359">
        <v>0</v>
      </c>
      <c r="D8" s="180" t="s">
        <v>146</v>
      </c>
      <c r="E8" s="419">
        <v>6898</v>
      </c>
      <c r="F8" s="180">
        <v>0</v>
      </c>
      <c r="G8" s="282">
        <f t="shared" ref="G8:G25" si="3">SUM(C8:F8)</f>
        <v>6898</v>
      </c>
      <c r="H8" s="180" t="s">
        <v>146</v>
      </c>
      <c r="I8" s="359">
        <v>0</v>
      </c>
      <c r="J8" s="180" t="s">
        <v>146</v>
      </c>
      <c r="K8" s="179">
        <v>32463</v>
      </c>
      <c r="L8" s="180"/>
      <c r="M8" s="179">
        <v>0</v>
      </c>
      <c r="N8" s="180">
        <f t="shared" ref="N8:N25" si="4">SUM(I8:M8)</f>
        <v>32463</v>
      </c>
      <c r="O8" s="182" t="s">
        <v>146</v>
      </c>
      <c r="P8" s="179">
        <f t="shared" si="0"/>
        <v>0</v>
      </c>
      <c r="Q8" s="359" t="s">
        <v>146</v>
      </c>
      <c r="R8" s="359">
        <f t="shared" si="1"/>
        <v>39361</v>
      </c>
      <c r="S8" s="180"/>
      <c r="T8" s="179">
        <f t="shared" si="2"/>
        <v>0</v>
      </c>
      <c r="U8" s="420">
        <f t="shared" ref="U8:U25" si="5">SUM(P8,R8,T8)</f>
        <v>39361</v>
      </c>
    </row>
    <row r="9" spans="1:21" ht="17.25" customHeight="1" x14ac:dyDescent="0.15">
      <c r="A9" s="174" t="s">
        <v>27</v>
      </c>
      <c r="B9" s="186" t="s">
        <v>146</v>
      </c>
      <c r="C9" s="284">
        <v>2492</v>
      </c>
      <c r="D9" s="203" t="s">
        <v>146</v>
      </c>
      <c r="E9" s="414">
        <v>0</v>
      </c>
      <c r="F9" s="203">
        <v>0</v>
      </c>
      <c r="G9" s="277">
        <f t="shared" si="3"/>
        <v>2492</v>
      </c>
      <c r="H9" s="203" t="s">
        <v>146</v>
      </c>
      <c r="I9" s="284">
        <v>24413</v>
      </c>
      <c r="J9" s="203" t="s">
        <v>146</v>
      </c>
      <c r="K9" s="225">
        <v>0</v>
      </c>
      <c r="L9" s="203"/>
      <c r="M9" s="179">
        <v>0</v>
      </c>
      <c r="N9" s="180">
        <f t="shared" si="4"/>
        <v>24413</v>
      </c>
      <c r="O9" s="182" t="s">
        <v>146</v>
      </c>
      <c r="P9" s="179">
        <f t="shared" si="0"/>
        <v>26905</v>
      </c>
      <c r="Q9" s="359" t="s">
        <v>146</v>
      </c>
      <c r="R9" s="359">
        <f t="shared" si="1"/>
        <v>0</v>
      </c>
      <c r="S9" s="180"/>
      <c r="T9" s="179">
        <f t="shared" si="2"/>
        <v>0</v>
      </c>
      <c r="U9" s="420">
        <f t="shared" si="5"/>
        <v>26905</v>
      </c>
    </row>
    <row r="10" spans="1:21" ht="17.25" customHeight="1" x14ac:dyDescent="0.15">
      <c r="A10" s="174" t="s">
        <v>28</v>
      </c>
      <c r="B10" s="176" t="s">
        <v>146</v>
      </c>
      <c r="C10" s="359">
        <v>0</v>
      </c>
      <c r="D10" s="180" t="s">
        <v>146</v>
      </c>
      <c r="E10" s="419">
        <v>1843</v>
      </c>
      <c r="F10" s="180">
        <v>0</v>
      </c>
      <c r="G10" s="282">
        <f t="shared" si="3"/>
        <v>1843</v>
      </c>
      <c r="H10" s="180" t="s">
        <v>146</v>
      </c>
      <c r="I10" s="359">
        <v>0</v>
      </c>
      <c r="J10" s="180" t="s">
        <v>146</v>
      </c>
      <c r="K10" s="179">
        <v>10568</v>
      </c>
      <c r="L10" s="180"/>
      <c r="M10" s="179">
        <v>0</v>
      </c>
      <c r="N10" s="180">
        <f t="shared" si="4"/>
        <v>10568</v>
      </c>
      <c r="O10" s="182" t="s">
        <v>146</v>
      </c>
      <c r="P10" s="179">
        <f t="shared" si="0"/>
        <v>0</v>
      </c>
      <c r="Q10" s="359" t="s">
        <v>146</v>
      </c>
      <c r="R10" s="359">
        <f t="shared" si="1"/>
        <v>12411</v>
      </c>
      <c r="S10" s="180"/>
      <c r="T10" s="179">
        <f t="shared" si="2"/>
        <v>0</v>
      </c>
      <c r="U10" s="420">
        <f t="shared" si="5"/>
        <v>12411</v>
      </c>
    </row>
    <row r="11" spans="1:21" ht="17.25" customHeight="1" thickBot="1" x14ac:dyDescent="0.2">
      <c r="A11" s="421" t="s">
        <v>29</v>
      </c>
      <c r="B11" s="198" t="s">
        <v>165</v>
      </c>
      <c r="C11" s="367">
        <v>633</v>
      </c>
      <c r="D11" s="196" t="s">
        <v>146</v>
      </c>
      <c r="E11" s="422">
        <v>0</v>
      </c>
      <c r="F11" s="196">
        <v>0</v>
      </c>
      <c r="G11" s="287">
        <f t="shared" si="3"/>
        <v>633</v>
      </c>
      <c r="H11" s="196" t="s">
        <v>165</v>
      </c>
      <c r="I11" s="367">
        <v>4941</v>
      </c>
      <c r="J11" s="196" t="s">
        <v>146</v>
      </c>
      <c r="K11" s="195">
        <v>0</v>
      </c>
      <c r="L11" s="196"/>
      <c r="M11" s="227">
        <v>0</v>
      </c>
      <c r="N11" s="213">
        <f t="shared" si="4"/>
        <v>4941</v>
      </c>
      <c r="O11" s="201" t="s">
        <v>165</v>
      </c>
      <c r="P11" s="227">
        <f t="shared" si="0"/>
        <v>5574</v>
      </c>
      <c r="Q11" s="373" t="s">
        <v>146</v>
      </c>
      <c r="R11" s="373">
        <f t="shared" si="1"/>
        <v>0</v>
      </c>
      <c r="S11" s="213"/>
      <c r="T11" s="227">
        <f t="shared" si="2"/>
        <v>0</v>
      </c>
      <c r="U11" s="423">
        <f t="shared" si="5"/>
        <v>5574</v>
      </c>
    </row>
    <row r="12" spans="1:21" ht="17.25" customHeight="1" x14ac:dyDescent="0.15">
      <c r="A12" s="161" t="s">
        <v>30</v>
      </c>
      <c r="B12" s="186" t="s">
        <v>146</v>
      </c>
      <c r="C12" s="284">
        <v>0</v>
      </c>
      <c r="D12" s="203" t="s">
        <v>146</v>
      </c>
      <c r="E12" s="414">
        <v>770</v>
      </c>
      <c r="F12" s="203">
        <v>0</v>
      </c>
      <c r="G12" s="277">
        <f t="shared" si="3"/>
        <v>770</v>
      </c>
      <c r="H12" s="203" t="s">
        <v>146</v>
      </c>
      <c r="I12" s="284">
        <v>0</v>
      </c>
      <c r="J12" s="203" t="s">
        <v>146</v>
      </c>
      <c r="K12" s="225">
        <v>2052</v>
      </c>
      <c r="L12" s="203"/>
      <c r="M12" s="166">
        <v>0</v>
      </c>
      <c r="N12" s="278">
        <f t="shared" si="4"/>
        <v>2052</v>
      </c>
      <c r="O12" s="204" t="s">
        <v>146</v>
      </c>
      <c r="P12" s="166">
        <f t="shared" si="0"/>
        <v>0</v>
      </c>
      <c r="Q12" s="417" t="s">
        <v>146</v>
      </c>
      <c r="R12" s="417">
        <f t="shared" si="1"/>
        <v>2822</v>
      </c>
      <c r="S12" s="278"/>
      <c r="T12" s="166">
        <f t="shared" si="2"/>
        <v>0</v>
      </c>
      <c r="U12" s="418">
        <f t="shared" si="5"/>
        <v>2822</v>
      </c>
    </row>
    <row r="13" spans="1:21" ht="17.25" customHeight="1" x14ac:dyDescent="0.15">
      <c r="A13" s="174" t="s">
        <v>31</v>
      </c>
      <c r="B13" s="176" t="s">
        <v>146</v>
      </c>
      <c r="C13" s="359">
        <v>1863</v>
      </c>
      <c r="D13" s="180" t="s">
        <v>146</v>
      </c>
      <c r="E13" s="419">
        <v>0</v>
      </c>
      <c r="F13" s="180">
        <v>0</v>
      </c>
      <c r="G13" s="282">
        <f t="shared" si="3"/>
        <v>1863</v>
      </c>
      <c r="H13" s="180" t="s">
        <v>146</v>
      </c>
      <c r="I13" s="359">
        <v>11143</v>
      </c>
      <c r="J13" s="180" t="s">
        <v>146</v>
      </c>
      <c r="K13" s="179">
        <v>0</v>
      </c>
      <c r="L13" s="180"/>
      <c r="M13" s="179">
        <v>0</v>
      </c>
      <c r="N13" s="180">
        <f t="shared" si="4"/>
        <v>11143</v>
      </c>
      <c r="O13" s="182" t="s">
        <v>146</v>
      </c>
      <c r="P13" s="179">
        <f t="shared" si="0"/>
        <v>13006</v>
      </c>
      <c r="Q13" s="359" t="s">
        <v>146</v>
      </c>
      <c r="R13" s="359">
        <f t="shared" si="1"/>
        <v>0</v>
      </c>
      <c r="S13" s="180"/>
      <c r="T13" s="179">
        <f t="shared" si="2"/>
        <v>0</v>
      </c>
      <c r="U13" s="420">
        <f t="shared" si="5"/>
        <v>13006</v>
      </c>
    </row>
    <row r="14" spans="1:21" ht="17.25" customHeight="1" x14ac:dyDescent="0.15">
      <c r="A14" s="174" t="s">
        <v>32</v>
      </c>
      <c r="B14" s="182" t="s">
        <v>146</v>
      </c>
      <c r="C14" s="359">
        <v>0</v>
      </c>
      <c r="D14" s="180" t="s">
        <v>146</v>
      </c>
      <c r="E14" s="419">
        <v>1305</v>
      </c>
      <c r="F14" s="180">
        <v>0</v>
      </c>
      <c r="G14" s="282">
        <f t="shared" si="3"/>
        <v>1305</v>
      </c>
      <c r="H14" s="180" t="s">
        <v>146</v>
      </c>
      <c r="I14" s="359">
        <v>0</v>
      </c>
      <c r="J14" s="180" t="s">
        <v>146</v>
      </c>
      <c r="K14" s="179">
        <v>23195</v>
      </c>
      <c r="L14" s="180"/>
      <c r="M14" s="179">
        <v>0</v>
      </c>
      <c r="N14" s="180">
        <f t="shared" si="4"/>
        <v>23195</v>
      </c>
      <c r="O14" s="182" t="s">
        <v>146</v>
      </c>
      <c r="P14" s="179">
        <f t="shared" si="0"/>
        <v>0</v>
      </c>
      <c r="Q14" s="359" t="s">
        <v>146</v>
      </c>
      <c r="R14" s="359">
        <f t="shared" si="1"/>
        <v>24500</v>
      </c>
      <c r="S14" s="180"/>
      <c r="T14" s="179">
        <f t="shared" si="2"/>
        <v>0</v>
      </c>
      <c r="U14" s="420">
        <f t="shared" si="5"/>
        <v>24500</v>
      </c>
    </row>
    <row r="15" spans="1:21" ht="17.25" customHeight="1" x14ac:dyDescent="0.15">
      <c r="A15" s="174" t="s">
        <v>33</v>
      </c>
      <c r="B15" s="182" t="s">
        <v>165</v>
      </c>
      <c r="C15" s="359">
        <v>1352</v>
      </c>
      <c r="D15" s="180" t="s">
        <v>146</v>
      </c>
      <c r="E15" s="419">
        <v>0</v>
      </c>
      <c r="F15" s="180">
        <v>0</v>
      </c>
      <c r="G15" s="282">
        <f t="shared" si="3"/>
        <v>1352</v>
      </c>
      <c r="H15" s="180" t="s">
        <v>165</v>
      </c>
      <c r="I15" s="359">
        <v>7188</v>
      </c>
      <c r="J15" s="180" t="s">
        <v>146</v>
      </c>
      <c r="K15" s="179">
        <v>0</v>
      </c>
      <c r="L15" s="180"/>
      <c r="M15" s="179">
        <v>0</v>
      </c>
      <c r="N15" s="282">
        <f t="shared" si="4"/>
        <v>7188</v>
      </c>
      <c r="O15" s="359" t="s">
        <v>165</v>
      </c>
      <c r="P15" s="179">
        <f t="shared" si="0"/>
        <v>8540</v>
      </c>
      <c r="Q15" s="359" t="s">
        <v>146</v>
      </c>
      <c r="R15" s="359">
        <f t="shared" si="1"/>
        <v>0</v>
      </c>
      <c r="S15" s="180"/>
      <c r="T15" s="179">
        <f t="shared" si="2"/>
        <v>0</v>
      </c>
      <c r="U15" s="420">
        <f t="shared" si="5"/>
        <v>8540</v>
      </c>
    </row>
    <row r="16" spans="1:21" ht="17.25" customHeight="1" thickBot="1" x14ac:dyDescent="0.2">
      <c r="A16" s="421" t="s">
        <v>34</v>
      </c>
      <c r="B16" s="192" t="s">
        <v>146</v>
      </c>
      <c r="C16" s="367">
        <v>0</v>
      </c>
      <c r="D16" s="196" t="s">
        <v>148</v>
      </c>
      <c r="E16" s="422">
        <v>168</v>
      </c>
      <c r="F16" s="196">
        <v>0</v>
      </c>
      <c r="G16" s="287">
        <f t="shared" si="3"/>
        <v>168</v>
      </c>
      <c r="H16" s="424" t="s">
        <v>146</v>
      </c>
      <c r="I16" s="367">
        <v>0</v>
      </c>
      <c r="J16" s="196" t="s">
        <v>148</v>
      </c>
      <c r="K16" s="195">
        <v>105</v>
      </c>
      <c r="L16" s="196"/>
      <c r="M16" s="195">
        <v>0</v>
      </c>
      <c r="N16" s="196">
        <f t="shared" si="4"/>
        <v>105</v>
      </c>
      <c r="O16" s="192" t="s">
        <v>146</v>
      </c>
      <c r="P16" s="195">
        <f t="shared" si="0"/>
        <v>0</v>
      </c>
      <c r="Q16" s="367" t="s">
        <v>146</v>
      </c>
      <c r="R16" s="367">
        <f t="shared" si="1"/>
        <v>273</v>
      </c>
      <c r="S16" s="196"/>
      <c r="T16" s="195">
        <f t="shared" si="2"/>
        <v>0</v>
      </c>
      <c r="U16" s="425">
        <f t="shared" si="5"/>
        <v>273</v>
      </c>
    </row>
    <row r="17" spans="1:21" ht="17.25" customHeight="1" x14ac:dyDescent="0.15">
      <c r="A17" s="161" t="s">
        <v>35</v>
      </c>
      <c r="B17" s="186" t="s">
        <v>166</v>
      </c>
      <c r="C17" s="284">
        <v>2604</v>
      </c>
      <c r="D17" s="203" t="s">
        <v>146</v>
      </c>
      <c r="E17" s="414">
        <v>0</v>
      </c>
      <c r="F17" s="203">
        <v>0</v>
      </c>
      <c r="G17" s="277">
        <f t="shared" si="3"/>
        <v>2604</v>
      </c>
      <c r="H17" s="426" t="s">
        <v>166</v>
      </c>
      <c r="I17" s="284">
        <v>16579</v>
      </c>
      <c r="J17" s="203" t="s">
        <v>146</v>
      </c>
      <c r="K17" s="225">
        <v>0</v>
      </c>
      <c r="L17" s="427"/>
      <c r="M17" s="225">
        <v>0</v>
      </c>
      <c r="N17" s="203">
        <f t="shared" si="4"/>
        <v>16579</v>
      </c>
      <c r="O17" s="186" t="s">
        <v>166</v>
      </c>
      <c r="P17" s="225">
        <f t="shared" si="0"/>
        <v>19183</v>
      </c>
      <c r="Q17" s="284" t="s">
        <v>146</v>
      </c>
      <c r="R17" s="284">
        <f t="shared" si="1"/>
        <v>0</v>
      </c>
      <c r="S17" s="203"/>
      <c r="T17" s="225">
        <f t="shared" si="2"/>
        <v>0</v>
      </c>
      <c r="U17" s="428">
        <f t="shared" si="5"/>
        <v>19183</v>
      </c>
    </row>
    <row r="18" spans="1:21" ht="17.25" customHeight="1" x14ac:dyDescent="0.15">
      <c r="A18" s="174" t="s">
        <v>36</v>
      </c>
      <c r="B18" s="182" t="s">
        <v>146</v>
      </c>
      <c r="C18" s="359">
        <v>0</v>
      </c>
      <c r="D18" s="180" t="s">
        <v>146</v>
      </c>
      <c r="E18" s="419">
        <v>417</v>
      </c>
      <c r="F18" s="180">
        <v>0</v>
      </c>
      <c r="G18" s="282">
        <f t="shared" si="3"/>
        <v>417</v>
      </c>
      <c r="H18" s="180" t="s">
        <v>146</v>
      </c>
      <c r="I18" s="359">
        <v>0</v>
      </c>
      <c r="J18" s="180" t="s">
        <v>146</v>
      </c>
      <c r="K18" s="179">
        <v>13663</v>
      </c>
      <c r="L18" s="180"/>
      <c r="M18" s="179">
        <v>0</v>
      </c>
      <c r="N18" s="180">
        <f t="shared" si="4"/>
        <v>13663</v>
      </c>
      <c r="O18" s="182" t="s">
        <v>146</v>
      </c>
      <c r="P18" s="179">
        <f>SUM(C18,I18)</f>
        <v>0</v>
      </c>
      <c r="Q18" s="359" t="s">
        <v>146</v>
      </c>
      <c r="R18" s="359">
        <f t="shared" si="1"/>
        <v>14080</v>
      </c>
      <c r="S18" s="180"/>
      <c r="T18" s="179">
        <f t="shared" si="2"/>
        <v>0</v>
      </c>
      <c r="U18" s="420">
        <f t="shared" si="5"/>
        <v>14080</v>
      </c>
    </row>
    <row r="19" spans="1:21" ht="17.25" customHeight="1" x14ac:dyDescent="0.15">
      <c r="A19" s="174" t="s">
        <v>37</v>
      </c>
      <c r="B19" s="176" t="s">
        <v>146</v>
      </c>
      <c r="C19" s="359">
        <v>1461</v>
      </c>
      <c r="D19" s="180" t="s">
        <v>146</v>
      </c>
      <c r="E19" s="419">
        <v>0</v>
      </c>
      <c r="F19" s="180">
        <v>0</v>
      </c>
      <c r="G19" s="282">
        <f t="shared" si="3"/>
        <v>1461</v>
      </c>
      <c r="H19" s="429" t="s">
        <v>146</v>
      </c>
      <c r="I19" s="359">
        <v>12343</v>
      </c>
      <c r="J19" s="180" t="s">
        <v>146</v>
      </c>
      <c r="K19" s="179">
        <v>0</v>
      </c>
      <c r="L19" s="180"/>
      <c r="M19" s="179">
        <v>0</v>
      </c>
      <c r="N19" s="180">
        <f t="shared" si="4"/>
        <v>12343</v>
      </c>
      <c r="O19" s="176" t="s">
        <v>146</v>
      </c>
      <c r="P19" s="179">
        <f t="shared" si="0"/>
        <v>13804</v>
      </c>
      <c r="Q19" s="359" t="s">
        <v>146</v>
      </c>
      <c r="R19" s="359">
        <f t="shared" si="1"/>
        <v>0</v>
      </c>
      <c r="S19" s="180"/>
      <c r="T19" s="179">
        <f t="shared" si="2"/>
        <v>0</v>
      </c>
      <c r="U19" s="420">
        <f t="shared" si="5"/>
        <v>13804</v>
      </c>
    </row>
    <row r="20" spans="1:21" ht="17.25" customHeight="1" x14ac:dyDescent="0.15">
      <c r="A20" s="174" t="s">
        <v>38</v>
      </c>
      <c r="B20" s="176" t="s">
        <v>146</v>
      </c>
      <c r="C20" s="359">
        <v>0</v>
      </c>
      <c r="D20" s="180" t="s">
        <v>146</v>
      </c>
      <c r="E20" s="419">
        <v>631</v>
      </c>
      <c r="F20" s="180">
        <v>0</v>
      </c>
      <c r="G20" s="282">
        <f t="shared" si="3"/>
        <v>631</v>
      </c>
      <c r="H20" s="429" t="s">
        <v>146</v>
      </c>
      <c r="I20" s="359">
        <v>0</v>
      </c>
      <c r="J20" s="180" t="s">
        <v>146</v>
      </c>
      <c r="K20" s="179">
        <v>2725</v>
      </c>
      <c r="L20" s="180"/>
      <c r="M20" s="179">
        <v>0</v>
      </c>
      <c r="N20" s="180">
        <f t="shared" si="4"/>
        <v>2725</v>
      </c>
      <c r="O20" s="176" t="s">
        <v>146</v>
      </c>
      <c r="P20" s="179">
        <f t="shared" si="0"/>
        <v>0</v>
      </c>
      <c r="Q20" s="359" t="s">
        <v>146</v>
      </c>
      <c r="R20" s="359">
        <f t="shared" si="1"/>
        <v>3356</v>
      </c>
      <c r="S20" s="180"/>
      <c r="T20" s="179">
        <f t="shared" si="2"/>
        <v>0</v>
      </c>
      <c r="U20" s="420">
        <f t="shared" si="5"/>
        <v>3356</v>
      </c>
    </row>
    <row r="21" spans="1:21" ht="17.25" customHeight="1" thickBot="1" x14ac:dyDescent="0.2">
      <c r="A21" s="421" t="s">
        <v>39</v>
      </c>
      <c r="B21" s="198" t="s">
        <v>146</v>
      </c>
      <c r="C21" s="367">
        <v>0</v>
      </c>
      <c r="D21" s="196" t="s">
        <v>146</v>
      </c>
      <c r="E21" s="422">
        <v>1170</v>
      </c>
      <c r="F21" s="196">
        <v>0</v>
      </c>
      <c r="G21" s="287">
        <f t="shared" si="3"/>
        <v>1170</v>
      </c>
      <c r="H21" s="196" t="s">
        <v>146</v>
      </c>
      <c r="I21" s="367">
        <v>0</v>
      </c>
      <c r="J21" s="196" t="s">
        <v>146</v>
      </c>
      <c r="K21" s="195">
        <v>11991</v>
      </c>
      <c r="L21" s="196"/>
      <c r="M21" s="195">
        <v>0</v>
      </c>
      <c r="N21" s="213">
        <f t="shared" si="4"/>
        <v>11991</v>
      </c>
      <c r="O21" s="198" t="s">
        <v>146</v>
      </c>
      <c r="P21" s="227">
        <f t="shared" si="0"/>
        <v>0</v>
      </c>
      <c r="Q21" s="373" t="s">
        <v>146</v>
      </c>
      <c r="R21" s="373">
        <f t="shared" si="1"/>
        <v>13161</v>
      </c>
      <c r="S21" s="213"/>
      <c r="T21" s="227">
        <f t="shared" si="2"/>
        <v>0</v>
      </c>
      <c r="U21" s="423">
        <f t="shared" si="5"/>
        <v>13161</v>
      </c>
    </row>
    <row r="22" spans="1:21" ht="17.25" customHeight="1" x14ac:dyDescent="0.15">
      <c r="A22" s="161" t="s">
        <v>40</v>
      </c>
      <c r="B22" s="182" t="s">
        <v>167</v>
      </c>
      <c r="C22" s="284">
        <v>415</v>
      </c>
      <c r="D22" s="203" t="s">
        <v>146</v>
      </c>
      <c r="E22" s="414">
        <v>0</v>
      </c>
      <c r="F22" s="203">
        <v>0</v>
      </c>
      <c r="G22" s="277">
        <f t="shared" si="3"/>
        <v>415</v>
      </c>
      <c r="H22" s="180" t="s">
        <v>167</v>
      </c>
      <c r="I22" s="284">
        <v>2959</v>
      </c>
      <c r="J22" s="203" t="s">
        <v>146</v>
      </c>
      <c r="K22" s="225">
        <v>0</v>
      </c>
      <c r="L22" s="168"/>
      <c r="M22" s="430">
        <v>0</v>
      </c>
      <c r="N22" s="278">
        <f t="shared" si="4"/>
        <v>2959</v>
      </c>
      <c r="O22" s="182" t="s">
        <v>167</v>
      </c>
      <c r="P22" s="166">
        <f t="shared" si="0"/>
        <v>3374</v>
      </c>
      <c r="Q22" s="417" t="s">
        <v>146</v>
      </c>
      <c r="R22" s="417">
        <f t="shared" si="1"/>
        <v>0</v>
      </c>
      <c r="S22" s="278"/>
      <c r="T22" s="166">
        <f t="shared" si="2"/>
        <v>0</v>
      </c>
      <c r="U22" s="418">
        <f t="shared" si="5"/>
        <v>3374</v>
      </c>
    </row>
    <row r="23" spans="1:21" ht="17.25" customHeight="1" x14ac:dyDescent="0.15">
      <c r="A23" s="174" t="s">
        <v>41</v>
      </c>
      <c r="B23" s="182" t="s">
        <v>167</v>
      </c>
      <c r="C23" s="359">
        <v>280</v>
      </c>
      <c r="D23" s="180" t="s">
        <v>146</v>
      </c>
      <c r="E23" s="419">
        <v>0</v>
      </c>
      <c r="F23" s="180">
        <v>0</v>
      </c>
      <c r="G23" s="282">
        <f t="shared" si="3"/>
        <v>280</v>
      </c>
      <c r="H23" s="180" t="s">
        <v>167</v>
      </c>
      <c r="I23" s="359">
        <v>3018</v>
      </c>
      <c r="J23" s="180" t="s">
        <v>146</v>
      </c>
      <c r="K23" s="179">
        <v>0</v>
      </c>
      <c r="L23" s="180"/>
      <c r="M23" s="179">
        <v>0</v>
      </c>
      <c r="N23" s="180">
        <f t="shared" si="4"/>
        <v>3018</v>
      </c>
      <c r="O23" s="182" t="s">
        <v>167</v>
      </c>
      <c r="P23" s="179">
        <f t="shared" si="0"/>
        <v>3298</v>
      </c>
      <c r="Q23" s="359" t="s">
        <v>146</v>
      </c>
      <c r="R23" s="359">
        <f t="shared" si="1"/>
        <v>0</v>
      </c>
      <c r="S23" s="180"/>
      <c r="T23" s="179">
        <f t="shared" si="2"/>
        <v>0</v>
      </c>
      <c r="U23" s="420">
        <f t="shared" si="5"/>
        <v>3298</v>
      </c>
    </row>
    <row r="24" spans="1:21" ht="17.25" customHeight="1" x14ac:dyDescent="0.15">
      <c r="A24" s="174" t="s">
        <v>42</v>
      </c>
      <c r="B24" s="182" t="s">
        <v>150</v>
      </c>
      <c r="C24" s="359">
        <v>339</v>
      </c>
      <c r="D24" s="180" t="s">
        <v>146</v>
      </c>
      <c r="E24" s="419">
        <v>0</v>
      </c>
      <c r="F24" s="180">
        <v>0</v>
      </c>
      <c r="G24" s="282">
        <f t="shared" si="3"/>
        <v>339</v>
      </c>
      <c r="H24" s="180" t="s">
        <v>150</v>
      </c>
      <c r="I24" s="359">
        <v>11502</v>
      </c>
      <c r="J24" s="180" t="s">
        <v>146</v>
      </c>
      <c r="K24" s="179">
        <v>0</v>
      </c>
      <c r="L24" s="180"/>
      <c r="M24" s="179">
        <v>0</v>
      </c>
      <c r="N24" s="180">
        <f t="shared" si="4"/>
        <v>11502</v>
      </c>
      <c r="O24" s="182" t="s">
        <v>150</v>
      </c>
      <c r="P24" s="179">
        <f t="shared" si="0"/>
        <v>11841</v>
      </c>
      <c r="Q24" s="359" t="s">
        <v>146</v>
      </c>
      <c r="R24" s="359">
        <f t="shared" si="1"/>
        <v>0</v>
      </c>
      <c r="S24" s="180"/>
      <c r="T24" s="179">
        <f t="shared" si="2"/>
        <v>0</v>
      </c>
      <c r="U24" s="420">
        <f t="shared" si="5"/>
        <v>11841</v>
      </c>
    </row>
    <row r="25" spans="1:21" ht="17.25" customHeight="1" thickBot="1" x14ac:dyDescent="0.2">
      <c r="A25" s="431" t="s">
        <v>43</v>
      </c>
      <c r="B25" s="182" t="s">
        <v>167</v>
      </c>
      <c r="C25" s="373">
        <v>528</v>
      </c>
      <c r="D25" s="213" t="s">
        <v>146</v>
      </c>
      <c r="E25" s="432">
        <v>0</v>
      </c>
      <c r="F25" s="213">
        <v>0</v>
      </c>
      <c r="G25" s="290">
        <f t="shared" si="3"/>
        <v>528</v>
      </c>
      <c r="H25" s="180" t="s">
        <v>167</v>
      </c>
      <c r="I25" s="373">
        <v>3518</v>
      </c>
      <c r="J25" s="213" t="s">
        <v>146</v>
      </c>
      <c r="K25" s="227">
        <v>0</v>
      </c>
      <c r="L25" s="213"/>
      <c r="M25" s="195">
        <v>0</v>
      </c>
      <c r="N25" s="196">
        <f t="shared" si="4"/>
        <v>3518</v>
      </c>
      <c r="O25" s="182" t="s">
        <v>167</v>
      </c>
      <c r="P25" s="195">
        <f t="shared" si="0"/>
        <v>4046</v>
      </c>
      <c r="Q25" s="367" t="s">
        <v>146</v>
      </c>
      <c r="R25" s="367">
        <f t="shared" si="1"/>
        <v>0</v>
      </c>
      <c r="S25" s="196"/>
      <c r="T25" s="195">
        <f t="shared" si="2"/>
        <v>0</v>
      </c>
      <c r="U25" s="425">
        <f t="shared" si="5"/>
        <v>4046</v>
      </c>
    </row>
    <row r="26" spans="1:21" ht="17.25" customHeight="1" thickBot="1" x14ac:dyDescent="0.2">
      <c r="A26" s="214" t="s">
        <v>93</v>
      </c>
      <c r="B26" s="433">
        <f>SUM(C7:C25)</f>
        <v>11967</v>
      </c>
      <c r="C26" s="297"/>
      <c r="D26" s="434">
        <f>SUM(E7:E25)</f>
        <v>19680</v>
      </c>
      <c r="E26" s="435"/>
      <c r="F26" s="220">
        <f>SUM(F7:F25)</f>
        <v>0</v>
      </c>
      <c r="G26" s="298">
        <f>SUM(G7:G25)</f>
        <v>31647</v>
      </c>
      <c r="H26" s="433">
        <f>SUM(I7:I25)</f>
        <v>97604</v>
      </c>
      <c r="I26" s="297"/>
      <c r="J26" s="296">
        <f>SUM(K7:K25)</f>
        <v>123570</v>
      </c>
      <c r="K26" s="297"/>
      <c r="L26" s="296">
        <f>SUM(M7:M25)</f>
        <v>0</v>
      </c>
      <c r="M26" s="297"/>
      <c r="N26" s="168">
        <f>SUM(N7:N25)</f>
        <v>221174</v>
      </c>
      <c r="O26" s="433">
        <f>SUM(P7:P25)</f>
        <v>109571</v>
      </c>
      <c r="P26" s="297"/>
      <c r="Q26" s="296">
        <f>SUM(R7:R25)</f>
        <v>143250</v>
      </c>
      <c r="R26" s="297"/>
      <c r="S26" s="296">
        <f>SUM(T7:T25)</f>
        <v>0</v>
      </c>
      <c r="T26" s="297"/>
      <c r="U26" s="436">
        <f>SUM(O26:S26)</f>
        <v>252821</v>
      </c>
    </row>
    <row r="27" spans="1:21" ht="17.25" customHeight="1" x14ac:dyDescent="0.15">
      <c r="A27" s="161" t="s">
        <v>45</v>
      </c>
      <c r="B27" s="182" t="s">
        <v>146</v>
      </c>
      <c r="C27" s="284">
        <v>0</v>
      </c>
      <c r="D27" s="427" t="s">
        <v>146</v>
      </c>
      <c r="E27" s="414">
        <v>78</v>
      </c>
      <c r="F27" s="203">
        <v>0</v>
      </c>
      <c r="G27" s="277">
        <f t="shared" ref="G27:G40" si="6">SUM(C27:F27)</f>
        <v>78</v>
      </c>
      <c r="H27" s="182" t="s">
        <v>146</v>
      </c>
      <c r="I27" s="284">
        <v>0</v>
      </c>
      <c r="J27" s="203" t="s">
        <v>146</v>
      </c>
      <c r="K27" s="225">
        <v>8099</v>
      </c>
      <c r="L27" s="203"/>
      <c r="M27" s="166">
        <v>0</v>
      </c>
      <c r="N27" s="278">
        <f t="shared" ref="N27:N40" si="7">SUM(I27:M27)</f>
        <v>8099</v>
      </c>
      <c r="O27" s="182" t="s">
        <v>146</v>
      </c>
      <c r="P27" s="166">
        <f t="shared" ref="P27:P40" si="8">SUM(C27,I27)</f>
        <v>0</v>
      </c>
      <c r="Q27" s="417" t="s">
        <v>146</v>
      </c>
      <c r="R27" s="417">
        <f t="shared" ref="R27:R40" si="9">SUM(E27,K27)</f>
        <v>8177</v>
      </c>
      <c r="S27" s="278"/>
      <c r="T27" s="166">
        <f t="shared" ref="T27:T40" si="10">SUM(F27,M27)</f>
        <v>0</v>
      </c>
      <c r="U27" s="418">
        <f t="shared" ref="U27:U40" si="11">SUM(P27,R27,T27)</f>
        <v>8177</v>
      </c>
    </row>
    <row r="28" spans="1:21" ht="17.25" customHeight="1" x14ac:dyDescent="0.15">
      <c r="A28" s="174" t="s">
        <v>46</v>
      </c>
      <c r="B28" s="176" t="s">
        <v>146</v>
      </c>
      <c r="C28" s="359">
        <v>468</v>
      </c>
      <c r="D28" s="180" t="s">
        <v>146</v>
      </c>
      <c r="E28" s="419">
        <v>0</v>
      </c>
      <c r="F28" s="180">
        <v>0</v>
      </c>
      <c r="G28" s="282">
        <f t="shared" si="6"/>
        <v>468</v>
      </c>
      <c r="H28" s="429" t="s">
        <v>146</v>
      </c>
      <c r="I28" s="359">
        <v>1943</v>
      </c>
      <c r="J28" s="180" t="s">
        <v>146</v>
      </c>
      <c r="K28" s="179">
        <v>0</v>
      </c>
      <c r="L28" s="180"/>
      <c r="M28" s="179">
        <v>0</v>
      </c>
      <c r="N28" s="180">
        <f t="shared" si="7"/>
        <v>1943</v>
      </c>
      <c r="O28" s="176" t="s">
        <v>146</v>
      </c>
      <c r="P28" s="179">
        <f t="shared" si="8"/>
        <v>2411</v>
      </c>
      <c r="Q28" s="359" t="s">
        <v>146</v>
      </c>
      <c r="R28" s="359">
        <f t="shared" si="9"/>
        <v>0</v>
      </c>
      <c r="S28" s="180"/>
      <c r="T28" s="179">
        <f t="shared" si="10"/>
        <v>0</v>
      </c>
      <c r="U28" s="420">
        <f t="shared" si="11"/>
        <v>2411</v>
      </c>
    </row>
    <row r="29" spans="1:21" ht="17.25" customHeight="1" x14ac:dyDescent="0.15">
      <c r="A29" s="174" t="s">
        <v>47</v>
      </c>
      <c r="B29" s="176" t="s">
        <v>146</v>
      </c>
      <c r="C29" s="359">
        <v>469</v>
      </c>
      <c r="D29" s="180" t="s">
        <v>146</v>
      </c>
      <c r="E29" s="419">
        <v>0</v>
      </c>
      <c r="F29" s="180">
        <v>0</v>
      </c>
      <c r="G29" s="282">
        <f t="shared" si="6"/>
        <v>469</v>
      </c>
      <c r="H29" s="429" t="s">
        <v>146</v>
      </c>
      <c r="I29" s="359">
        <v>5819</v>
      </c>
      <c r="J29" s="180" t="s">
        <v>146</v>
      </c>
      <c r="K29" s="179">
        <v>0</v>
      </c>
      <c r="L29" s="180"/>
      <c r="M29" s="179">
        <v>0</v>
      </c>
      <c r="N29" s="180">
        <f t="shared" si="7"/>
        <v>5819</v>
      </c>
      <c r="O29" s="437"/>
      <c r="P29" s="179">
        <f t="shared" si="8"/>
        <v>6288</v>
      </c>
      <c r="Q29" s="359" t="s">
        <v>146</v>
      </c>
      <c r="R29" s="359">
        <f t="shared" si="9"/>
        <v>0</v>
      </c>
      <c r="S29" s="180"/>
      <c r="T29" s="179">
        <f t="shared" si="10"/>
        <v>0</v>
      </c>
      <c r="U29" s="420">
        <f t="shared" si="11"/>
        <v>6288</v>
      </c>
    </row>
    <row r="30" spans="1:21" ht="17.25" customHeight="1" thickBot="1" x14ac:dyDescent="0.2">
      <c r="A30" s="421" t="s">
        <v>48</v>
      </c>
      <c r="B30" s="192" t="s">
        <v>146</v>
      </c>
      <c r="C30" s="367">
        <v>0</v>
      </c>
      <c r="D30" s="196" t="s">
        <v>146</v>
      </c>
      <c r="E30" s="422">
        <v>272</v>
      </c>
      <c r="F30" s="196">
        <v>0</v>
      </c>
      <c r="G30" s="287">
        <f t="shared" si="6"/>
        <v>272</v>
      </c>
      <c r="H30" s="424" t="s">
        <v>146</v>
      </c>
      <c r="I30" s="367">
        <v>0</v>
      </c>
      <c r="J30" s="196" t="s">
        <v>146</v>
      </c>
      <c r="K30" s="195">
        <v>2319</v>
      </c>
      <c r="L30" s="196"/>
      <c r="M30" s="195">
        <v>0</v>
      </c>
      <c r="N30" s="196">
        <f t="shared" si="7"/>
        <v>2319</v>
      </c>
      <c r="O30" s="192" t="s">
        <v>146</v>
      </c>
      <c r="P30" s="195">
        <f t="shared" si="8"/>
        <v>0</v>
      </c>
      <c r="Q30" s="367" t="s">
        <v>146</v>
      </c>
      <c r="R30" s="367">
        <f t="shared" si="9"/>
        <v>2591</v>
      </c>
      <c r="S30" s="196"/>
      <c r="T30" s="195">
        <f t="shared" si="10"/>
        <v>0</v>
      </c>
      <c r="U30" s="425">
        <f t="shared" si="11"/>
        <v>2591</v>
      </c>
    </row>
    <row r="31" spans="1:21" ht="17.25" customHeight="1" x14ac:dyDescent="0.15">
      <c r="A31" s="161" t="s">
        <v>49</v>
      </c>
      <c r="B31" s="182" t="s">
        <v>150</v>
      </c>
      <c r="C31" s="284">
        <v>86</v>
      </c>
      <c r="D31" s="203" t="s">
        <v>146</v>
      </c>
      <c r="E31" s="414">
        <v>0</v>
      </c>
      <c r="F31" s="203">
        <v>0</v>
      </c>
      <c r="G31" s="277">
        <f t="shared" si="6"/>
        <v>86</v>
      </c>
      <c r="H31" s="180" t="s">
        <v>150</v>
      </c>
      <c r="I31" s="284">
        <v>2343</v>
      </c>
      <c r="J31" s="203" t="s">
        <v>146</v>
      </c>
      <c r="K31" s="225">
        <v>0</v>
      </c>
      <c r="L31" s="203"/>
      <c r="M31" s="225">
        <v>0</v>
      </c>
      <c r="N31" s="203">
        <f t="shared" si="7"/>
        <v>2343</v>
      </c>
      <c r="O31" s="182" t="s">
        <v>150</v>
      </c>
      <c r="P31" s="225">
        <f t="shared" si="8"/>
        <v>2429</v>
      </c>
      <c r="Q31" s="284" t="s">
        <v>146</v>
      </c>
      <c r="R31" s="284">
        <f t="shared" si="9"/>
        <v>0</v>
      </c>
      <c r="S31" s="203"/>
      <c r="T31" s="225">
        <f t="shared" si="10"/>
        <v>0</v>
      </c>
      <c r="U31" s="428">
        <f t="shared" si="11"/>
        <v>2429</v>
      </c>
    </row>
    <row r="32" spans="1:21" ht="17.25" customHeight="1" x14ac:dyDescent="0.15">
      <c r="A32" s="174" t="s">
        <v>50</v>
      </c>
      <c r="B32" s="182" t="s">
        <v>150</v>
      </c>
      <c r="C32" s="359">
        <v>41</v>
      </c>
      <c r="D32" s="180" t="s">
        <v>146</v>
      </c>
      <c r="E32" s="419">
        <v>0</v>
      </c>
      <c r="F32" s="180">
        <v>0</v>
      </c>
      <c r="G32" s="282">
        <f t="shared" si="6"/>
        <v>41</v>
      </c>
      <c r="H32" s="180" t="s">
        <v>150</v>
      </c>
      <c r="I32" s="359">
        <v>1204</v>
      </c>
      <c r="J32" s="180" t="s">
        <v>146</v>
      </c>
      <c r="K32" s="179">
        <v>0</v>
      </c>
      <c r="L32" s="180"/>
      <c r="M32" s="179">
        <v>0</v>
      </c>
      <c r="N32" s="180">
        <f t="shared" si="7"/>
        <v>1204</v>
      </c>
      <c r="O32" s="182" t="s">
        <v>150</v>
      </c>
      <c r="P32" s="179">
        <f t="shared" si="8"/>
        <v>1245</v>
      </c>
      <c r="Q32" s="359" t="s">
        <v>146</v>
      </c>
      <c r="R32" s="359">
        <f t="shared" si="9"/>
        <v>0</v>
      </c>
      <c r="S32" s="180"/>
      <c r="T32" s="179">
        <f t="shared" si="10"/>
        <v>0</v>
      </c>
      <c r="U32" s="420">
        <f t="shared" si="11"/>
        <v>1245</v>
      </c>
    </row>
    <row r="33" spans="1:21" ht="17.25" customHeight="1" x14ac:dyDescent="0.15">
      <c r="A33" s="174" t="s">
        <v>51</v>
      </c>
      <c r="B33" s="182" t="s">
        <v>150</v>
      </c>
      <c r="C33" s="359">
        <v>134</v>
      </c>
      <c r="D33" s="180" t="s">
        <v>146</v>
      </c>
      <c r="E33" s="419">
        <v>0</v>
      </c>
      <c r="F33" s="180">
        <v>0</v>
      </c>
      <c r="G33" s="282">
        <f t="shared" si="6"/>
        <v>134</v>
      </c>
      <c r="H33" s="180" t="s">
        <v>150</v>
      </c>
      <c r="I33" s="359">
        <v>1146</v>
      </c>
      <c r="J33" s="180" t="s">
        <v>146</v>
      </c>
      <c r="K33" s="179">
        <v>0</v>
      </c>
      <c r="L33" s="180"/>
      <c r="M33" s="179">
        <v>0</v>
      </c>
      <c r="N33" s="180">
        <f t="shared" si="7"/>
        <v>1146</v>
      </c>
      <c r="O33" s="182" t="s">
        <v>150</v>
      </c>
      <c r="P33" s="179">
        <f t="shared" si="8"/>
        <v>1280</v>
      </c>
      <c r="Q33" s="359" t="s">
        <v>146</v>
      </c>
      <c r="R33" s="359">
        <f t="shared" si="9"/>
        <v>0</v>
      </c>
      <c r="S33" s="180"/>
      <c r="T33" s="179">
        <f t="shared" si="10"/>
        <v>0</v>
      </c>
      <c r="U33" s="420">
        <f t="shared" si="11"/>
        <v>1280</v>
      </c>
    </row>
    <row r="34" spans="1:21" ht="17.25" customHeight="1" x14ac:dyDescent="0.15">
      <c r="A34" s="174" t="s">
        <v>52</v>
      </c>
      <c r="B34" s="182" t="s">
        <v>150</v>
      </c>
      <c r="C34" s="359">
        <v>519</v>
      </c>
      <c r="D34" s="180" t="s">
        <v>146</v>
      </c>
      <c r="E34" s="419">
        <v>0</v>
      </c>
      <c r="F34" s="180">
        <v>0</v>
      </c>
      <c r="G34" s="282">
        <f t="shared" si="6"/>
        <v>519</v>
      </c>
      <c r="H34" s="180" t="s">
        <v>150</v>
      </c>
      <c r="I34" s="359">
        <v>2595</v>
      </c>
      <c r="J34" s="180" t="s">
        <v>146</v>
      </c>
      <c r="K34" s="179">
        <v>0</v>
      </c>
      <c r="L34" s="180"/>
      <c r="M34" s="179">
        <v>0</v>
      </c>
      <c r="N34" s="180">
        <f t="shared" si="7"/>
        <v>2595</v>
      </c>
      <c r="O34" s="182" t="s">
        <v>150</v>
      </c>
      <c r="P34" s="179">
        <f t="shared" si="8"/>
        <v>3114</v>
      </c>
      <c r="Q34" s="359" t="s">
        <v>146</v>
      </c>
      <c r="R34" s="359">
        <f t="shared" si="9"/>
        <v>0</v>
      </c>
      <c r="S34" s="180"/>
      <c r="T34" s="179">
        <f t="shared" si="10"/>
        <v>0</v>
      </c>
      <c r="U34" s="420">
        <f t="shared" si="11"/>
        <v>3114</v>
      </c>
    </row>
    <row r="35" spans="1:21" ht="17.25" customHeight="1" thickBot="1" x14ac:dyDescent="0.2">
      <c r="A35" s="421" t="s">
        <v>53</v>
      </c>
      <c r="B35" s="198" t="s">
        <v>150</v>
      </c>
      <c r="C35" s="367">
        <v>75</v>
      </c>
      <c r="D35" s="196" t="s">
        <v>146</v>
      </c>
      <c r="E35" s="422">
        <v>0</v>
      </c>
      <c r="F35" s="196">
        <v>0</v>
      </c>
      <c r="G35" s="287">
        <f t="shared" si="6"/>
        <v>75</v>
      </c>
      <c r="H35" s="196" t="s">
        <v>150</v>
      </c>
      <c r="I35" s="373">
        <v>2310</v>
      </c>
      <c r="J35" s="196" t="s">
        <v>146</v>
      </c>
      <c r="K35" s="195">
        <v>0</v>
      </c>
      <c r="L35" s="213"/>
      <c r="M35" s="227">
        <v>0</v>
      </c>
      <c r="N35" s="213">
        <f t="shared" si="7"/>
        <v>2310</v>
      </c>
      <c r="O35" s="198" t="s">
        <v>150</v>
      </c>
      <c r="P35" s="227">
        <f t="shared" si="8"/>
        <v>2385</v>
      </c>
      <c r="Q35" s="373" t="s">
        <v>146</v>
      </c>
      <c r="R35" s="373">
        <f t="shared" si="9"/>
        <v>0</v>
      </c>
      <c r="S35" s="213"/>
      <c r="T35" s="227">
        <f t="shared" si="10"/>
        <v>0</v>
      </c>
      <c r="U35" s="423">
        <f t="shared" si="11"/>
        <v>2385</v>
      </c>
    </row>
    <row r="36" spans="1:21" ht="17.25" customHeight="1" x14ac:dyDescent="0.15">
      <c r="A36" s="161" t="s">
        <v>54</v>
      </c>
      <c r="B36" s="186" t="s">
        <v>146</v>
      </c>
      <c r="C36" s="284">
        <v>302</v>
      </c>
      <c r="D36" s="203" t="s">
        <v>146</v>
      </c>
      <c r="E36" s="414">
        <v>0</v>
      </c>
      <c r="F36" s="203">
        <v>0</v>
      </c>
      <c r="G36" s="277">
        <f t="shared" si="6"/>
        <v>302</v>
      </c>
      <c r="H36" s="426" t="s">
        <v>146</v>
      </c>
      <c r="I36" s="417">
        <v>8695</v>
      </c>
      <c r="J36" s="203" t="s">
        <v>146</v>
      </c>
      <c r="K36" s="225">
        <v>0</v>
      </c>
      <c r="L36" s="278"/>
      <c r="M36" s="166">
        <v>0</v>
      </c>
      <c r="N36" s="278">
        <f t="shared" si="7"/>
        <v>8695</v>
      </c>
      <c r="O36" s="186" t="s">
        <v>146</v>
      </c>
      <c r="P36" s="166">
        <f t="shared" si="8"/>
        <v>8997</v>
      </c>
      <c r="Q36" s="417" t="s">
        <v>146</v>
      </c>
      <c r="R36" s="417">
        <f t="shared" si="9"/>
        <v>0</v>
      </c>
      <c r="S36" s="278"/>
      <c r="T36" s="166">
        <f t="shared" si="10"/>
        <v>0</v>
      </c>
      <c r="U36" s="418">
        <f t="shared" si="11"/>
        <v>8997</v>
      </c>
    </row>
    <row r="37" spans="1:21" ht="17.25" customHeight="1" x14ac:dyDescent="0.15">
      <c r="A37" s="174" t="s">
        <v>55</v>
      </c>
      <c r="B37" s="438" t="s">
        <v>151</v>
      </c>
      <c r="C37" s="359">
        <v>76</v>
      </c>
      <c r="D37" s="180" t="s">
        <v>146</v>
      </c>
      <c r="E37" s="419">
        <v>0</v>
      </c>
      <c r="F37" s="180">
        <v>0</v>
      </c>
      <c r="G37" s="282">
        <f t="shared" si="6"/>
        <v>76</v>
      </c>
      <c r="H37" s="439" t="s">
        <v>151</v>
      </c>
      <c r="I37" s="359">
        <v>3495</v>
      </c>
      <c r="J37" s="180" t="s">
        <v>146</v>
      </c>
      <c r="K37" s="179">
        <v>0</v>
      </c>
      <c r="L37" s="180"/>
      <c r="M37" s="179">
        <v>0</v>
      </c>
      <c r="N37" s="180">
        <f t="shared" si="7"/>
        <v>3495</v>
      </c>
      <c r="O37" s="438" t="s">
        <v>151</v>
      </c>
      <c r="P37" s="179">
        <f t="shared" si="8"/>
        <v>3571</v>
      </c>
      <c r="Q37" s="359" t="s">
        <v>146</v>
      </c>
      <c r="R37" s="359">
        <f t="shared" si="9"/>
        <v>0</v>
      </c>
      <c r="S37" s="180"/>
      <c r="T37" s="179">
        <f t="shared" si="10"/>
        <v>0</v>
      </c>
      <c r="U37" s="420">
        <f t="shared" si="11"/>
        <v>3571</v>
      </c>
    </row>
    <row r="38" spans="1:21" ht="17.25" customHeight="1" x14ac:dyDescent="0.15">
      <c r="A38" s="174" t="s">
        <v>56</v>
      </c>
      <c r="B38" s="438" t="s">
        <v>151</v>
      </c>
      <c r="C38" s="359">
        <v>153</v>
      </c>
      <c r="D38" s="180" t="s">
        <v>146</v>
      </c>
      <c r="E38" s="419">
        <v>0</v>
      </c>
      <c r="F38" s="180">
        <v>0</v>
      </c>
      <c r="G38" s="282">
        <f t="shared" si="6"/>
        <v>153</v>
      </c>
      <c r="H38" s="439" t="s">
        <v>151</v>
      </c>
      <c r="I38" s="359">
        <v>3670</v>
      </c>
      <c r="J38" s="180" t="s">
        <v>146</v>
      </c>
      <c r="K38" s="179">
        <v>0</v>
      </c>
      <c r="L38" s="180"/>
      <c r="M38" s="179">
        <v>0</v>
      </c>
      <c r="N38" s="180">
        <f t="shared" si="7"/>
        <v>3670</v>
      </c>
      <c r="O38" s="438" t="s">
        <v>151</v>
      </c>
      <c r="P38" s="179">
        <f t="shared" si="8"/>
        <v>3823</v>
      </c>
      <c r="Q38" s="359" t="s">
        <v>146</v>
      </c>
      <c r="R38" s="359">
        <f t="shared" si="9"/>
        <v>0</v>
      </c>
      <c r="S38" s="180"/>
      <c r="T38" s="179">
        <f t="shared" si="10"/>
        <v>0</v>
      </c>
      <c r="U38" s="420">
        <f t="shared" si="11"/>
        <v>3823</v>
      </c>
    </row>
    <row r="39" spans="1:21" ht="17.25" customHeight="1" x14ac:dyDescent="0.15">
      <c r="A39" s="174" t="s">
        <v>57</v>
      </c>
      <c r="B39" s="176" t="s">
        <v>146</v>
      </c>
      <c r="C39" s="359">
        <v>254</v>
      </c>
      <c r="D39" s="180" t="s">
        <v>146</v>
      </c>
      <c r="E39" s="419">
        <v>0</v>
      </c>
      <c r="F39" s="180">
        <v>0</v>
      </c>
      <c r="G39" s="282">
        <f t="shared" si="6"/>
        <v>254</v>
      </c>
      <c r="H39" s="429" t="s">
        <v>146</v>
      </c>
      <c r="I39" s="359">
        <v>3427</v>
      </c>
      <c r="J39" s="180" t="s">
        <v>146</v>
      </c>
      <c r="K39" s="179">
        <v>0</v>
      </c>
      <c r="L39" s="180"/>
      <c r="M39" s="179">
        <v>0</v>
      </c>
      <c r="N39" s="180">
        <f t="shared" si="7"/>
        <v>3427</v>
      </c>
      <c r="O39" s="176" t="s">
        <v>146</v>
      </c>
      <c r="P39" s="179">
        <f t="shared" si="8"/>
        <v>3681</v>
      </c>
      <c r="Q39" s="359" t="s">
        <v>146</v>
      </c>
      <c r="R39" s="359">
        <f t="shared" si="9"/>
        <v>0</v>
      </c>
      <c r="S39" s="180"/>
      <c r="T39" s="179">
        <f t="shared" si="10"/>
        <v>0</v>
      </c>
      <c r="U39" s="420">
        <f t="shared" si="11"/>
        <v>3681</v>
      </c>
    </row>
    <row r="40" spans="1:21" ht="17.25" customHeight="1" thickBot="1" x14ac:dyDescent="0.2">
      <c r="A40" s="421" t="s">
        <v>58</v>
      </c>
      <c r="B40" s="440" t="s">
        <v>165</v>
      </c>
      <c r="C40" s="367">
        <v>42</v>
      </c>
      <c r="D40" s="196" t="s">
        <v>146</v>
      </c>
      <c r="E40" s="422">
        <v>0</v>
      </c>
      <c r="F40" s="196">
        <v>0</v>
      </c>
      <c r="G40" s="287">
        <f t="shared" si="6"/>
        <v>42</v>
      </c>
      <c r="H40" s="441" t="s">
        <v>165</v>
      </c>
      <c r="I40" s="367">
        <v>186</v>
      </c>
      <c r="J40" s="196" t="s">
        <v>146</v>
      </c>
      <c r="K40" s="195">
        <v>0</v>
      </c>
      <c r="L40" s="196"/>
      <c r="M40" s="195">
        <v>0</v>
      </c>
      <c r="N40" s="196">
        <f t="shared" si="7"/>
        <v>186</v>
      </c>
      <c r="O40" s="440" t="s">
        <v>165</v>
      </c>
      <c r="P40" s="195">
        <f t="shared" si="8"/>
        <v>228</v>
      </c>
      <c r="Q40" s="367" t="s">
        <v>146</v>
      </c>
      <c r="R40" s="367">
        <f t="shared" si="9"/>
        <v>0</v>
      </c>
      <c r="S40" s="196"/>
      <c r="T40" s="195">
        <f t="shared" si="10"/>
        <v>0</v>
      </c>
      <c r="U40" s="425">
        <f t="shared" si="11"/>
        <v>228</v>
      </c>
    </row>
    <row r="41" spans="1:21" ht="17.25" customHeight="1" thickBot="1" x14ac:dyDescent="0.2">
      <c r="A41" s="214" t="s">
        <v>95</v>
      </c>
      <c r="B41" s="216"/>
      <c r="C41" s="442">
        <v>2619</v>
      </c>
      <c r="D41" s="299"/>
      <c r="E41" s="443">
        <v>350</v>
      </c>
      <c r="F41" s="230">
        <f>SUM(F27:F40)</f>
        <v>0</v>
      </c>
      <c r="G41" s="444">
        <f>SUM(G27:G40)</f>
        <v>2969</v>
      </c>
      <c r="H41" s="299"/>
      <c r="I41" s="442">
        <f>SUM(I27:I40)</f>
        <v>36833</v>
      </c>
      <c r="J41" s="299"/>
      <c r="K41" s="443">
        <f>SUM(K27:K40)</f>
        <v>10418</v>
      </c>
      <c r="L41" s="299"/>
      <c r="M41" s="229">
        <f>SUM(M27:M40)</f>
        <v>0</v>
      </c>
      <c r="N41" s="299">
        <f>SUM(N27:N40)</f>
        <v>47251</v>
      </c>
      <c r="O41" s="216"/>
      <c r="P41" s="443">
        <f>SUM(P27:P40)</f>
        <v>39452</v>
      </c>
      <c r="Q41" s="442"/>
      <c r="R41" s="442">
        <f>SUM(R27:R40)</f>
        <v>10768</v>
      </c>
      <c r="S41" s="299"/>
      <c r="T41" s="229">
        <f>SUM(T27:T40)</f>
        <v>0</v>
      </c>
      <c r="U41" s="444">
        <f>SUM(U27:U40)</f>
        <v>50220</v>
      </c>
    </row>
    <row r="42" spans="1:21" ht="17.25" customHeight="1" thickBot="1" x14ac:dyDescent="0.2">
      <c r="A42" s="152" t="s">
        <v>96</v>
      </c>
      <c r="B42" s="232"/>
      <c r="C42" s="304">
        <f>B26+C41</f>
        <v>14586</v>
      </c>
      <c r="D42" s="234"/>
      <c r="E42" s="387">
        <f>D26+E41</f>
        <v>20030</v>
      </c>
      <c r="F42" s="305">
        <f>F26+F41</f>
        <v>0</v>
      </c>
      <c r="G42" s="445">
        <f>G26+G41</f>
        <v>34616</v>
      </c>
      <c r="H42" s="234"/>
      <c r="I42" s="304">
        <f>H26+I41</f>
        <v>134437</v>
      </c>
      <c r="J42" s="234"/>
      <c r="K42" s="387">
        <f>J26+K41</f>
        <v>133988</v>
      </c>
      <c r="L42" s="234"/>
      <c r="M42" s="387">
        <f>M26+M41</f>
        <v>0</v>
      </c>
      <c r="N42" s="234">
        <f>N26+N41</f>
        <v>268425</v>
      </c>
      <c r="O42" s="232"/>
      <c r="P42" s="387">
        <f>O26+P41</f>
        <v>149023</v>
      </c>
      <c r="Q42" s="304"/>
      <c r="R42" s="304">
        <f>Q26+R41</f>
        <v>154018</v>
      </c>
      <c r="S42" s="234"/>
      <c r="T42" s="387">
        <f>T26+T41</f>
        <v>0</v>
      </c>
      <c r="U42" s="445">
        <f>U26+U41</f>
        <v>303041</v>
      </c>
    </row>
    <row r="43" spans="1:21" s="111" customFormat="1" ht="15.75" customHeight="1" x14ac:dyDescent="0.15">
      <c r="A43" s="111" t="s">
        <v>153</v>
      </c>
      <c r="C43" s="392"/>
      <c r="D43" s="392"/>
      <c r="G43" s="391"/>
      <c r="I43" s="391"/>
      <c r="J43" s="391"/>
      <c r="O43" s="2"/>
      <c r="P43" s="2"/>
      <c r="Q43" s="2"/>
      <c r="R43" s="2"/>
      <c r="S43" s="2"/>
      <c r="T43" s="2"/>
      <c r="U43" s="2"/>
    </row>
    <row r="44" spans="1:21" s="111" customFormat="1" ht="15.75" customHeight="1" x14ac:dyDescent="0.15">
      <c r="A44" s="2" t="s">
        <v>155</v>
      </c>
      <c r="C44" s="392"/>
      <c r="D44" s="392"/>
      <c r="G44" s="391"/>
      <c r="I44" s="391"/>
      <c r="J44" s="391"/>
    </row>
    <row r="45" spans="1:21" s="111" customFormat="1" ht="15.75" customHeight="1" x14ac:dyDescent="0.15">
      <c r="A45" s="111" t="s">
        <v>154</v>
      </c>
      <c r="C45" s="392"/>
      <c r="D45" s="392"/>
      <c r="G45" s="391"/>
      <c r="I45" s="391"/>
      <c r="J45" s="391"/>
    </row>
    <row r="46" spans="1:21" s="111" customFormat="1" ht="15.75" customHeight="1" x14ac:dyDescent="0.15">
      <c r="A46" s="2" t="s">
        <v>168</v>
      </c>
      <c r="C46" s="392"/>
      <c r="D46" s="392"/>
      <c r="G46" s="391"/>
      <c r="I46" s="391"/>
      <c r="J46" s="391"/>
    </row>
    <row r="47" spans="1:21" s="111" customFormat="1" ht="15.75" customHeight="1" x14ac:dyDescent="0.15">
      <c r="A47" s="2" t="s">
        <v>169</v>
      </c>
      <c r="B47" s="446"/>
      <c r="E47" s="446"/>
    </row>
    <row r="54" spans="1:1" ht="16.5" customHeight="1" x14ac:dyDescent="0.15">
      <c r="A54" s="112"/>
    </row>
  </sheetData>
  <mergeCells count="26">
    <mergeCell ref="S26:T26"/>
    <mergeCell ref="Q6:R6"/>
    <mergeCell ref="S6:T6"/>
    <mergeCell ref="B26:C26"/>
    <mergeCell ref="D26:E26"/>
    <mergeCell ref="H26:I26"/>
    <mergeCell ref="J26:K26"/>
    <mergeCell ref="L26:M26"/>
    <mergeCell ref="O26:P26"/>
    <mergeCell ref="Q26:R26"/>
    <mergeCell ref="B6:C6"/>
    <mergeCell ref="D6:E6"/>
    <mergeCell ref="H6:I6"/>
    <mergeCell ref="J6:K6"/>
    <mergeCell ref="L6:M6"/>
    <mergeCell ref="O6:P6"/>
    <mergeCell ref="B4:F4"/>
    <mergeCell ref="H4:M4"/>
    <mergeCell ref="S4:T4"/>
    <mergeCell ref="B5:C5"/>
    <mergeCell ref="D5:E5"/>
    <mergeCell ref="H5:I5"/>
    <mergeCell ref="L5:M5"/>
    <mergeCell ref="O5:P5"/>
    <mergeCell ref="Q5:R5"/>
    <mergeCell ref="S5:T5"/>
  </mergeCells>
  <phoneticPr fontId="3"/>
  <conditionalFormatting sqref="M27:M42 N7:U42 M7:M25 B7:J42 L7:L42 K7:K25 K27:K42">
    <cfRule type="cellIs" dxfId="3" priority="4" stopIfTrue="1" operator="equal">
      <formula>0</formula>
    </cfRule>
  </conditionalFormatting>
  <conditionalFormatting sqref="B7:B25 B27:B40 D7:D25 D27:D40 H7:H25 H27:H40 J7:J25 J27:J40 O7:O25 O27:O28 O30:O40 Q7:Q25 Q27:Q40">
    <cfRule type="beginsWith" priority="1" stopIfTrue="1" operator="beginsWith" text="*">
      <formula>LEFT(B7,1)="*"</formula>
    </cfRule>
    <cfRule type="notContainsBlanks" dxfId="2" priority="2">
      <formula>LEN(TRIM(B7))&gt;0</formula>
    </cfRule>
    <cfRule type="containsBlanks" dxfId="1" priority="3">
      <formula>LEN(TRIM(B7))=0</formula>
    </cfRule>
  </conditionalFormatting>
  <pageMargins left="0.59055118110236227" right="0.59055118110236227" top="0.78740157480314965" bottom="0.78740157480314965" header="0.51181102362204722" footer="0.39370078740157483"/>
  <pageSetup paperSize="9" scale="95" orientation="portrait" r:id="rId1"/>
  <headerFooter alignWithMargins="0"/>
  <colBreaks count="1" manualBreakCount="1">
    <brk id="11" max="47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opLeftCell="A28" zoomScaleNormal="100" zoomScaleSheetLayoutView="100" workbookViewId="0">
      <selection activeCell="M17" sqref="M17"/>
    </sheetView>
  </sheetViews>
  <sheetFormatPr defaultColWidth="9" defaultRowHeight="16.5" customHeight="1" x14ac:dyDescent="0.15"/>
  <cols>
    <col min="1" max="1" width="10" style="15" customWidth="1"/>
    <col min="2" max="2" width="9.375" style="2" customWidth="1"/>
    <col min="3" max="3" width="9.125" style="2" customWidth="1"/>
    <col min="4" max="10" width="8.625" style="2" customWidth="1"/>
    <col min="11" max="11" width="3.375" style="2" customWidth="1"/>
    <col min="12" max="16384" width="9" style="2"/>
  </cols>
  <sheetData>
    <row r="1" spans="1:10" s="6" customFormat="1" ht="16.5" customHeight="1" x14ac:dyDescent="0.15">
      <c r="A1" s="4"/>
      <c r="B1" s="236"/>
      <c r="C1" s="236"/>
      <c r="D1" s="236"/>
      <c r="E1" s="236"/>
      <c r="F1" s="236"/>
      <c r="G1" s="219"/>
      <c r="H1" s="219"/>
      <c r="I1" s="219"/>
      <c r="J1" s="219"/>
    </row>
    <row r="2" spans="1:10" s="15" customFormat="1" ht="9" customHeight="1" x14ac:dyDescent="0.15">
      <c r="A2" s="111"/>
      <c r="B2" s="111"/>
      <c r="C2" s="111"/>
      <c r="D2" s="111"/>
      <c r="E2" s="111"/>
      <c r="F2" s="111"/>
      <c r="G2" s="111"/>
      <c r="H2" s="111"/>
      <c r="I2" s="111"/>
      <c r="J2" s="111"/>
    </row>
    <row r="3" spans="1:10" s="15" customFormat="1" ht="16.5" customHeight="1" thickBot="1" x14ac:dyDescent="0.2">
      <c r="A3" s="447" t="s">
        <v>170</v>
      </c>
      <c r="B3" s="448"/>
      <c r="C3" s="448"/>
      <c r="D3" s="448"/>
      <c r="E3" s="448"/>
      <c r="F3" s="448"/>
      <c r="G3" s="448"/>
      <c r="H3" s="448"/>
      <c r="I3" s="448"/>
      <c r="J3" s="125" t="s">
        <v>171</v>
      </c>
    </row>
    <row r="4" spans="1:10" s="15" customFormat="1" ht="16.5" customHeight="1" x14ac:dyDescent="0.15">
      <c r="A4" s="449" t="s">
        <v>70</v>
      </c>
      <c r="B4" s="450" t="s">
        <v>172</v>
      </c>
      <c r="C4" s="451" t="s">
        <v>173</v>
      </c>
      <c r="D4" s="452" t="s">
        <v>174</v>
      </c>
      <c r="E4" s="453" t="s">
        <v>175</v>
      </c>
      <c r="F4" s="454"/>
      <c r="G4" s="454"/>
      <c r="H4" s="454"/>
      <c r="I4" s="455"/>
      <c r="J4" s="456"/>
    </row>
    <row r="5" spans="1:10" ht="21" customHeight="1" x14ac:dyDescent="0.15">
      <c r="A5" s="457"/>
      <c r="B5" s="458"/>
      <c r="C5" s="459"/>
      <c r="D5" s="460"/>
      <c r="E5" s="461" t="s">
        <v>176</v>
      </c>
      <c r="F5" s="462" t="s">
        <v>177</v>
      </c>
      <c r="G5" s="462" t="s">
        <v>178</v>
      </c>
      <c r="H5" s="462" t="s">
        <v>179</v>
      </c>
      <c r="I5" s="462" t="s">
        <v>180</v>
      </c>
      <c r="J5" s="463" t="s">
        <v>142</v>
      </c>
    </row>
    <row r="6" spans="1:10" ht="21" customHeight="1" x14ac:dyDescent="0.15">
      <c r="A6" s="457"/>
      <c r="B6" s="458"/>
      <c r="C6" s="459"/>
      <c r="D6" s="460"/>
      <c r="E6" s="464"/>
      <c r="F6" s="465"/>
      <c r="G6" s="465"/>
      <c r="H6" s="465"/>
      <c r="I6" s="465"/>
      <c r="J6" s="466"/>
    </row>
    <row r="7" spans="1:10" ht="21" customHeight="1" thickBot="1" x14ac:dyDescent="0.2">
      <c r="A7" s="467"/>
      <c r="B7" s="468"/>
      <c r="C7" s="469"/>
      <c r="D7" s="470"/>
      <c r="E7" s="471"/>
      <c r="F7" s="472"/>
      <c r="G7" s="472"/>
      <c r="H7" s="472"/>
      <c r="I7" s="472"/>
      <c r="J7" s="473"/>
    </row>
    <row r="8" spans="1:10" ht="18.75" customHeight="1" x14ac:dyDescent="0.15">
      <c r="A8" s="474" t="s">
        <v>25</v>
      </c>
      <c r="B8" s="475">
        <v>0</v>
      </c>
      <c r="C8" s="476">
        <v>0</v>
      </c>
      <c r="D8" s="477">
        <f t="shared" ref="D8:D26" si="0">SUM(E8:J8)</f>
        <v>0</v>
      </c>
      <c r="E8" s="478">
        <v>0</v>
      </c>
      <c r="F8" s="476">
        <v>0</v>
      </c>
      <c r="G8" s="479">
        <v>0</v>
      </c>
      <c r="H8" s="479">
        <v>0</v>
      </c>
      <c r="I8" s="480">
        <v>0</v>
      </c>
      <c r="J8" s="481">
        <v>0</v>
      </c>
    </row>
    <row r="9" spans="1:10" ht="18.75" customHeight="1" x14ac:dyDescent="0.15">
      <c r="A9" s="482" t="s">
        <v>26</v>
      </c>
      <c r="B9" s="483">
        <v>0</v>
      </c>
      <c r="C9" s="484">
        <v>0</v>
      </c>
      <c r="D9" s="485">
        <f t="shared" si="0"/>
        <v>0</v>
      </c>
      <c r="E9" s="486">
        <v>0</v>
      </c>
      <c r="F9" s="484">
        <v>0</v>
      </c>
      <c r="G9" s="487">
        <v>0</v>
      </c>
      <c r="H9" s="487">
        <v>0</v>
      </c>
      <c r="I9" s="488">
        <v>0</v>
      </c>
      <c r="J9" s="489">
        <v>0</v>
      </c>
    </row>
    <row r="10" spans="1:10" ht="18.75" customHeight="1" x14ac:dyDescent="0.15">
      <c r="A10" s="482" t="s">
        <v>27</v>
      </c>
      <c r="B10" s="483">
        <v>26905</v>
      </c>
      <c r="C10" s="484">
        <v>546</v>
      </c>
      <c r="D10" s="485">
        <f t="shared" si="0"/>
        <v>22</v>
      </c>
      <c r="E10" s="486">
        <v>0</v>
      </c>
      <c r="F10" s="484">
        <v>0</v>
      </c>
      <c r="G10" s="487">
        <v>22</v>
      </c>
      <c r="H10" s="487">
        <v>0</v>
      </c>
      <c r="I10" s="488">
        <v>0</v>
      </c>
      <c r="J10" s="489">
        <v>0</v>
      </c>
    </row>
    <row r="11" spans="1:10" ht="18.75" customHeight="1" x14ac:dyDescent="0.15">
      <c r="A11" s="482" t="s">
        <v>28</v>
      </c>
      <c r="B11" s="483">
        <v>0</v>
      </c>
      <c r="C11" s="484">
        <v>0</v>
      </c>
      <c r="D11" s="485">
        <f t="shared" si="0"/>
        <v>0</v>
      </c>
      <c r="E11" s="486">
        <v>0</v>
      </c>
      <c r="F11" s="484">
        <v>0</v>
      </c>
      <c r="G11" s="487">
        <v>0</v>
      </c>
      <c r="H11" s="487">
        <v>0</v>
      </c>
      <c r="I11" s="488">
        <v>0</v>
      </c>
      <c r="J11" s="489">
        <v>0</v>
      </c>
    </row>
    <row r="12" spans="1:10" ht="18.75" customHeight="1" thickBot="1" x14ac:dyDescent="0.2">
      <c r="A12" s="490" t="s">
        <v>29</v>
      </c>
      <c r="B12" s="491">
        <v>5574</v>
      </c>
      <c r="C12" s="492">
        <v>0</v>
      </c>
      <c r="D12" s="493">
        <f t="shared" si="0"/>
        <v>152</v>
      </c>
      <c r="E12" s="494">
        <v>0</v>
      </c>
      <c r="F12" s="492">
        <v>0</v>
      </c>
      <c r="G12" s="495">
        <v>152</v>
      </c>
      <c r="H12" s="495">
        <v>0</v>
      </c>
      <c r="I12" s="496">
        <v>0</v>
      </c>
      <c r="J12" s="497">
        <v>0</v>
      </c>
    </row>
    <row r="13" spans="1:10" ht="18.75" customHeight="1" x14ac:dyDescent="0.15">
      <c r="A13" s="474" t="s">
        <v>30</v>
      </c>
      <c r="B13" s="475">
        <v>0</v>
      </c>
      <c r="C13" s="476">
        <v>0</v>
      </c>
      <c r="D13" s="477">
        <f t="shared" si="0"/>
        <v>0</v>
      </c>
      <c r="E13" s="478">
        <v>0</v>
      </c>
      <c r="F13" s="476">
        <v>0</v>
      </c>
      <c r="G13" s="479">
        <v>0</v>
      </c>
      <c r="H13" s="479">
        <v>0</v>
      </c>
      <c r="I13" s="480">
        <v>0</v>
      </c>
      <c r="J13" s="481">
        <v>0</v>
      </c>
    </row>
    <row r="14" spans="1:10" ht="18.75" customHeight="1" x14ac:dyDescent="0.15">
      <c r="A14" s="482" t="s">
        <v>31</v>
      </c>
      <c r="B14" s="483">
        <v>13006</v>
      </c>
      <c r="C14" s="484">
        <v>0</v>
      </c>
      <c r="D14" s="485">
        <f t="shared" si="0"/>
        <v>280</v>
      </c>
      <c r="E14" s="486">
        <v>0</v>
      </c>
      <c r="F14" s="484">
        <v>0</v>
      </c>
      <c r="G14" s="487">
        <v>280</v>
      </c>
      <c r="H14" s="487">
        <v>0</v>
      </c>
      <c r="I14" s="488">
        <v>0</v>
      </c>
      <c r="J14" s="489">
        <v>0</v>
      </c>
    </row>
    <row r="15" spans="1:10" ht="18.75" customHeight="1" x14ac:dyDescent="0.15">
      <c r="A15" s="482" t="s">
        <v>32</v>
      </c>
      <c r="B15" s="483">
        <v>0</v>
      </c>
      <c r="C15" s="484">
        <v>0</v>
      </c>
      <c r="D15" s="485">
        <f t="shared" si="0"/>
        <v>0</v>
      </c>
      <c r="E15" s="486">
        <v>0</v>
      </c>
      <c r="F15" s="484">
        <v>0</v>
      </c>
      <c r="G15" s="487">
        <v>0</v>
      </c>
      <c r="H15" s="487">
        <v>0</v>
      </c>
      <c r="I15" s="488">
        <v>0</v>
      </c>
      <c r="J15" s="489">
        <v>0</v>
      </c>
    </row>
    <row r="16" spans="1:10" ht="18.75" customHeight="1" x14ac:dyDescent="0.15">
      <c r="A16" s="482" t="s">
        <v>33</v>
      </c>
      <c r="B16" s="483">
        <v>8540</v>
      </c>
      <c r="C16" s="484">
        <v>0</v>
      </c>
      <c r="D16" s="485">
        <f t="shared" si="0"/>
        <v>173</v>
      </c>
      <c r="E16" s="486">
        <v>0</v>
      </c>
      <c r="F16" s="484">
        <v>0</v>
      </c>
      <c r="G16" s="487">
        <v>20</v>
      </c>
      <c r="H16" s="487">
        <v>0</v>
      </c>
      <c r="I16" s="488">
        <v>0</v>
      </c>
      <c r="J16" s="489">
        <v>153</v>
      </c>
    </row>
    <row r="17" spans="1:10" ht="18.75" customHeight="1" thickBot="1" x14ac:dyDescent="0.2">
      <c r="A17" s="490" t="s">
        <v>34</v>
      </c>
      <c r="B17" s="491">
        <v>0</v>
      </c>
      <c r="C17" s="492">
        <v>0</v>
      </c>
      <c r="D17" s="493">
        <f t="shared" si="0"/>
        <v>0</v>
      </c>
      <c r="E17" s="494">
        <v>0</v>
      </c>
      <c r="F17" s="492">
        <v>0</v>
      </c>
      <c r="G17" s="495">
        <v>0</v>
      </c>
      <c r="H17" s="495">
        <v>0</v>
      </c>
      <c r="I17" s="496">
        <v>0</v>
      </c>
      <c r="J17" s="497">
        <v>0</v>
      </c>
    </row>
    <row r="18" spans="1:10" ht="18.75" customHeight="1" x14ac:dyDescent="0.15">
      <c r="A18" s="474" t="s">
        <v>35</v>
      </c>
      <c r="B18" s="475">
        <v>19183</v>
      </c>
      <c r="C18" s="476">
        <v>518</v>
      </c>
      <c r="D18" s="477">
        <f t="shared" si="0"/>
        <v>535</v>
      </c>
      <c r="E18" s="478">
        <v>0</v>
      </c>
      <c r="F18" s="476">
        <v>518</v>
      </c>
      <c r="G18" s="479">
        <v>3</v>
      </c>
      <c r="H18" s="479">
        <v>0</v>
      </c>
      <c r="I18" s="480">
        <v>14</v>
      </c>
      <c r="J18" s="481">
        <v>0</v>
      </c>
    </row>
    <row r="19" spans="1:10" ht="18.75" customHeight="1" x14ac:dyDescent="0.15">
      <c r="A19" s="482" t="s">
        <v>36</v>
      </c>
      <c r="B19" s="483">
        <v>0</v>
      </c>
      <c r="C19" s="484">
        <v>0</v>
      </c>
      <c r="D19" s="485">
        <f t="shared" si="0"/>
        <v>0</v>
      </c>
      <c r="E19" s="486">
        <v>0</v>
      </c>
      <c r="F19" s="484">
        <v>0</v>
      </c>
      <c r="G19" s="487">
        <v>0</v>
      </c>
      <c r="H19" s="487">
        <v>0</v>
      </c>
      <c r="I19" s="488">
        <v>0</v>
      </c>
      <c r="J19" s="489">
        <v>0</v>
      </c>
    </row>
    <row r="20" spans="1:10" ht="18.75" customHeight="1" x14ac:dyDescent="0.15">
      <c r="A20" s="482" t="s">
        <v>37</v>
      </c>
      <c r="B20" s="483">
        <v>13804</v>
      </c>
      <c r="C20" s="484">
        <v>0</v>
      </c>
      <c r="D20" s="485">
        <f t="shared" si="0"/>
        <v>319</v>
      </c>
      <c r="E20" s="486">
        <v>0</v>
      </c>
      <c r="F20" s="484">
        <v>0</v>
      </c>
      <c r="G20" s="487">
        <v>319</v>
      </c>
      <c r="H20" s="487">
        <v>0</v>
      </c>
      <c r="I20" s="488">
        <v>0</v>
      </c>
      <c r="J20" s="489">
        <v>0</v>
      </c>
    </row>
    <row r="21" spans="1:10" ht="18.75" customHeight="1" x14ac:dyDescent="0.15">
      <c r="A21" s="482" t="s">
        <v>38</v>
      </c>
      <c r="B21" s="483">
        <v>0</v>
      </c>
      <c r="C21" s="484">
        <v>0</v>
      </c>
      <c r="D21" s="485">
        <f t="shared" si="0"/>
        <v>0</v>
      </c>
      <c r="E21" s="486">
        <v>0</v>
      </c>
      <c r="F21" s="484">
        <v>0</v>
      </c>
      <c r="G21" s="487">
        <v>0</v>
      </c>
      <c r="H21" s="487">
        <v>0</v>
      </c>
      <c r="I21" s="488">
        <v>0</v>
      </c>
      <c r="J21" s="489">
        <v>0</v>
      </c>
    </row>
    <row r="22" spans="1:10" ht="18.75" customHeight="1" thickBot="1" x14ac:dyDescent="0.2">
      <c r="A22" s="490" t="s">
        <v>39</v>
      </c>
      <c r="B22" s="491">
        <v>0</v>
      </c>
      <c r="C22" s="492">
        <v>0</v>
      </c>
      <c r="D22" s="493">
        <f t="shared" si="0"/>
        <v>0</v>
      </c>
      <c r="E22" s="494">
        <v>0</v>
      </c>
      <c r="F22" s="492">
        <v>0</v>
      </c>
      <c r="G22" s="495">
        <v>0</v>
      </c>
      <c r="H22" s="495">
        <v>0</v>
      </c>
      <c r="I22" s="496">
        <v>0</v>
      </c>
      <c r="J22" s="497">
        <v>0</v>
      </c>
    </row>
    <row r="23" spans="1:10" s="111" customFormat="1" ht="18.75" customHeight="1" x14ac:dyDescent="0.15">
      <c r="A23" s="498" t="s">
        <v>40</v>
      </c>
      <c r="B23" s="499">
        <v>3374</v>
      </c>
      <c r="C23" s="500">
        <v>0</v>
      </c>
      <c r="D23" s="501">
        <f t="shared" si="0"/>
        <v>153</v>
      </c>
      <c r="E23" s="502">
        <v>0</v>
      </c>
      <c r="F23" s="500">
        <v>0</v>
      </c>
      <c r="G23" s="503">
        <v>153</v>
      </c>
      <c r="H23" s="503">
        <v>0</v>
      </c>
      <c r="I23" s="504">
        <v>0</v>
      </c>
      <c r="J23" s="505">
        <v>0</v>
      </c>
    </row>
    <row r="24" spans="1:10" s="111" customFormat="1" ht="18.75" customHeight="1" x14ac:dyDescent="0.15">
      <c r="A24" s="482" t="s">
        <v>41</v>
      </c>
      <c r="B24" s="483">
        <v>3298</v>
      </c>
      <c r="C24" s="484">
        <v>0</v>
      </c>
      <c r="D24" s="485">
        <f t="shared" si="0"/>
        <v>150</v>
      </c>
      <c r="E24" s="486">
        <v>0</v>
      </c>
      <c r="F24" s="484">
        <v>0</v>
      </c>
      <c r="G24" s="487">
        <v>150</v>
      </c>
      <c r="H24" s="487">
        <v>0</v>
      </c>
      <c r="I24" s="488">
        <v>0</v>
      </c>
      <c r="J24" s="489">
        <v>0</v>
      </c>
    </row>
    <row r="25" spans="1:10" s="111" customFormat="1" ht="18.75" customHeight="1" x14ac:dyDescent="0.15">
      <c r="A25" s="482" t="s">
        <v>42</v>
      </c>
      <c r="B25" s="483">
        <v>11841</v>
      </c>
      <c r="C25" s="484">
        <v>195</v>
      </c>
      <c r="D25" s="485">
        <f t="shared" si="0"/>
        <v>280</v>
      </c>
      <c r="E25" s="486">
        <v>0</v>
      </c>
      <c r="F25" s="484">
        <v>257</v>
      </c>
      <c r="G25" s="487">
        <v>23</v>
      </c>
      <c r="H25" s="487">
        <v>0</v>
      </c>
      <c r="I25" s="488">
        <v>0</v>
      </c>
      <c r="J25" s="489">
        <v>0</v>
      </c>
    </row>
    <row r="26" spans="1:10" s="111" customFormat="1" ht="18.75" customHeight="1" thickBot="1" x14ac:dyDescent="0.2">
      <c r="A26" s="506" t="s">
        <v>43</v>
      </c>
      <c r="B26" s="507">
        <v>4046</v>
      </c>
      <c r="C26" s="508">
        <v>0</v>
      </c>
      <c r="D26" s="509">
        <f t="shared" si="0"/>
        <v>183</v>
      </c>
      <c r="E26" s="510">
        <v>0</v>
      </c>
      <c r="F26" s="508">
        <v>0</v>
      </c>
      <c r="G26" s="511">
        <v>183</v>
      </c>
      <c r="H26" s="511">
        <v>0</v>
      </c>
      <c r="I26" s="512">
        <v>0</v>
      </c>
      <c r="J26" s="513">
        <v>0</v>
      </c>
    </row>
    <row r="27" spans="1:10" ht="18.75" customHeight="1" thickBot="1" x14ac:dyDescent="0.2">
      <c r="A27" s="514" t="s">
        <v>93</v>
      </c>
      <c r="B27" s="515">
        <f>SUM(B8:B26)</f>
        <v>109571</v>
      </c>
      <c r="C27" s="516">
        <f t="shared" ref="C27:J27" si="1">SUM(C8:C26)</f>
        <v>1259</v>
      </c>
      <c r="D27" s="517">
        <f t="shared" si="1"/>
        <v>2247</v>
      </c>
      <c r="E27" s="518">
        <f t="shared" si="1"/>
        <v>0</v>
      </c>
      <c r="F27" s="516">
        <f t="shared" si="1"/>
        <v>775</v>
      </c>
      <c r="G27" s="519">
        <f t="shared" si="1"/>
        <v>1305</v>
      </c>
      <c r="H27" s="519">
        <f t="shared" si="1"/>
        <v>0</v>
      </c>
      <c r="I27" s="520">
        <f t="shared" si="1"/>
        <v>14</v>
      </c>
      <c r="J27" s="521">
        <f t="shared" si="1"/>
        <v>153</v>
      </c>
    </row>
    <row r="28" spans="1:10" ht="18.75" customHeight="1" x14ac:dyDescent="0.15">
      <c r="A28" s="498" t="s">
        <v>45</v>
      </c>
      <c r="B28" s="499">
        <v>0</v>
      </c>
      <c r="C28" s="500">
        <v>0</v>
      </c>
      <c r="D28" s="501">
        <f t="shared" ref="D28:D41" si="2">SUM(E28:J28)</f>
        <v>0</v>
      </c>
      <c r="E28" s="502">
        <v>0</v>
      </c>
      <c r="F28" s="500">
        <v>0</v>
      </c>
      <c r="G28" s="503">
        <v>0</v>
      </c>
      <c r="H28" s="503">
        <v>0</v>
      </c>
      <c r="I28" s="504">
        <v>0</v>
      </c>
      <c r="J28" s="505">
        <v>0</v>
      </c>
    </row>
    <row r="29" spans="1:10" ht="18.75" customHeight="1" x14ac:dyDescent="0.15">
      <c r="A29" s="482" t="s">
        <v>46</v>
      </c>
      <c r="B29" s="483">
        <v>2411</v>
      </c>
      <c r="C29" s="484">
        <v>0</v>
      </c>
      <c r="D29" s="485">
        <f t="shared" si="2"/>
        <v>47</v>
      </c>
      <c r="E29" s="486">
        <v>0</v>
      </c>
      <c r="F29" s="484">
        <v>0</v>
      </c>
      <c r="G29" s="487">
        <v>5</v>
      </c>
      <c r="H29" s="487">
        <v>0</v>
      </c>
      <c r="I29" s="488">
        <v>0</v>
      </c>
      <c r="J29" s="489">
        <v>42</v>
      </c>
    </row>
    <row r="30" spans="1:10" ht="18.75" customHeight="1" x14ac:dyDescent="0.15">
      <c r="A30" s="482" t="s">
        <v>47</v>
      </c>
      <c r="B30" s="483">
        <v>6288</v>
      </c>
      <c r="C30" s="484">
        <v>0</v>
      </c>
      <c r="D30" s="485">
        <f t="shared" si="2"/>
        <v>172</v>
      </c>
      <c r="E30" s="486">
        <v>0</v>
      </c>
      <c r="F30" s="484">
        <v>0</v>
      </c>
      <c r="G30" s="487">
        <v>172</v>
      </c>
      <c r="H30" s="487">
        <v>0</v>
      </c>
      <c r="I30" s="488">
        <v>0</v>
      </c>
      <c r="J30" s="489">
        <v>0</v>
      </c>
    </row>
    <row r="31" spans="1:10" ht="18.75" customHeight="1" thickBot="1" x14ac:dyDescent="0.2">
      <c r="A31" s="506" t="s">
        <v>48</v>
      </c>
      <c r="B31" s="507">
        <v>0</v>
      </c>
      <c r="C31" s="508">
        <v>0</v>
      </c>
      <c r="D31" s="509">
        <f t="shared" si="2"/>
        <v>0</v>
      </c>
      <c r="E31" s="510">
        <v>0</v>
      </c>
      <c r="F31" s="508">
        <v>0</v>
      </c>
      <c r="G31" s="511">
        <v>0</v>
      </c>
      <c r="H31" s="511">
        <v>0</v>
      </c>
      <c r="I31" s="512">
        <v>0</v>
      </c>
      <c r="J31" s="513">
        <v>0</v>
      </c>
    </row>
    <row r="32" spans="1:10" ht="18.75" customHeight="1" x14ac:dyDescent="0.15">
      <c r="A32" s="474" t="s">
        <v>49</v>
      </c>
      <c r="B32" s="475">
        <v>2429</v>
      </c>
      <c r="C32" s="476">
        <v>40</v>
      </c>
      <c r="D32" s="477">
        <f t="shared" si="2"/>
        <v>57</v>
      </c>
      <c r="E32" s="478">
        <v>0</v>
      </c>
      <c r="F32" s="476">
        <v>53</v>
      </c>
      <c r="G32" s="479">
        <v>4</v>
      </c>
      <c r="H32" s="479">
        <v>0</v>
      </c>
      <c r="I32" s="480">
        <v>0</v>
      </c>
      <c r="J32" s="481">
        <v>0</v>
      </c>
    </row>
    <row r="33" spans="1:10" ht="18.75" customHeight="1" x14ac:dyDescent="0.15">
      <c r="A33" s="482" t="s">
        <v>50</v>
      </c>
      <c r="B33" s="483">
        <v>1245</v>
      </c>
      <c r="C33" s="484">
        <v>21</v>
      </c>
      <c r="D33" s="485">
        <f t="shared" si="2"/>
        <v>30</v>
      </c>
      <c r="E33" s="486">
        <v>0</v>
      </c>
      <c r="F33" s="484">
        <v>27</v>
      </c>
      <c r="G33" s="487">
        <v>3</v>
      </c>
      <c r="H33" s="487">
        <v>0</v>
      </c>
      <c r="I33" s="488">
        <v>0</v>
      </c>
      <c r="J33" s="489">
        <v>0</v>
      </c>
    </row>
    <row r="34" spans="1:10" ht="18.75" customHeight="1" x14ac:dyDescent="0.15">
      <c r="A34" s="482" t="s">
        <v>51</v>
      </c>
      <c r="B34" s="483">
        <v>1280</v>
      </c>
      <c r="C34" s="484">
        <v>21</v>
      </c>
      <c r="D34" s="485">
        <f t="shared" si="2"/>
        <v>31</v>
      </c>
      <c r="E34" s="486">
        <v>0</v>
      </c>
      <c r="F34" s="484">
        <v>28</v>
      </c>
      <c r="G34" s="487">
        <v>3</v>
      </c>
      <c r="H34" s="487">
        <v>0</v>
      </c>
      <c r="I34" s="488">
        <v>0</v>
      </c>
      <c r="J34" s="489">
        <v>0</v>
      </c>
    </row>
    <row r="35" spans="1:10" ht="18.75" customHeight="1" x14ac:dyDescent="0.15">
      <c r="A35" s="482" t="s">
        <v>52</v>
      </c>
      <c r="B35" s="483">
        <v>3114</v>
      </c>
      <c r="C35" s="484">
        <v>51</v>
      </c>
      <c r="D35" s="485">
        <f t="shared" si="2"/>
        <v>74</v>
      </c>
      <c r="E35" s="486">
        <v>0</v>
      </c>
      <c r="F35" s="484">
        <v>68</v>
      </c>
      <c r="G35" s="487">
        <v>6</v>
      </c>
      <c r="H35" s="487">
        <v>0</v>
      </c>
      <c r="I35" s="488">
        <v>0</v>
      </c>
      <c r="J35" s="489">
        <v>0</v>
      </c>
    </row>
    <row r="36" spans="1:10" ht="18.75" customHeight="1" thickBot="1" x14ac:dyDescent="0.2">
      <c r="A36" s="490" t="s">
        <v>53</v>
      </c>
      <c r="B36" s="491">
        <v>2385</v>
      </c>
      <c r="C36" s="492">
        <v>39</v>
      </c>
      <c r="D36" s="493">
        <f t="shared" si="2"/>
        <v>56</v>
      </c>
      <c r="E36" s="494">
        <v>0</v>
      </c>
      <c r="F36" s="492">
        <v>52</v>
      </c>
      <c r="G36" s="495">
        <v>4</v>
      </c>
      <c r="H36" s="495">
        <v>0</v>
      </c>
      <c r="I36" s="496">
        <v>0</v>
      </c>
      <c r="J36" s="497">
        <v>0</v>
      </c>
    </row>
    <row r="37" spans="1:10" ht="18.75" customHeight="1" x14ac:dyDescent="0.15">
      <c r="A37" s="498" t="s">
        <v>54</v>
      </c>
      <c r="B37" s="499">
        <v>8997</v>
      </c>
      <c r="C37" s="500">
        <v>0</v>
      </c>
      <c r="D37" s="501">
        <f t="shared" si="2"/>
        <v>409</v>
      </c>
      <c r="E37" s="502">
        <v>0</v>
      </c>
      <c r="F37" s="500">
        <v>0</v>
      </c>
      <c r="G37" s="503">
        <v>409</v>
      </c>
      <c r="H37" s="503">
        <v>0</v>
      </c>
      <c r="I37" s="504">
        <v>0</v>
      </c>
      <c r="J37" s="505">
        <v>0</v>
      </c>
    </row>
    <row r="38" spans="1:10" ht="18.75" customHeight="1" x14ac:dyDescent="0.15">
      <c r="A38" s="482" t="s">
        <v>55</v>
      </c>
      <c r="B38" s="483">
        <v>3571</v>
      </c>
      <c r="C38" s="484">
        <v>0</v>
      </c>
      <c r="D38" s="485">
        <f t="shared" si="2"/>
        <v>0</v>
      </c>
      <c r="E38" s="486">
        <v>0</v>
      </c>
      <c r="F38" s="484">
        <v>0</v>
      </c>
      <c r="G38" s="487">
        <v>0</v>
      </c>
      <c r="H38" s="487">
        <v>0</v>
      </c>
      <c r="I38" s="488">
        <v>0</v>
      </c>
      <c r="J38" s="489">
        <v>0</v>
      </c>
    </row>
    <row r="39" spans="1:10" ht="18.75" customHeight="1" x14ac:dyDescent="0.15">
      <c r="A39" s="482" t="s">
        <v>56</v>
      </c>
      <c r="B39" s="483">
        <v>3823</v>
      </c>
      <c r="C39" s="484">
        <v>0</v>
      </c>
      <c r="D39" s="485">
        <f t="shared" si="2"/>
        <v>7</v>
      </c>
      <c r="E39" s="486">
        <v>0</v>
      </c>
      <c r="F39" s="484">
        <v>0</v>
      </c>
      <c r="G39" s="487">
        <v>7</v>
      </c>
      <c r="H39" s="487">
        <v>0</v>
      </c>
      <c r="I39" s="488">
        <v>0</v>
      </c>
      <c r="J39" s="489">
        <v>0</v>
      </c>
    </row>
    <row r="40" spans="1:10" ht="18.75" customHeight="1" x14ac:dyDescent="0.15">
      <c r="A40" s="482" t="s">
        <v>57</v>
      </c>
      <c r="B40" s="483">
        <v>3681</v>
      </c>
      <c r="C40" s="484">
        <v>0</v>
      </c>
      <c r="D40" s="485">
        <f t="shared" si="2"/>
        <v>70</v>
      </c>
      <c r="E40" s="486">
        <v>52</v>
      </c>
      <c r="F40" s="484">
        <v>0</v>
      </c>
      <c r="G40" s="487">
        <v>18</v>
      </c>
      <c r="H40" s="487">
        <v>0</v>
      </c>
      <c r="I40" s="488">
        <v>0</v>
      </c>
      <c r="J40" s="489">
        <v>0</v>
      </c>
    </row>
    <row r="41" spans="1:10" ht="18.75" customHeight="1" thickBot="1" x14ac:dyDescent="0.2">
      <c r="A41" s="506" t="s">
        <v>58</v>
      </c>
      <c r="B41" s="507">
        <v>228</v>
      </c>
      <c r="C41" s="508">
        <v>0</v>
      </c>
      <c r="D41" s="509">
        <f t="shared" si="2"/>
        <v>5</v>
      </c>
      <c r="E41" s="510">
        <v>0</v>
      </c>
      <c r="F41" s="508">
        <v>0</v>
      </c>
      <c r="G41" s="511">
        <v>5</v>
      </c>
      <c r="H41" s="511">
        <v>0</v>
      </c>
      <c r="I41" s="512">
        <v>0</v>
      </c>
      <c r="J41" s="513">
        <v>0</v>
      </c>
    </row>
    <row r="42" spans="1:10" ht="18.75" customHeight="1" thickBot="1" x14ac:dyDescent="0.2">
      <c r="A42" s="522" t="s">
        <v>181</v>
      </c>
      <c r="B42" s="515">
        <f>SUM(B28:B41)</f>
        <v>39452</v>
      </c>
      <c r="C42" s="516">
        <f t="shared" ref="C42:J42" si="3">SUM(C28:C41)</f>
        <v>172</v>
      </c>
      <c r="D42" s="517">
        <f t="shared" si="3"/>
        <v>958</v>
      </c>
      <c r="E42" s="518">
        <f t="shared" si="3"/>
        <v>52</v>
      </c>
      <c r="F42" s="516">
        <f t="shared" si="3"/>
        <v>228</v>
      </c>
      <c r="G42" s="519">
        <f t="shared" si="3"/>
        <v>636</v>
      </c>
      <c r="H42" s="519">
        <f t="shared" si="3"/>
        <v>0</v>
      </c>
      <c r="I42" s="520">
        <f t="shared" si="3"/>
        <v>0</v>
      </c>
      <c r="J42" s="521">
        <f t="shared" si="3"/>
        <v>42</v>
      </c>
    </row>
    <row r="43" spans="1:10" ht="18.75" customHeight="1" thickBot="1" x14ac:dyDescent="0.2">
      <c r="A43" s="514" t="s">
        <v>152</v>
      </c>
      <c r="B43" s="515">
        <f>B27+B42</f>
        <v>149023</v>
      </c>
      <c r="C43" s="516">
        <f t="shared" ref="C43:J43" si="4">C27+C42</f>
        <v>1431</v>
      </c>
      <c r="D43" s="517">
        <f t="shared" si="4"/>
        <v>3205</v>
      </c>
      <c r="E43" s="518">
        <f t="shared" si="4"/>
        <v>52</v>
      </c>
      <c r="F43" s="516">
        <f t="shared" si="4"/>
        <v>1003</v>
      </c>
      <c r="G43" s="519">
        <f t="shared" si="4"/>
        <v>1941</v>
      </c>
      <c r="H43" s="519">
        <f t="shared" si="4"/>
        <v>0</v>
      </c>
      <c r="I43" s="520">
        <f t="shared" si="4"/>
        <v>14</v>
      </c>
      <c r="J43" s="521">
        <f t="shared" si="4"/>
        <v>195</v>
      </c>
    </row>
    <row r="44" spans="1:10" ht="16.5" customHeight="1" x14ac:dyDescent="0.15">
      <c r="A44" s="523" t="s">
        <v>182</v>
      </c>
    </row>
    <row r="45" spans="1:10" ht="16.5" customHeight="1" x14ac:dyDescent="0.15">
      <c r="A45" s="523" t="s">
        <v>183</v>
      </c>
    </row>
  </sheetData>
  <mergeCells count="11">
    <mergeCell ref="J5:J7"/>
    <mergeCell ref="A4:A7"/>
    <mergeCell ref="B4:B7"/>
    <mergeCell ref="C4:C7"/>
    <mergeCell ref="D4:D7"/>
    <mergeCell ref="E4:J4"/>
    <mergeCell ref="E5:E7"/>
    <mergeCell ref="F5:F7"/>
    <mergeCell ref="G5:G7"/>
    <mergeCell ref="H5:H7"/>
    <mergeCell ref="I5:I7"/>
  </mergeCells>
  <phoneticPr fontId="3"/>
  <conditionalFormatting sqref="B8:J43">
    <cfRule type="cellIs" dxfId="0" priority="1" stopIfTrue="1" operator="equal">
      <formula>0</formula>
    </cfRule>
  </conditionalFormatting>
  <printOptions horizontalCentered="1"/>
  <pageMargins left="0.59055118110236227" right="0.59055118110236227" top="0.78740157480314965" bottom="0.78740157480314965" header="0.51181102362204722" footer="0.39370078740157483"/>
  <pageSetup paperSize="9" scale="94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5"/>
  <sheetViews>
    <sheetView topLeftCell="B1" zoomScaleNormal="100" zoomScaleSheetLayoutView="85" workbookViewId="0">
      <selection activeCell="I11" sqref="I11"/>
    </sheetView>
  </sheetViews>
  <sheetFormatPr defaultColWidth="9" defaultRowHeight="16.5" customHeight="1" x14ac:dyDescent="0.15"/>
  <cols>
    <col min="1" max="1" width="0.875" style="2" hidden="1" customWidth="1"/>
    <col min="2" max="2" width="26.625" style="15" customWidth="1"/>
    <col min="3" max="3" width="20.625" style="2" customWidth="1"/>
    <col min="4" max="6" width="19.625" style="2" customWidth="1"/>
    <col min="7" max="7" width="3.875" style="2" customWidth="1"/>
    <col min="8" max="16384" width="9" style="2"/>
  </cols>
  <sheetData>
    <row r="2" spans="2:6" ht="3" customHeight="1" x14ac:dyDescent="0.15"/>
    <row r="3" spans="2:6" ht="22.5" customHeight="1" thickBot="1" x14ac:dyDescent="0.2">
      <c r="B3" s="524" t="s">
        <v>184</v>
      </c>
      <c r="F3" s="525" t="s">
        <v>185</v>
      </c>
    </row>
    <row r="4" spans="2:6" ht="30" customHeight="1" x14ac:dyDescent="0.15">
      <c r="B4" s="526" t="s">
        <v>186</v>
      </c>
      <c r="C4" s="527" t="s">
        <v>187</v>
      </c>
      <c r="D4" s="526" t="s">
        <v>188</v>
      </c>
      <c r="E4" s="527"/>
      <c r="F4" s="528"/>
    </row>
    <row r="5" spans="2:6" ht="30" customHeight="1" thickBot="1" x14ac:dyDescent="0.2">
      <c r="B5" s="529"/>
      <c r="C5" s="530"/>
      <c r="D5" s="531" t="s">
        <v>189</v>
      </c>
      <c r="E5" s="532" t="s">
        <v>3</v>
      </c>
      <c r="F5" s="533" t="s">
        <v>101</v>
      </c>
    </row>
    <row r="6" spans="2:6" ht="30" customHeight="1" x14ac:dyDescent="0.15">
      <c r="B6" s="534" t="s">
        <v>190</v>
      </c>
      <c r="C6" s="535" t="s">
        <v>40</v>
      </c>
      <c r="D6" s="536">
        <v>415</v>
      </c>
      <c r="E6" s="537">
        <v>2959</v>
      </c>
      <c r="F6" s="538">
        <f t="shared" ref="F6:F17" si="0">D6+E6</f>
        <v>3374</v>
      </c>
    </row>
    <row r="7" spans="2:6" ht="30" customHeight="1" x14ac:dyDescent="0.15">
      <c r="B7" s="539"/>
      <c r="C7" s="540" t="s">
        <v>41</v>
      </c>
      <c r="D7" s="541">
        <v>280</v>
      </c>
      <c r="E7" s="542">
        <v>3018</v>
      </c>
      <c r="F7" s="543">
        <f t="shared" si="0"/>
        <v>3298</v>
      </c>
    </row>
    <row r="8" spans="2:6" ht="30" customHeight="1" x14ac:dyDescent="0.15">
      <c r="B8" s="539"/>
      <c r="C8" s="540" t="s">
        <v>191</v>
      </c>
      <c r="D8" s="541">
        <v>528</v>
      </c>
      <c r="E8" s="542">
        <v>3518</v>
      </c>
      <c r="F8" s="543">
        <f t="shared" si="0"/>
        <v>4046</v>
      </c>
    </row>
    <row r="9" spans="2:6" ht="30" customHeight="1" thickBot="1" x14ac:dyDescent="0.2">
      <c r="B9" s="544"/>
      <c r="C9" s="545" t="s">
        <v>192</v>
      </c>
      <c r="D9" s="546">
        <f>SUM(D6:D8)</f>
        <v>1223</v>
      </c>
      <c r="E9" s="547">
        <f>SUM(E6:E8)</f>
        <v>9495</v>
      </c>
      <c r="F9" s="548">
        <f t="shared" si="0"/>
        <v>10718</v>
      </c>
    </row>
    <row r="10" spans="2:6" ht="30" customHeight="1" x14ac:dyDescent="0.15">
      <c r="B10" s="534" t="s">
        <v>193</v>
      </c>
      <c r="C10" s="535" t="s">
        <v>194</v>
      </c>
      <c r="D10" s="536">
        <v>339</v>
      </c>
      <c r="E10" s="549">
        <v>11502</v>
      </c>
      <c r="F10" s="538">
        <f t="shared" si="0"/>
        <v>11841</v>
      </c>
    </row>
    <row r="11" spans="2:6" ht="30" customHeight="1" x14ac:dyDescent="0.15">
      <c r="B11" s="539"/>
      <c r="C11" s="540" t="s">
        <v>49</v>
      </c>
      <c r="D11" s="541">
        <v>86</v>
      </c>
      <c r="E11" s="542">
        <v>2343</v>
      </c>
      <c r="F11" s="543">
        <f t="shared" si="0"/>
        <v>2429</v>
      </c>
    </row>
    <row r="12" spans="2:6" ht="30" customHeight="1" x14ac:dyDescent="0.15">
      <c r="B12" s="539"/>
      <c r="C12" s="540" t="s">
        <v>196</v>
      </c>
      <c r="D12" s="541">
        <v>41</v>
      </c>
      <c r="E12" s="542">
        <v>1204</v>
      </c>
      <c r="F12" s="543">
        <f t="shared" si="0"/>
        <v>1245</v>
      </c>
    </row>
    <row r="13" spans="2:6" ht="30" customHeight="1" x14ac:dyDescent="0.15">
      <c r="B13" s="539"/>
      <c r="C13" s="540" t="s">
        <v>197</v>
      </c>
      <c r="D13" s="541">
        <v>134</v>
      </c>
      <c r="E13" s="542">
        <v>1146</v>
      </c>
      <c r="F13" s="543">
        <f t="shared" si="0"/>
        <v>1280</v>
      </c>
    </row>
    <row r="14" spans="2:6" ht="30" customHeight="1" x14ac:dyDescent="0.15">
      <c r="B14" s="539"/>
      <c r="C14" s="540" t="s">
        <v>52</v>
      </c>
      <c r="D14" s="541">
        <v>519</v>
      </c>
      <c r="E14" s="542">
        <v>2595</v>
      </c>
      <c r="F14" s="543">
        <f t="shared" si="0"/>
        <v>3114</v>
      </c>
    </row>
    <row r="15" spans="2:6" ht="30" customHeight="1" x14ac:dyDescent="0.15">
      <c r="B15" s="539"/>
      <c r="C15" s="540" t="s">
        <v>198</v>
      </c>
      <c r="D15" s="541">
        <v>75</v>
      </c>
      <c r="E15" s="542">
        <v>2310</v>
      </c>
      <c r="F15" s="543">
        <f t="shared" si="0"/>
        <v>2385</v>
      </c>
    </row>
    <row r="16" spans="2:6" ht="30" customHeight="1" thickBot="1" x14ac:dyDescent="0.2">
      <c r="B16" s="544"/>
      <c r="C16" s="545" t="s">
        <v>192</v>
      </c>
      <c r="D16" s="546">
        <f>SUM(D10:D15)</f>
        <v>1194</v>
      </c>
      <c r="E16" s="547">
        <f>SUM(E10:E15)</f>
        <v>21100</v>
      </c>
      <c r="F16" s="548">
        <f>D16+E16</f>
        <v>22294</v>
      </c>
    </row>
    <row r="17" spans="2:6" ht="30" customHeight="1" thickBot="1" x14ac:dyDescent="0.2">
      <c r="B17" s="550" t="s">
        <v>199</v>
      </c>
      <c r="C17" s="551"/>
      <c r="D17" s="552">
        <f>SUM(D9,D16)</f>
        <v>2417</v>
      </c>
      <c r="E17" s="553">
        <f>SUM(E9,E16)</f>
        <v>30595</v>
      </c>
      <c r="F17" s="554">
        <f t="shared" si="0"/>
        <v>33012</v>
      </c>
    </row>
    <row r="18" spans="2:6" ht="7.5" customHeight="1" x14ac:dyDescent="0.15"/>
    <row r="19" spans="2:6" ht="15" customHeight="1" x14ac:dyDescent="0.15">
      <c r="B19" s="555" t="s">
        <v>200</v>
      </c>
      <c r="C19" s="555"/>
      <c r="D19" s="555"/>
      <c r="E19" s="555"/>
      <c r="F19" s="555"/>
    </row>
    <row r="20" spans="2:6" ht="15" customHeight="1" x14ac:dyDescent="0.15"/>
    <row r="21" spans="2:6" s="111" customFormat="1" ht="15" customHeight="1" x14ac:dyDescent="0.15"/>
    <row r="37" spans="2:2" ht="16.5" customHeight="1" x14ac:dyDescent="0.15">
      <c r="B37" s="112"/>
    </row>
    <row r="45" spans="2:2" ht="16.5" customHeight="1" x14ac:dyDescent="0.15">
      <c r="B45" s="15" t="s">
        <v>61</v>
      </c>
    </row>
  </sheetData>
  <mergeCells count="7">
    <mergeCell ref="B19:F19"/>
    <mergeCell ref="B4:B5"/>
    <mergeCell ref="C4:C5"/>
    <mergeCell ref="D4:F4"/>
    <mergeCell ref="B6:B9"/>
    <mergeCell ref="B10:B16"/>
    <mergeCell ref="B17:C17"/>
  </mergeCells>
  <phoneticPr fontId="3"/>
  <printOptions horizontalCentered="1"/>
  <pageMargins left="0.59055118110236227" right="0.59055118110236227" top="0.78740157480314965" bottom="0.78740157480314965" header="0.51181102362204722" footer="0.39370078740157483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表4-1</vt:lpstr>
      <vt:lpstr>表4-2</vt:lpstr>
      <vt:lpstr>表4-3</vt:lpstr>
      <vt:lpstr>表4-4</vt:lpstr>
      <vt:lpstr>表4-5</vt:lpstr>
      <vt:lpstr>表4-6</vt:lpstr>
      <vt:lpstr>表4-7</vt:lpstr>
      <vt:lpstr>'表4-1'!Print_Area</vt:lpstr>
      <vt:lpstr>'表4-2'!Print_Area</vt:lpstr>
      <vt:lpstr>'表4-3'!Print_Area</vt:lpstr>
      <vt:lpstr>'表4-4'!Print_Area</vt:lpstr>
      <vt:lpstr>'表4-5'!Print_Area</vt:lpstr>
      <vt:lpstr>'表4-6'!Print_Area</vt:lpstr>
      <vt:lpstr>'表4-7'!Print_Area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2025-03-25T05:06:12Z</dcterms:created>
  <dcterms:modified xsi:type="dcterms:W3CDTF">2025-03-25T05:13:08Z</dcterms:modified>
</cp:coreProperties>
</file>