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7680" windowHeight="8700" tabRatio="907" firstSheet="4" activeTab="4"/>
  </bookViews>
  <sheets>
    <sheet name="進行状況" sheetId="20" r:id="rId1"/>
    <sheet name="加入率" sheetId="24" r:id="rId2"/>
    <sheet name="構成割合" sheetId="25" r:id="rId3"/>
    <sheet name="第1表" sheetId="2" r:id="rId4"/>
    <sheet name="第1７表" sheetId="16" r:id="rId5"/>
  </sheets>
  <externalReferences>
    <externalReference r:id="rId6"/>
  </externalReferences>
  <definedNames>
    <definedName name="_Fill" hidden="1">#REF!</definedName>
    <definedName name="_Key1" hidden="1">#REF!</definedName>
    <definedName name="_Order1" hidden="1">0</definedName>
    <definedName name="\a">#REF!</definedName>
    <definedName name="\b">#REF!</definedName>
    <definedName name="_xlnm.Print_Area" localSheetId="1">加入率!$A$1:$AE$44</definedName>
    <definedName name="_xlnm.Print_Area" localSheetId="2">構成割合!$A$1:$R$48</definedName>
    <definedName name="_xlnm.Print_Area" localSheetId="4">第1７表!$A$1:$F$46</definedName>
    <definedName name="_xlnm.Print_Area" localSheetId="3">第1表!$A$1:$Y$50</definedName>
  </definedNames>
  <calcPr calcId="125725"/>
</workbook>
</file>

<file path=xl/calcChain.xml><?xml version="1.0" encoding="utf-8"?>
<calcChain xmlns="http://schemas.openxmlformats.org/spreadsheetml/2006/main">
  <c r="Q46" i="2"/>
  <c r="Q45"/>
  <c r="Q44"/>
  <c r="Q43"/>
  <c r="Q42"/>
  <c r="Q41"/>
  <c r="C43" i="24"/>
  <c r="C44"/>
  <c r="S8" i="2" l="1"/>
  <c r="Q8"/>
  <c r="I8"/>
  <c r="G8"/>
  <c r="R8"/>
  <c r="P8"/>
  <c r="H8"/>
  <c r="F8"/>
  <c r="Y8"/>
  <c r="X8"/>
  <c r="W8"/>
  <c r="V8"/>
  <c r="M8"/>
  <c r="O8"/>
  <c r="K8"/>
  <c r="E8"/>
  <c r="L8"/>
  <c r="N8"/>
  <c r="J8"/>
  <c r="D8"/>
  <c r="S9"/>
  <c r="Q9"/>
  <c r="I9"/>
  <c r="G9"/>
  <c r="R9"/>
  <c r="P9"/>
  <c r="H9"/>
  <c r="F9"/>
  <c r="Y9"/>
  <c r="X9"/>
  <c r="W9"/>
  <c r="V9"/>
  <c r="M9"/>
  <c r="O9"/>
  <c r="K9"/>
  <c r="E9"/>
  <c r="L9"/>
  <c r="N9"/>
  <c r="J9"/>
  <c r="D9"/>
  <c r="S10"/>
  <c r="U10" s="1"/>
  <c r="Q10"/>
  <c r="I10"/>
  <c r="G10"/>
  <c r="R10"/>
  <c r="P10"/>
  <c r="H10"/>
  <c r="F10"/>
  <c r="Y10"/>
  <c r="X10"/>
  <c r="W10"/>
  <c r="V10"/>
  <c r="M10"/>
  <c r="O10"/>
  <c r="K10"/>
  <c r="E10"/>
  <c r="L10"/>
  <c r="N10"/>
  <c r="J10"/>
  <c r="D10"/>
  <c r="S11"/>
  <c r="I11"/>
  <c r="G11"/>
  <c r="R11"/>
  <c r="P11"/>
  <c r="H11"/>
  <c r="F11"/>
  <c r="Y11"/>
  <c r="X11"/>
  <c r="W11"/>
  <c r="V11"/>
  <c r="M11"/>
  <c r="O11"/>
  <c r="K11"/>
  <c r="E11"/>
  <c r="L11"/>
  <c r="N11"/>
  <c r="J11"/>
  <c r="D11"/>
  <c r="S12"/>
  <c r="Q12"/>
  <c r="I12"/>
  <c r="G12"/>
  <c r="R12"/>
  <c r="P12"/>
  <c r="H12"/>
  <c r="F12"/>
  <c r="Y12"/>
  <c r="X12"/>
  <c r="W12"/>
  <c r="V12"/>
  <c r="M12"/>
  <c r="O12"/>
  <c r="K12"/>
  <c r="E12"/>
  <c r="L12"/>
  <c r="N12"/>
  <c r="J12"/>
  <c r="D12"/>
  <c r="S13"/>
  <c r="Q13"/>
  <c r="I13"/>
  <c r="G13"/>
  <c r="R13"/>
  <c r="P13"/>
  <c r="H13"/>
  <c r="F13"/>
  <c r="Y13"/>
  <c r="X13"/>
  <c r="W13"/>
  <c r="V13"/>
  <c r="M13"/>
  <c r="O13"/>
  <c r="K13"/>
  <c r="E13"/>
  <c r="L13"/>
  <c r="N13"/>
  <c r="J13"/>
  <c r="D13"/>
  <c r="S14"/>
  <c r="Q14"/>
  <c r="I14"/>
  <c r="G14"/>
  <c r="R14"/>
  <c r="P14"/>
  <c r="H14"/>
  <c r="F14"/>
  <c r="Y14"/>
  <c r="X14"/>
  <c r="W14"/>
  <c r="V14"/>
  <c r="M14"/>
  <c r="O14"/>
  <c r="K14"/>
  <c r="E14"/>
  <c r="L14"/>
  <c r="N14"/>
  <c r="J14"/>
  <c r="D14"/>
  <c r="S15"/>
  <c r="I15"/>
  <c r="G15"/>
  <c r="R15"/>
  <c r="P15"/>
  <c r="H15"/>
  <c r="F15"/>
  <c r="Y15"/>
  <c r="X15"/>
  <c r="W15"/>
  <c r="V15"/>
  <c r="M15"/>
  <c r="O15"/>
  <c r="K15"/>
  <c r="E15"/>
  <c r="L15"/>
  <c r="N15"/>
  <c r="J15"/>
  <c r="D15"/>
  <c r="S16"/>
  <c r="Q16"/>
  <c r="I16"/>
  <c r="G16"/>
  <c r="R16"/>
  <c r="P16"/>
  <c r="H16"/>
  <c r="F16"/>
  <c r="Y16"/>
  <c r="X16"/>
  <c r="W16"/>
  <c r="V16"/>
  <c r="M16"/>
  <c r="O16"/>
  <c r="K16"/>
  <c r="E16"/>
  <c r="L16"/>
  <c r="N16"/>
  <c r="L15" i="25" s="1"/>
  <c r="J16" i="2"/>
  <c r="D16"/>
  <c r="S17"/>
  <c r="Q17"/>
  <c r="I17"/>
  <c r="G17"/>
  <c r="R17"/>
  <c r="P17"/>
  <c r="H17"/>
  <c r="F17"/>
  <c r="Y17"/>
  <c r="X17"/>
  <c r="W17"/>
  <c r="V17"/>
  <c r="M17"/>
  <c r="O17"/>
  <c r="K17"/>
  <c r="E17"/>
  <c r="L17"/>
  <c r="N17"/>
  <c r="J17"/>
  <c r="D17"/>
  <c r="Q18"/>
  <c r="I18"/>
  <c r="G18"/>
  <c r="R18"/>
  <c r="P18"/>
  <c r="H18"/>
  <c r="F18"/>
  <c r="Y18"/>
  <c r="X18"/>
  <c r="W18"/>
  <c r="V18"/>
  <c r="M18"/>
  <c r="O18"/>
  <c r="K18"/>
  <c r="E18"/>
  <c r="L18"/>
  <c r="N18"/>
  <c r="J18"/>
  <c r="D18"/>
  <c r="Q19"/>
  <c r="I19"/>
  <c r="G19"/>
  <c r="R19"/>
  <c r="P19"/>
  <c r="H19"/>
  <c r="F19"/>
  <c r="Y19"/>
  <c r="X19"/>
  <c r="W19"/>
  <c r="V19"/>
  <c r="M19"/>
  <c r="O19"/>
  <c r="K19"/>
  <c r="E19"/>
  <c r="L19"/>
  <c r="N19"/>
  <c r="L18" i="25" s="1"/>
  <c r="J19" i="2"/>
  <c r="D19"/>
  <c r="S20"/>
  <c r="Q20"/>
  <c r="I20"/>
  <c r="G20"/>
  <c r="R20"/>
  <c r="P20"/>
  <c r="H20"/>
  <c r="F20"/>
  <c r="Y20"/>
  <c r="X20"/>
  <c r="W20"/>
  <c r="V20"/>
  <c r="M20"/>
  <c r="O20"/>
  <c r="K20"/>
  <c r="E20"/>
  <c r="L20"/>
  <c r="N20"/>
  <c r="J20"/>
  <c r="D20"/>
  <c r="S21"/>
  <c r="Q21"/>
  <c r="I21"/>
  <c r="G21"/>
  <c r="R21"/>
  <c r="P21"/>
  <c r="H21"/>
  <c r="F21"/>
  <c r="Y21"/>
  <c r="X21"/>
  <c r="W21"/>
  <c r="V21"/>
  <c r="M21"/>
  <c r="O21"/>
  <c r="K21"/>
  <c r="E21"/>
  <c r="L21"/>
  <c r="N21"/>
  <c r="J21"/>
  <c r="D21"/>
  <c r="S22"/>
  <c r="Q22"/>
  <c r="I22"/>
  <c r="G22"/>
  <c r="R22"/>
  <c r="P22"/>
  <c r="H22"/>
  <c r="F22"/>
  <c r="Y22"/>
  <c r="X22"/>
  <c r="W22"/>
  <c r="V22"/>
  <c r="M22"/>
  <c r="O22"/>
  <c r="K22"/>
  <c r="E22"/>
  <c r="L22"/>
  <c r="N22"/>
  <c r="J22"/>
  <c r="D22"/>
  <c r="S23"/>
  <c r="Q23"/>
  <c r="I23"/>
  <c r="G23"/>
  <c r="R23"/>
  <c r="P23"/>
  <c r="H23"/>
  <c r="F23"/>
  <c r="Y23"/>
  <c r="X23"/>
  <c r="W23"/>
  <c r="V23"/>
  <c r="M23"/>
  <c r="O23"/>
  <c r="K23"/>
  <c r="E23"/>
  <c r="L23"/>
  <c r="N23"/>
  <c r="J23"/>
  <c r="D23"/>
  <c r="S24"/>
  <c r="Q24"/>
  <c r="I24"/>
  <c r="G24"/>
  <c r="R24"/>
  <c r="P24"/>
  <c r="T24" s="1"/>
  <c r="H24"/>
  <c r="F24"/>
  <c r="Y24"/>
  <c r="X24"/>
  <c r="W24"/>
  <c r="V24"/>
  <c r="M24"/>
  <c r="O24"/>
  <c r="K24"/>
  <c r="E24"/>
  <c r="L24"/>
  <c r="N24"/>
  <c r="J24"/>
  <c r="D24"/>
  <c r="S26"/>
  <c r="I26"/>
  <c r="G26"/>
  <c r="R26"/>
  <c r="P26"/>
  <c r="H26"/>
  <c r="F26"/>
  <c r="Y26"/>
  <c r="X26"/>
  <c r="W26"/>
  <c r="V26"/>
  <c r="M26"/>
  <c r="O26"/>
  <c r="K26"/>
  <c r="E26"/>
  <c r="L26"/>
  <c r="N26"/>
  <c r="J26"/>
  <c r="D26"/>
  <c r="S27"/>
  <c r="Q27"/>
  <c r="I27"/>
  <c r="G27"/>
  <c r="R27"/>
  <c r="P27"/>
  <c r="H27"/>
  <c r="F27"/>
  <c r="Y27"/>
  <c r="X27"/>
  <c r="W27"/>
  <c r="V27"/>
  <c r="M27"/>
  <c r="O27"/>
  <c r="K27"/>
  <c r="E27"/>
  <c r="L27"/>
  <c r="N27"/>
  <c r="J27"/>
  <c r="D27"/>
  <c r="S25"/>
  <c r="Q25"/>
  <c r="I25"/>
  <c r="G25"/>
  <c r="R25"/>
  <c r="P25"/>
  <c r="H25"/>
  <c r="F25"/>
  <c r="Y25"/>
  <c r="X25"/>
  <c r="W25"/>
  <c r="V25"/>
  <c r="M25"/>
  <c r="O25"/>
  <c r="K25"/>
  <c r="E25"/>
  <c r="L25"/>
  <c r="N25"/>
  <c r="J25"/>
  <c r="D25"/>
  <c r="S28"/>
  <c r="Q28"/>
  <c r="I28"/>
  <c r="G28"/>
  <c r="R28"/>
  <c r="P28"/>
  <c r="H28"/>
  <c r="F28"/>
  <c r="Y28"/>
  <c r="X28"/>
  <c r="W28"/>
  <c r="V28"/>
  <c r="M28"/>
  <c r="O28"/>
  <c r="K28"/>
  <c r="E28"/>
  <c r="L28"/>
  <c r="N28"/>
  <c r="J28"/>
  <c r="D28"/>
  <c r="S29"/>
  <c r="Q29"/>
  <c r="I29"/>
  <c r="G29"/>
  <c r="P29"/>
  <c r="H29"/>
  <c r="F29"/>
  <c r="Y29"/>
  <c r="X29"/>
  <c r="W29"/>
  <c r="V29"/>
  <c r="M29"/>
  <c r="O29"/>
  <c r="K29"/>
  <c r="E29"/>
  <c r="L29"/>
  <c r="N29"/>
  <c r="J29"/>
  <c r="D29"/>
  <c r="S30"/>
  <c r="U30" s="1"/>
  <c r="Q30"/>
  <c r="I30"/>
  <c r="G30"/>
  <c r="R30"/>
  <c r="P30"/>
  <c r="H30"/>
  <c r="F30"/>
  <c r="Y30"/>
  <c r="X30"/>
  <c r="W30"/>
  <c r="V30"/>
  <c r="M30"/>
  <c r="O30"/>
  <c r="K30"/>
  <c r="E30"/>
  <c r="L30"/>
  <c r="N30"/>
  <c r="J30"/>
  <c r="D30"/>
  <c r="S31"/>
  <c r="Q31"/>
  <c r="I31"/>
  <c r="G31"/>
  <c r="R31"/>
  <c r="P31"/>
  <c r="H31"/>
  <c r="F31"/>
  <c r="Y31"/>
  <c r="X31"/>
  <c r="W31"/>
  <c r="V31"/>
  <c r="M31"/>
  <c r="O31"/>
  <c r="K31"/>
  <c r="E31"/>
  <c r="L31"/>
  <c r="N31"/>
  <c r="J31"/>
  <c r="D31"/>
  <c r="S32"/>
  <c r="Q32"/>
  <c r="I32"/>
  <c r="G32"/>
  <c r="R32"/>
  <c r="P32"/>
  <c r="H32"/>
  <c r="F32"/>
  <c r="Y32"/>
  <c r="X32"/>
  <c r="W32"/>
  <c r="V32"/>
  <c r="M32"/>
  <c r="O32"/>
  <c r="K32"/>
  <c r="E32"/>
  <c r="L32"/>
  <c r="N32"/>
  <c r="L31" i="25" s="1"/>
  <c r="J32" i="2"/>
  <c r="D32"/>
  <c r="S33"/>
  <c r="Q33"/>
  <c r="I33"/>
  <c r="G33"/>
  <c r="R33"/>
  <c r="P33"/>
  <c r="H33"/>
  <c r="F33"/>
  <c r="Y33"/>
  <c r="X33"/>
  <c r="W33"/>
  <c r="V33"/>
  <c r="M33"/>
  <c r="O33"/>
  <c r="K33"/>
  <c r="E33"/>
  <c r="L33"/>
  <c r="N33"/>
  <c r="J33"/>
  <c r="D33"/>
  <c r="S34"/>
  <c r="Q34"/>
  <c r="I34"/>
  <c r="G34"/>
  <c r="R34"/>
  <c r="P34"/>
  <c r="H34"/>
  <c r="F34"/>
  <c r="Y34"/>
  <c r="X34"/>
  <c r="W34"/>
  <c r="V34"/>
  <c r="M34"/>
  <c r="O34"/>
  <c r="K34"/>
  <c r="E34"/>
  <c r="L34"/>
  <c r="N34"/>
  <c r="J34"/>
  <c r="D34"/>
  <c r="Q35"/>
  <c r="I35"/>
  <c r="G35"/>
  <c r="R35"/>
  <c r="P35"/>
  <c r="H35"/>
  <c r="F35"/>
  <c r="Y35"/>
  <c r="X35"/>
  <c r="W35"/>
  <c r="V35"/>
  <c r="M35"/>
  <c r="O35"/>
  <c r="K35"/>
  <c r="E35"/>
  <c r="L35"/>
  <c r="N35"/>
  <c r="L34" i="25" s="1"/>
  <c r="J35" i="2"/>
  <c r="D35"/>
  <c r="S36"/>
  <c r="U36" s="1"/>
  <c r="Q36"/>
  <c r="I36"/>
  <c r="G36"/>
  <c r="R36"/>
  <c r="P36"/>
  <c r="H36"/>
  <c r="F36"/>
  <c r="Y36"/>
  <c r="W36"/>
  <c r="V36"/>
  <c r="M36"/>
  <c r="O36"/>
  <c r="K36"/>
  <c r="E36"/>
  <c r="L36"/>
  <c r="N36"/>
  <c r="J36"/>
  <c r="D36"/>
  <c r="S37"/>
  <c r="Q37"/>
  <c r="I37"/>
  <c r="G37"/>
  <c r="R37"/>
  <c r="P37"/>
  <c r="H37"/>
  <c r="F37"/>
  <c r="Y37"/>
  <c r="X37"/>
  <c r="W37"/>
  <c r="V37"/>
  <c r="M37"/>
  <c r="O37"/>
  <c r="K37"/>
  <c r="E37"/>
  <c r="L37"/>
  <c r="N37"/>
  <c r="J37"/>
  <c r="D37"/>
  <c r="S38"/>
  <c r="Q38"/>
  <c r="I38"/>
  <c r="G38"/>
  <c r="R38"/>
  <c r="P38"/>
  <c r="H38"/>
  <c r="F38"/>
  <c r="Y38"/>
  <c r="X38"/>
  <c r="W38"/>
  <c r="V38"/>
  <c r="M38"/>
  <c r="O38"/>
  <c r="K38"/>
  <c r="E38"/>
  <c r="L38"/>
  <c r="N38"/>
  <c r="J38"/>
  <c r="D38"/>
  <c r="S39"/>
  <c r="Q39"/>
  <c r="I39"/>
  <c r="G39"/>
  <c r="R39"/>
  <c r="P39"/>
  <c r="H39"/>
  <c r="F39"/>
  <c r="Y39"/>
  <c r="X39"/>
  <c r="W39"/>
  <c r="V39"/>
  <c r="M39"/>
  <c r="O39"/>
  <c r="K39"/>
  <c r="E39"/>
  <c r="L39"/>
  <c r="N39"/>
  <c r="J39"/>
  <c r="D39"/>
  <c r="S41"/>
  <c r="U41" s="1"/>
  <c r="I41"/>
  <c r="G41"/>
  <c r="R41"/>
  <c r="H41"/>
  <c r="F41"/>
  <c r="Y41"/>
  <c r="X41"/>
  <c r="W41"/>
  <c r="V41"/>
  <c r="E41"/>
  <c r="L41"/>
  <c r="N41"/>
  <c r="J41"/>
  <c r="D41"/>
  <c r="S42"/>
  <c r="U42" s="1"/>
  <c r="I42"/>
  <c r="G42"/>
  <c r="R42"/>
  <c r="P42"/>
  <c r="H42"/>
  <c r="F42"/>
  <c r="X42"/>
  <c r="W42"/>
  <c r="V42"/>
  <c r="E42"/>
  <c r="L42"/>
  <c r="N42"/>
  <c r="J42"/>
  <c r="D42"/>
  <c r="S43"/>
  <c r="U43" s="1"/>
  <c r="I43"/>
  <c r="G43"/>
  <c r="R43"/>
  <c r="P43"/>
  <c r="H43"/>
  <c r="F43"/>
  <c r="Y43"/>
  <c r="W43"/>
  <c r="V43"/>
  <c r="M43"/>
  <c r="O43"/>
  <c r="K43"/>
  <c r="E43"/>
  <c r="L43"/>
  <c r="N43"/>
  <c r="J43"/>
  <c r="D43"/>
  <c r="S44"/>
  <c r="U44" s="1"/>
  <c r="I44"/>
  <c r="G44"/>
  <c r="P44"/>
  <c r="H44"/>
  <c r="F44"/>
  <c r="Y44"/>
  <c r="X44"/>
  <c r="W44"/>
  <c r="V44"/>
  <c r="M44"/>
  <c r="O44"/>
  <c r="K44"/>
  <c r="E44"/>
  <c r="L44"/>
  <c r="N44"/>
  <c r="J44"/>
  <c r="D44"/>
  <c r="S45"/>
  <c r="U45" s="1"/>
  <c r="I45"/>
  <c r="G45"/>
  <c r="R45"/>
  <c r="H45"/>
  <c r="F45"/>
  <c r="Y45"/>
  <c r="X45"/>
  <c r="W45"/>
  <c r="V45"/>
  <c r="M45"/>
  <c r="O45"/>
  <c r="K45"/>
  <c r="E45"/>
  <c r="L45"/>
  <c r="N45"/>
  <c r="J45"/>
  <c r="D45"/>
  <c r="S46"/>
  <c r="U46" s="1"/>
  <c r="I46"/>
  <c r="G46"/>
  <c r="R46"/>
  <c r="T46" s="1"/>
  <c r="P46"/>
  <c r="H46"/>
  <c r="F46"/>
  <c r="X46"/>
  <c r="W46"/>
  <c r="V46"/>
  <c r="M46"/>
  <c r="O46"/>
  <c r="K46"/>
  <c r="E46"/>
  <c r="L46"/>
  <c r="N46"/>
  <c r="J46"/>
  <c r="D46"/>
  <c r="Q48"/>
  <c r="I48"/>
  <c r="G48"/>
  <c r="R48"/>
  <c r="P48"/>
  <c r="H48"/>
  <c r="F48"/>
  <c r="Y48"/>
  <c r="W48"/>
  <c r="V48"/>
  <c r="M48"/>
  <c r="O48"/>
  <c r="K48"/>
  <c r="E48"/>
  <c r="L48"/>
  <c r="N48"/>
  <c r="J48"/>
  <c r="D48"/>
  <c r="S40"/>
  <c r="I40"/>
  <c r="G40"/>
  <c r="R40"/>
  <c r="P40"/>
  <c r="H40"/>
  <c r="F40"/>
  <c r="Y40"/>
  <c r="X40"/>
  <c r="W40"/>
  <c r="V40"/>
  <c r="M40"/>
  <c r="O40"/>
  <c r="K40"/>
  <c r="E40"/>
  <c r="L40"/>
  <c r="N40"/>
  <c r="J40"/>
  <c r="D40"/>
  <c r="S47"/>
  <c r="Q47"/>
  <c r="I47"/>
  <c r="G47"/>
  <c r="R47"/>
  <c r="H47"/>
  <c r="F47"/>
  <c r="Y47"/>
  <c r="X47"/>
  <c r="W47"/>
  <c r="V47"/>
  <c r="M47"/>
  <c r="O47"/>
  <c r="K47"/>
  <c r="E47"/>
  <c r="L47"/>
  <c r="D46" i="25" s="1"/>
  <c r="F46" s="1"/>
  <c r="N47" i="2"/>
  <c r="J47"/>
  <c r="D47"/>
  <c r="S7"/>
  <c r="Q7"/>
  <c r="I7"/>
  <c r="G7"/>
  <c r="R7"/>
  <c r="P7"/>
  <c r="H7"/>
  <c r="F7"/>
  <c r="X7"/>
  <c r="W7"/>
  <c r="V7"/>
  <c r="M7"/>
  <c r="O7"/>
  <c r="K7"/>
  <c r="E7"/>
  <c r="L7"/>
  <c r="N7"/>
  <c r="J7"/>
  <c r="D7"/>
  <c r="AA48" l="1"/>
  <c r="T43"/>
  <c r="L39" i="25"/>
  <c r="T31" i="2"/>
  <c r="H30" i="25" s="1"/>
  <c r="L27"/>
  <c r="T26" i="2"/>
  <c r="H25" i="25" s="1"/>
  <c r="L7"/>
  <c r="T7" i="2"/>
  <c r="H6" i="25" s="1"/>
  <c r="U47" i="2"/>
  <c r="T42"/>
  <c r="Z38"/>
  <c r="L35" i="25"/>
  <c r="T19" i="2"/>
  <c r="H18" i="25" s="1"/>
  <c r="T18" i="2"/>
  <c r="H17" i="25" s="1"/>
  <c r="U14" i="2"/>
  <c r="L11" i="25"/>
  <c r="N11" s="1"/>
  <c r="H23"/>
  <c r="D19"/>
  <c r="D13"/>
  <c r="D43"/>
  <c r="F43" s="1"/>
  <c r="L40"/>
  <c r="N40" s="1"/>
  <c r="U32" i="2"/>
  <c r="U27"/>
  <c r="L23" i="25"/>
  <c r="T23" i="2"/>
  <c r="H22" i="25" s="1"/>
  <c r="J22" s="1"/>
  <c r="D21"/>
  <c r="U20" i="2"/>
  <c r="T13"/>
  <c r="L10" i="25"/>
  <c r="T11" i="2"/>
  <c r="H10" i="25" s="1"/>
  <c r="J10" s="1"/>
  <c r="T10" i="2"/>
  <c r="H9" i="25" s="1"/>
  <c r="T9" i="2"/>
  <c r="H8" i="25" s="1"/>
  <c r="T40" i="2"/>
  <c r="H45" i="25" s="1"/>
  <c r="J45" s="1"/>
  <c r="L44"/>
  <c r="N44" s="1"/>
  <c r="U39" i="2"/>
  <c r="T35"/>
  <c r="H34" i="25" s="1"/>
  <c r="J34" s="1"/>
  <c r="L30"/>
  <c r="L24"/>
  <c r="N24" s="1"/>
  <c r="T25" i="2"/>
  <c r="H24" i="25" s="1"/>
  <c r="U24" i="2"/>
  <c r="U22"/>
  <c r="T21"/>
  <c r="T17"/>
  <c r="H16" i="25" s="1"/>
  <c r="T16" i="2"/>
  <c r="H15" i="25" s="1"/>
  <c r="T15" i="2"/>
  <c r="H14" i="25" s="1"/>
  <c r="T14" i="2"/>
  <c r="U12"/>
  <c r="D43" i="24"/>
  <c r="AC43" s="1"/>
  <c r="AE43" s="1"/>
  <c r="P45" i="25"/>
  <c r="R45" s="1"/>
  <c r="AA45" i="2"/>
  <c r="D42" i="25"/>
  <c r="P42"/>
  <c r="D39"/>
  <c r="Z41" i="2"/>
  <c r="O41"/>
  <c r="P38" i="25"/>
  <c r="D38" i="24"/>
  <c r="AC38" s="1"/>
  <c r="AA39" i="2"/>
  <c r="Z47"/>
  <c r="L46" i="25"/>
  <c r="N46" s="1"/>
  <c r="Z40" i="2"/>
  <c r="D45" i="25"/>
  <c r="F45" s="1"/>
  <c r="D47"/>
  <c r="F47" s="1"/>
  <c r="D44" i="24"/>
  <c r="AC44" s="1"/>
  <c r="AE44" s="1"/>
  <c r="Z45" i="2"/>
  <c r="L43" i="25"/>
  <c r="D41"/>
  <c r="F41" s="1"/>
  <c r="AA43" i="2"/>
  <c r="K42"/>
  <c r="N39" i="25"/>
  <c r="Z39" i="2"/>
  <c r="D38" i="25"/>
  <c r="D37"/>
  <c r="P37"/>
  <c r="D37" i="24"/>
  <c r="AC37" s="1"/>
  <c r="AA40" i="2"/>
  <c r="Z44"/>
  <c r="S48"/>
  <c r="U48" s="1"/>
  <c r="Y46"/>
  <c r="P44" i="25" s="1"/>
  <c r="X43" i="2"/>
  <c r="P41" i="25" s="1"/>
  <c r="D36" i="24"/>
  <c r="AC36" s="1"/>
  <c r="P36" i="25"/>
  <c r="AA37" i="2"/>
  <c r="N34" i="25"/>
  <c r="J30"/>
  <c r="D29"/>
  <c r="Z30" i="2"/>
  <c r="P28" i="25"/>
  <c r="D28" i="24"/>
  <c r="AC28" s="1"/>
  <c r="J24" i="25"/>
  <c r="Z27" i="2"/>
  <c r="D26" i="25"/>
  <c r="D25" i="24"/>
  <c r="AC25" s="1"/>
  <c r="P25" i="25"/>
  <c r="J23"/>
  <c r="Z23" i="2"/>
  <c r="L22" i="25"/>
  <c r="D20" i="24"/>
  <c r="AC20" s="1"/>
  <c r="P20" i="25"/>
  <c r="J18"/>
  <c r="D17"/>
  <c r="Z18" i="2"/>
  <c r="Z15"/>
  <c r="L14" i="25"/>
  <c r="J14"/>
  <c r="Q15" i="2"/>
  <c r="F13" i="25"/>
  <c r="P12"/>
  <c r="D12" i="24"/>
  <c r="AC12" s="1"/>
  <c r="AA13" i="2"/>
  <c r="N10" i="25"/>
  <c r="Q11" i="2"/>
  <c r="U11" s="1"/>
  <c r="D9" i="25"/>
  <c r="Z10" i="2"/>
  <c r="AA10"/>
  <c r="D8" i="25"/>
  <c r="D8" i="24"/>
  <c r="AC8" s="1"/>
  <c r="P8" i="25"/>
  <c r="AA9" i="2"/>
  <c r="Z7"/>
  <c r="L6" i="25"/>
  <c r="J6"/>
  <c r="AA44" i="2"/>
  <c r="D6" i="24"/>
  <c r="AC6" s="1"/>
  <c r="AA7" i="2"/>
  <c r="Y7"/>
  <c r="P6" i="25" s="1"/>
  <c r="P47" i="2"/>
  <c r="T47" s="1"/>
  <c r="Q40"/>
  <c r="U40" s="1"/>
  <c r="X48"/>
  <c r="P47" i="25" s="1"/>
  <c r="R47" s="1"/>
  <c r="AA46" i="2"/>
  <c r="P45"/>
  <c r="T45" s="1"/>
  <c r="R44"/>
  <c r="T44" s="1"/>
  <c r="M42"/>
  <c r="Y42"/>
  <c r="P40" i="25" s="1"/>
  <c r="K41" i="2"/>
  <c r="P41"/>
  <c r="T41" s="1"/>
  <c r="Z34"/>
  <c r="D33" i="25"/>
  <c r="D32" i="24"/>
  <c r="AC32" s="1"/>
  <c r="P32" i="25"/>
  <c r="AA33" i="2"/>
  <c r="N30" i="25"/>
  <c r="AA29" i="2"/>
  <c r="AA26"/>
  <c r="F21" i="25"/>
  <c r="AA21" i="2"/>
  <c r="N18" i="25"/>
  <c r="AA18" i="2"/>
  <c r="S18"/>
  <c r="U18" s="1"/>
  <c r="D16" i="25"/>
  <c r="D16" i="24"/>
  <c r="AC16" s="1"/>
  <c r="P16" i="25"/>
  <c r="AA17" i="2"/>
  <c r="J15" i="25"/>
  <c r="L45"/>
  <c r="N45" s="1"/>
  <c r="L42"/>
  <c r="L38"/>
  <c r="Z48" i="2"/>
  <c r="L47" i="25"/>
  <c r="N47" s="1"/>
  <c r="Z46" i="2"/>
  <c r="D44" i="25"/>
  <c r="Z43" i="2"/>
  <c r="L41" i="25"/>
  <c r="Z42" i="2"/>
  <c r="D40" i="25"/>
  <c r="O42" i="2"/>
  <c r="M41"/>
  <c r="D35" i="24"/>
  <c r="AC35" s="1"/>
  <c r="AA36" i="2"/>
  <c r="D32" i="25"/>
  <c r="Z33" i="2"/>
  <c r="D31" i="24"/>
  <c r="AC31" s="1"/>
  <c r="P31" i="25"/>
  <c r="AA32" i="2"/>
  <c r="D28" i="25"/>
  <c r="Z29" i="2"/>
  <c r="D27" i="25"/>
  <c r="P27"/>
  <c r="D27" i="24"/>
  <c r="AC27" s="1"/>
  <c r="AA28" i="2"/>
  <c r="Z26"/>
  <c r="D25" i="25"/>
  <c r="D23" i="24"/>
  <c r="AC23" s="1"/>
  <c r="P23" i="25"/>
  <c r="AA24" i="2"/>
  <c r="Z22"/>
  <c r="L21" i="25"/>
  <c r="D19" i="24"/>
  <c r="AC19" s="1"/>
  <c r="P19" i="25"/>
  <c r="D15"/>
  <c r="D15" i="24"/>
  <c r="AC15" s="1"/>
  <c r="P15" i="25"/>
  <c r="AA16" i="2"/>
  <c r="Z14"/>
  <c r="L13" i="25"/>
  <c r="D11" i="24"/>
  <c r="AC11" s="1"/>
  <c r="P11" i="25"/>
  <c r="AA12" i="2"/>
  <c r="D7" i="24"/>
  <c r="AC7" s="1"/>
  <c r="P7" i="25"/>
  <c r="AA8" i="2"/>
  <c r="D6" i="25"/>
  <c r="U7" i="2"/>
  <c r="P46" i="25"/>
  <c r="R46" s="1"/>
  <c r="AA47" i="2"/>
  <c r="T48"/>
  <c r="H47" i="25" s="1"/>
  <c r="J47" s="1"/>
  <c r="P43"/>
  <c r="P39"/>
  <c r="T39" i="2"/>
  <c r="H38" i="25" s="1"/>
  <c r="L37"/>
  <c r="T38" i="2"/>
  <c r="H37" i="25" s="1"/>
  <c r="U38" i="2"/>
  <c r="D36" i="25"/>
  <c r="U37" i="2"/>
  <c r="L33" i="25"/>
  <c r="T34" i="2"/>
  <c r="H33" i="25" s="1"/>
  <c r="U34" i="2"/>
  <c r="U33"/>
  <c r="L29" i="25"/>
  <c r="T30" i="2"/>
  <c r="H29" i="25" s="1"/>
  <c r="U29" i="2"/>
  <c r="L26" i="25"/>
  <c r="T27" i="2"/>
  <c r="H26" i="25" s="1"/>
  <c r="T22" i="2"/>
  <c r="H21" i="25" s="1"/>
  <c r="D20"/>
  <c r="U21" i="2"/>
  <c r="L17" i="25"/>
  <c r="Z17" i="2"/>
  <c r="U17"/>
  <c r="D12" i="25"/>
  <c r="U13" i="2"/>
  <c r="L9" i="25"/>
  <c r="Z9" i="2"/>
  <c r="U9"/>
  <c r="Z37"/>
  <c r="L36" i="25"/>
  <c r="D35"/>
  <c r="Z36" i="2"/>
  <c r="X36"/>
  <c r="P35" i="25" s="1"/>
  <c r="P34"/>
  <c r="D34" i="24"/>
  <c r="AC34" s="1"/>
  <c r="D31" i="25"/>
  <c r="Z32" i="2"/>
  <c r="D30" i="25"/>
  <c r="D30" i="24"/>
  <c r="AC30" s="1"/>
  <c r="P30" i="25"/>
  <c r="AA31" i="2"/>
  <c r="R29"/>
  <c r="T29" s="1"/>
  <c r="H28" i="25" s="1"/>
  <c r="D24" i="24"/>
  <c r="AC24" s="1"/>
  <c r="P24" i="25"/>
  <c r="Q26" i="2"/>
  <c r="U26" s="1"/>
  <c r="D23" i="25"/>
  <c r="Z24" i="2"/>
  <c r="D22" i="25"/>
  <c r="D22" i="24"/>
  <c r="AC22" s="1"/>
  <c r="P22" i="25"/>
  <c r="AA23" i="2"/>
  <c r="Z21"/>
  <c r="L20" i="25"/>
  <c r="F19"/>
  <c r="AA20" i="2"/>
  <c r="P18" i="25"/>
  <c r="D18" i="24"/>
  <c r="AC18" s="1"/>
  <c r="AA19" i="2"/>
  <c r="D14" i="25"/>
  <c r="P14"/>
  <c r="D14" i="24"/>
  <c r="AC14" s="1"/>
  <c r="Z13" i="2"/>
  <c r="L12" i="25"/>
  <c r="Z12" i="2"/>
  <c r="D11" i="25"/>
  <c r="D10" i="24"/>
  <c r="AC10" s="1"/>
  <c r="P10" i="25"/>
  <c r="AA11" i="2"/>
  <c r="D7" i="25"/>
  <c r="Z8" i="2"/>
  <c r="L32" i="25"/>
  <c r="L28"/>
  <c r="Z28" i="2"/>
  <c r="U28"/>
  <c r="L25" i="25"/>
  <c r="H20"/>
  <c r="L16"/>
  <c r="Z16" i="2"/>
  <c r="U16"/>
  <c r="H13" i="25"/>
  <c r="H12"/>
  <c r="L8"/>
  <c r="U8" i="2"/>
  <c r="AA38"/>
  <c r="N35" i="25"/>
  <c r="D34"/>
  <c r="Z35" i="2"/>
  <c r="AA35"/>
  <c r="S35"/>
  <c r="U35" s="1"/>
  <c r="D33" i="24"/>
  <c r="AC33" s="1"/>
  <c r="P33" i="25"/>
  <c r="AA34" i="2"/>
  <c r="N31" i="25"/>
  <c r="D29" i="24"/>
  <c r="AC29" s="1"/>
  <c r="P29" i="25"/>
  <c r="AA30" i="2"/>
  <c r="N27" i="25"/>
  <c r="D24"/>
  <c r="Z25" i="2"/>
  <c r="AA25"/>
  <c r="D26" i="24"/>
  <c r="AC26" s="1"/>
  <c r="P26" i="25"/>
  <c r="AA27" i="2"/>
  <c r="N23" i="25"/>
  <c r="P21"/>
  <c r="D21" i="24"/>
  <c r="AC21" s="1"/>
  <c r="AA22" i="2"/>
  <c r="Z20"/>
  <c r="L19" i="25"/>
  <c r="Z19" i="2"/>
  <c r="D18" i="25"/>
  <c r="S19" i="2"/>
  <c r="U19" s="1"/>
  <c r="D17" i="24"/>
  <c r="AC17" s="1"/>
  <c r="P17" i="25"/>
  <c r="N15"/>
  <c r="AA15" i="2"/>
  <c r="P13" i="25"/>
  <c r="D13" i="24"/>
  <c r="AC13" s="1"/>
  <c r="AA14" i="2"/>
  <c r="M11" i="25"/>
  <c r="Z11" i="2"/>
  <c r="D10" i="25"/>
  <c r="D9" i="24"/>
  <c r="AC9" s="1"/>
  <c r="P9" i="25"/>
  <c r="N7"/>
  <c r="T37" i="2"/>
  <c r="H36" i="25" s="1"/>
  <c r="T36" i="2"/>
  <c r="H35" i="25" s="1"/>
  <c r="T33" i="2"/>
  <c r="H32" i="25" s="1"/>
  <c r="T32" i="2"/>
  <c r="H31" i="25" s="1"/>
  <c r="Z31" i="2"/>
  <c r="U31"/>
  <c r="T28"/>
  <c r="H27" i="25" s="1"/>
  <c r="U25" i="2"/>
  <c r="U23"/>
  <c r="T20"/>
  <c r="H19" i="25" s="1"/>
  <c r="U15" i="2"/>
  <c r="T12"/>
  <c r="H11" i="25" s="1"/>
  <c r="T8" i="2"/>
  <c r="H7" i="25" s="1"/>
  <c r="I14" l="1"/>
  <c r="E13"/>
  <c r="M44"/>
  <c r="J11"/>
  <c r="I11"/>
  <c r="J27"/>
  <c r="I27"/>
  <c r="N19"/>
  <c r="M19"/>
  <c r="F24"/>
  <c r="E24"/>
  <c r="R29"/>
  <c r="Q29"/>
  <c r="N16"/>
  <c r="M16"/>
  <c r="F11"/>
  <c r="E11"/>
  <c r="N20"/>
  <c r="M20"/>
  <c r="R22"/>
  <c r="Q22"/>
  <c r="I32"/>
  <c r="J32"/>
  <c r="J36"/>
  <c r="I36"/>
  <c r="AE13" i="24"/>
  <c r="AD13"/>
  <c r="R17" i="25"/>
  <c r="Q17"/>
  <c r="AE21" i="24"/>
  <c r="AD21"/>
  <c r="F34" i="25"/>
  <c r="E34"/>
  <c r="J9"/>
  <c r="I9"/>
  <c r="J25"/>
  <c r="I25"/>
  <c r="N28"/>
  <c r="M28"/>
  <c r="R35"/>
  <c r="Q35"/>
  <c r="R15"/>
  <c r="Q15"/>
  <c r="N21"/>
  <c r="M21"/>
  <c r="AE23" i="24"/>
  <c r="AD23"/>
  <c r="M14" i="25"/>
  <c r="N14"/>
  <c r="AE20" i="24"/>
  <c r="AD20"/>
  <c r="Q25" i="25"/>
  <c r="R25"/>
  <c r="R37"/>
  <c r="Q37"/>
  <c r="M35"/>
  <c r="M24"/>
  <c r="I15"/>
  <c r="R13"/>
  <c r="Q13"/>
  <c r="J7"/>
  <c r="I7"/>
  <c r="I34"/>
  <c r="I22"/>
  <c r="I18"/>
  <c r="I10"/>
  <c r="I24"/>
  <c r="I23"/>
  <c r="I8"/>
  <c r="J8"/>
  <c r="J19"/>
  <c r="I19"/>
  <c r="AE9" i="24"/>
  <c r="AD9"/>
  <c r="F10" i="25"/>
  <c r="E10"/>
  <c r="F18"/>
  <c r="E18"/>
  <c r="AE26" i="24"/>
  <c r="AD26"/>
  <c r="AE33"/>
  <c r="AD33"/>
  <c r="N8" i="25"/>
  <c r="M8"/>
  <c r="M30"/>
  <c r="M31"/>
  <c r="J16"/>
  <c r="I16"/>
  <c r="J17"/>
  <c r="I17"/>
  <c r="N32"/>
  <c r="M32"/>
  <c r="R10"/>
  <c r="Q10"/>
  <c r="AE14" i="24"/>
  <c r="AD14"/>
  <c r="F22" i="25"/>
  <c r="E22"/>
  <c r="J28"/>
  <c r="I28"/>
  <c r="R34"/>
  <c r="Q34"/>
  <c r="F27"/>
  <c r="E27"/>
  <c r="R40"/>
  <c r="Q40"/>
  <c r="Q6"/>
  <c r="R6"/>
  <c r="F8"/>
  <c r="E8"/>
  <c r="R12"/>
  <c r="Q12"/>
  <c r="Q41"/>
  <c r="R41"/>
  <c r="M23"/>
  <c r="M7"/>
  <c r="M15"/>
  <c r="I6"/>
  <c r="J35"/>
  <c r="I35"/>
  <c r="AE17" i="24"/>
  <c r="AD17"/>
  <c r="R21" i="25"/>
  <c r="Q21"/>
  <c r="F14"/>
  <c r="E14"/>
  <c r="R18"/>
  <c r="Q18"/>
  <c r="J31"/>
  <c r="I31"/>
  <c r="R9"/>
  <c r="Q9"/>
  <c r="R26"/>
  <c r="Q26"/>
  <c r="AE29" i="24"/>
  <c r="AD29"/>
  <c r="J12" i="25"/>
  <c r="I12"/>
  <c r="J20"/>
  <c r="I20"/>
  <c r="F7"/>
  <c r="E7"/>
  <c r="AE24" i="24"/>
  <c r="AD24"/>
  <c r="AE35"/>
  <c r="AD35"/>
  <c r="AA41" i="2"/>
  <c r="AE16" i="24"/>
  <c r="AD16"/>
  <c r="R44" i="25"/>
  <c r="Q44"/>
  <c r="AE38" i="24"/>
  <c r="AD38"/>
  <c r="F39" i="25"/>
  <c r="E39"/>
  <c r="E43"/>
  <c r="M27"/>
  <c r="E19"/>
  <c r="M18"/>
  <c r="M10"/>
  <c r="I30"/>
  <c r="Q24"/>
  <c r="R24"/>
  <c r="F30"/>
  <c r="E30"/>
  <c r="AE34" i="24"/>
  <c r="AD34"/>
  <c r="F35" i="25"/>
  <c r="E35"/>
  <c r="N9"/>
  <c r="M9"/>
  <c r="N17"/>
  <c r="M17"/>
  <c r="N26"/>
  <c r="M26"/>
  <c r="Q39"/>
  <c r="R39"/>
  <c r="E6"/>
  <c r="F6"/>
  <c r="AE7" i="24"/>
  <c r="AD7"/>
  <c r="AE11"/>
  <c r="AD11"/>
  <c r="Q23" i="25"/>
  <c r="R23"/>
  <c r="E25"/>
  <c r="F25"/>
  <c r="R27"/>
  <c r="Q27"/>
  <c r="F28"/>
  <c r="E28"/>
  <c r="R16"/>
  <c r="Q16"/>
  <c r="AA42" i="2"/>
  <c r="AE8" i="24"/>
  <c r="AD8"/>
  <c r="AE12"/>
  <c r="AD12"/>
  <c r="R20" i="25"/>
  <c r="Q20"/>
  <c r="N22"/>
  <c r="M22"/>
  <c r="AE37" i="24"/>
  <c r="AD37"/>
  <c r="E23" i="25"/>
  <c r="F23"/>
  <c r="AE30" i="24"/>
  <c r="AD30"/>
  <c r="F31" i="25"/>
  <c r="E31"/>
  <c r="N36"/>
  <c r="M36"/>
  <c r="F12"/>
  <c r="E12"/>
  <c r="F20"/>
  <c r="E20"/>
  <c r="J26"/>
  <c r="I26"/>
  <c r="N29"/>
  <c r="M29"/>
  <c r="N33"/>
  <c r="M33"/>
  <c r="N37"/>
  <c r="M37"/>
  <c r="J38"/>
  <c r="I38"/>
  <c r="R7"/>
  <c r="Q7"/>
  <c r="R11"/>
  <c r="Q11"/>
  <c r="F15"/>
  <c r="E15"/>
  <c r="AE19" i="24"/>
  <c r="AD19"/>
  <c r="AE27"/>
  <c r="AD27"/>
  <c r="AE31"/>
  <c r="AD31"/>
  <c r="N41" i="25"/>
  <c r="M41"/>
  <c r="E41"/>
  <c r="E44"/>
  <c r="F44"/>
  <c r="N38"/>
  <c r="M38"/>
  <c r="AE32" i="24"/>
  <c r="AD32"/>
  <c r="F33" i="25"/>
  <c r="E33"/>
  <c r="AE6" i="24"/>
  <c r="AD6"/>
  <c r="N6" i="25"/>
  <c r="M6"/>
  <c r="R8"/>
  <c r="Q8"/>
  <c r="F9"/>
  <c r="E9"/>
  <c r="F17"/>
  <c r="E17"/>
  <c r="R28"/>
  <c r="Q28"/>
  <c r="AE36" i="24"/>
  <c r="AD36"/>
  <c r="F42" i="25"/>
  <c r="E42"/>
  <c r="E21"/>
  <c r="M34"/>
  <c r="R33"/>
  <c r="Q33"/>
  <c r="J13"/>
  <c r="I13"/>
  <c r="N25"/>
  <c r="M25"/>
  <c r="AE10" i="24"/>
  <c r="AD10"/>
  <c r="N12" i="25"/>
  <c r="M12"/>
  <c r="R14"/>
  <c r="Q14"/>
  <c r="AE18" i="24"/>
  <c r="AD18"/>
  <c r="AE22"/>
  <c r="AD22"/>
  <c r="R30" i="25"/>
  <c r="Q30"/>
  <c r="J21"/>
  <c r="I21"/>
  <c r="J29"/>
  <c r="I29"/>
  <c r="J33"/>
  <c r="I33"/>
  <c r="F36"/>
  <c r="E36"/>
  <c r="J37"/>
  <c r="I37"/>
  <c r="R43"/>
  <c r="Q43"/>
  <c r="N13"/>
  <c r="M13"/>
  <c r="AE15" i="24"/>
  <c r="AD15"/>
  <c r="R19" i="25"/>
  <c r="Q19"/>
  <c r="R31"/>
  <c r="Q31"/>
  <c r="F32"/>
  <c r="E32"/>
  <c r="F40"/>
  <c r="E40"/>
  <c r="N42"/>
  <c r="M42"/>
  <c r="F16"/>
  <c r="E16"/>
  <c r="R32"/>
  <c r="Q32"/>
  <c r="AE25" i="24"/>
  <c r="AD25"/>
  <c r="F26" i="25"/>
  <c r="E26"/>
  <c r="AE28" i="24"/>
  <c r="AD28"/>
  <c r="F29" i="25"/>
  <c r="E29"/>
  <c r="R36"/>
  <c r="Q36"/>
  <c r="F37"/>
  <c r="E37"/>
  <c r="F38"/>
  <c r="E38"/>
  <c r="N43"/>
  <c r="M43"/>
  <c r="R38"/>
  <c r="Q38"/>
  <c r="R42"/>
  <c r="Q42"/>
  <c r="M39"/>
  <c r="M40"/>
</calcChain>
</file>

<file path=xl/sharedStrings.xml><?xml version="1.0" encoding="utf-8"?>
<sst xmlns="http://schemas.openxmlformats.org/spreadsheetml/2006/main" count="565" uniqueCount="214">
  <si>
    <t>一般状況（１）　国民健康保険の加入率の推移</t>
  </si>
  <si>
    <t>保険者名</t>
  </si>
  <si>
    <t>退職者等</t>
  </si>
  <si>
    <t>加入率</t>
  </si>
  <si>
    <t>順</t>
  </si>
  <si>
    <t>構成割合</t>
  </si>
  <si>
    <t>（％）</t>
  </si>
  <si>
    <t>位</t>
  </si>
  <si>
    <t>増減</t>
  </si>
  <si>
    <t>人数</t>
  </si>
  <si>
    <t xml:space="preserve"> 横浜市</t>
  </si>
  <si>
    <t xml:space="preserve"> 川崎市</t>
  </si>
  <si>
    <t xml:space="preserve"> 横須賀市</t>
  </si>
  <si>
    <t xml:space="preserve"> 平塚市</t>
  </si>
  <si>
    <t xml:space="preserve"> 鎌倉市</t>
  </si>
  <si>
    <t xml:space="preserve"> 藤沢市</t>
  </si>
  <si>
    <t xml:space="preserve"> 小田原市</t>
  </si>
  <si>
    <t xml:space="preserve"> 茅ヶ崎市</t>
  </si>
  <si>
    <t xml:space="preserve"> 逗子市</t>
  </si>
  <si>
    <t xml:space="preserve"> 相模原市</t>
  </si>
  <si>
    <t xml:space="preserve"> 三浦市</t>
  </si>
  <si>
    <t xml:space="preserve"> 秦野市</t>
  </si>
  <si>
    <t xml:space="preserve"> 厚木市</t>
  </si>
  <si>
    <t xml:space="preserve"> 大和市</t>
  </si>
  <si>
    <t xml:space="preserve"> 伊勢原市</t>
  </si>
  <si>
    <t xml:space="preserve"> 海老名市</t>
  </si>
  <si>
    <t xml:space="preserve"> 座間市</t>
  </si>
  <si>
    <t xml:space="preserve"> 南足柄市</t>
  </si>
  <si>
    <t xml:space="preserve"> 綾瀬市</t>
  </si>
  <si>
    <t xml:space="preserve"> 葉山町</t>
  </si>
  <si>
    <t xml:space="preserve"> 寒川町</t>
  </si>
  <si>
    <t xml:space="preserve"> 大磯町</t>
  </si>
  <si>
    <t xml:space="preserve"> 二宮町</t>
  </si>
  <si>
    <t xml:space="preserve"> 中井町</t>
  </si>
  <si>
    <t xml:space="preserve"> 大井町</t>
  </si>
  <si>
    <t xml:space="preserve"> 松田町</t>
  </si>
  <si>
    <t xml:space="preserve"> 山北町</t>
  </si>
  <si>
    <t xml:space="preserve"> 開成町</t>
  </si>
  <si>
    <t xml:space="preserve"> 箱根町</t>
  </si>
  <si>
    <t xml:space="preserve"> 真鶴町</t>
  </si>
  <si>
    <t xml:space="preserve"> 湯河原町</t>
  </si>
  <si>
    <t xml:space="preserve"> 愛川町</t>
  </si>
  <si>
    <t xml:space="preserve"> 清川村</t>
  </si>
  <si>
    <t xml:space="preserve"> 城山町</t>
  </si>
  <si>
    <t xml:space="preserve"> 津久井町</t>
  </si>
  <si>
    <t xml:space="preserve"> 相模湖町</t>
  </si>
  <si>
    <t xml:space="preserve"> 藤野町</t>
  </si>
  <si>
    <t>市町村平均</t>
  </si>
  <si>
    <t>国保被保険者総数(3.31現在)</t>
  </si>
  <si>
    <t>１.一般状況</t>
  </si>
  <si>
    <t xml:space="preserve">単 独 世 帯 </t>
  </si>
  <si>
    <t xml:space="preserve">混 合 世 帯 </t>
  </si>
  <si>
    <t>本　　人</t>
  </si>
  <si>
    <t>被 扶 養 者</t>
  </si>
  <si>
    <t>年度末</t>
  </si>
  <si>
    <t>年間平均</t>
  </si>
  <si>
    <t>市町村計</t>
  </si>
  <si>
    <t>－</t>
  </si>
  <si>
    <t>（単位：円）</t>
  </si>
  <si>
    <t>総 医 療 費</t>
  </si>
  <si>
    <t>（１）</t>
  </si>
  <si>
    <t>（２）</t>
  </si>
  <si>
    <t>加入率</t>
    <rPh sb="0" eb="3">
      <t>カニュウリツ</t>
    </rPh>
    <phoneticPr fontId="3"/>
  </si>
  <si>
    <t>第１表</t>
    <rPh sb="0" eb="1">
      <t>ダイ</t>
    </rPh>
    <rPh sb="2" eb="3">
      <t>ヒョウ</t>
    </rPh>
    <phoneticPr fontId="3"/>
  </si>
  <si>
    <t>第５表</t>
    <rPh sb="0" eb="1">
      <t>ダイ</t>
    </rPh>
    <rPh sb="2" eb="3">
      <t>ヒョウ</t>
    </rPh>
    <phoneticPr fontId="3"/>
  </si>
  <si>
    <t>第６表</t>
    <rPh sb="0" eb="1">
      <t>ダイ</t>
    </rPh>
    <rPh sb="2" eb="3">
      <t>ヒョウ</t>
    </rPh>
    <phoneticPr fontId="3"/>
  </si>
  <si>
    <t>第７表</t>
    <rPh sb="0" eb="1">
      <t>ダイ</t>
    </rPh>
    <rPh sb="2" eb="3">
      <t>ヒョウ</t>
    </rPh>
    <phoneticPr fontId="3"/>
  </si>
  <si>
    <t>第７表（２）</t>
    <rPh sb="0" eb="1">
      <t>ダイ</t>
    </rPh>
    <rPh sb="2" eb="3">
      <t>ヒョウ</t>
    </rPh>
    <phoneticPr fontId="3"/>
  </si>
  <si>
    <t>第１２表</t>
    <rPh sb="0" eb="1">
      <t>ダイ</t>
    </rPh>
    <rPh sb="3" eb="4">
      <t>ヒョウ</t>
    </rPh>
    <phoneticPr fontId="3"/>
  </si>
  <si>
    <t>第８表</t>
    <rPh sb="0" eb="1">
      <t>ダイ</t>
    </rPh>
    <rPh sb="2" eb="3">
      <t>ヒョウ</t>
    </rPh>
    <phoneticPr fontId="3"/>
  </si>
  <si>
    <t>第９表</t>
    <rPh sb="0" eb="1">
      <t>ダイ</t>
    </rPh>
    <rPh sb="2" eb="3">
      <t>ヒョウ</t>
    </rPh>
    <phoneticPr fontId="3"/>
  </si>
  <si>
    <t>第１３表</t>
    <rPh sb="0" eb="1">
      <t>ダイ</t>
    </rPh>
    <rPh sb="3" eb="4">
      <t>ヒョウ</t>
    </rPh>
    <phoneticPr fontId="3"/>
  </si>
  <si>
    <t>療養諸率</t>
    <rPh sb="0" eb="2">
      <t>リョウヨウ</t>
    </rPh>
    <rPh sb="2" eb="3">
      <t>ショヒ</t>
    </rPh>
    <rPh sb="3" eb="4">
      <t>リツ</t>
    </rPh>
    <phoneticPr fontId="3"/>
  </si>
  <si>
    <t>シート名</t>
    <rPh sb="3" eb="4">
      <t>メイ</t>
    </rPh>
    <phoneticPr fontId="3"/>
  </si>
  <si>
    <t>入力</t>
    <rPh sb="0" eb="2">
      <t>ニュウリョク</t>
    </rPh>
    <phoneticPr fontId="3"/>
  </si>
  <si>
    <t>印刷</t>
    <rPh sb="0" eb="2">
      <t>インサツ</t>
    </rPh>
    <phoneticPr fontId="3"/>
  </si>
  <si>
    <t>確認</t>
    <rPh sb="0" eb="2">
      <t>カクニン</t>
    </rPh>
    <phoneticPr fontId="3"/>
  </si>
  <si>
    <t>（注）年度末時点</t>
    <rPh sb="1" eb="2">
      <t>チュウ</t>
    </rPh>
    <rPh sb="3" eb="6">
      <t>ネンドマツ</t>
    </rPh>
    <rPh sb="6" eb="8">
      <t>ジテン</t>
    </rPh>
    <phoneticPr fontId="0"/>
  </si>
  <si>
    <t>非表示</t>
    <rPh sb="0" eb="3">
      <t>ヒヒョウジ</t>
    </rPh>
    <phoneticPr fontId="0"/>
  </si>
  <si>
    <t>事業開始年月日</t>
    <rPh sb="2" eb="4">
      <t>カイシ</t>
    </rPh>
    <rPh sb="4" eb="7">
      <t>ネンガッピ</t>
    </rPh>
    <phoneticPr fontId="0"/>
  </si>
  <si>
    <t>年間平均</t>
    <phoneticPr fontId="0"/>
  </si>
  <si>
    <t>年度末</t>
    <phoneticPr fontId="0"/>
  </si>
  <si>
    <t>被保険者数／職員数</t>
    <rPh sb="0" eb="4">
      <t>ヒホケンシャ</t>
    </rPh>
    <rPh sb="6" eb="8">
      <t>ショクイン</t>
    </rPh>
    <phoneticPr fontId="0"/>
  </si>
  <si>
    <t>非表示</t>
    <rPh sb="0" eb="1">
      <t>ヒ</t>
    </rPh>
    <rPh sb="1" eb="3">
      <t>ヒョウジ</t>
    </rPh>
    <phoneticPr fontId="0"/>
  </si>
  <si>
    <t>推計人口</t>
    <rPh sb="2" eb="4">
      <t>ジンコウ</t>
    </rPh>
    <phoneticPr fontId="0"/>
  </si>
  <si>
    <t>被保険者数</t>
    <rPh sb="4" eb="5">
      <t>カズ</t>
    </rPh>
    <phoneticPr fontId="0"/>
  </si>
  <si>
    <t>専任</t>
    <phoneticPr fontId="0"/>
  </si>
  <si>
    <t>兼任</t>
    <phoneticPr fontId="0"/>
  </si>
  <si>
    <t>－</t>
    <phoneticPr fontId="0"/>
  </si>
  <si>
    <t>前年度⇒</t>
    <rPh sb="0" eb="2">
      <t>ゼンネン</t>
    </rPh>
    <phoneticPr fontId="0"/>
  </si>
  <si>
    <t xml:space="preserve"> 医　師</t>
    <phoneticPr fontId="0"/>
  </si>
  <si>
    <t xml:space="preserve"> 歯科医師</t>
    <phoneticPr fontId="0"/>
  </si>
  <si>
    <t xml:space="preserve"> 食品衛生</t>
    <phoneticPr fontId="0"/>
  </si>
  <si>
    <t xml:space="preserve"> 薬剤師</t>
    <phoneticPr fontId="0"/>
  </si>
  <si>
    <t xml:space="preserve"> 建設業</t>
    <phoneticPr fontId="0"/>
  </si>
  <si>
    <t xml:space="preserve"> 建設連合</t>
    <phoneticPr fontId="0"/>
  </si>
  <si>
    <t>組  合  計</t>
    <phoneticPr fontId="0"/>
  </si>
  <si>
    <t>事務
職員数</t>
    <rPh sb="3" eb="6">
      <t>ショクインスウ</t>
    </rPh>
    <phoneticPr fontId="0"/>
  </si>
  <si>
    <t xml:space="preserve"> 横浜市</t>
    <phoneticPr fontId="0"/>
  </si>
  <si>
    <t>介 護 第 ２ 号
被 保 険 者 数</t>
    <rPh sb="0" eb="1">
      <t>スケ</t>
    </rPh>
    <rPh sb="2" eb="3">
      <t>マモル</t>
    </rPh>
    <rPh sb="4" eb="5">
      <t>ダイ</t>
    </rPh>
    <rPh sb="8" eb="9">
      <t>ゴウ</t>
    </rPh>
    <rPh sb="10" eb="11">
      <t>ヒ</t>
    </rPh>
    <rPh sb="12" eb="13">
      <t>タモツ</t>
    </rPh>
    <rPh sb="14" eb="15">
      <t>ケン</t>
    </rPh>
    <rPh sb="16" eb="17">
      <t>モノ</t>
    </rPh>
    <rPh sb="18" eb="19">
      <t>スウ</t>
    </rPh>
    <phoneticPr fontId="0"/>
  </si>
  <si>
    <t>県　         　計</t>
    <phoneticPr fontId="0"/>
  </si>
  <si>
    <t>1人当たり</t>
    <phoneticPr fontId="0"/>
  </si>
  <si>
    <t>市町村平均</t>
    <phoneticPr fontId="0"/>
  </si>
  <si>
    <t>県　　平　　均</t>
    <phoneticPr fontId="0"/>
  </si>
  <si>
    <t>組 合 平 均</t>
    <phoneticPr fontId="0"/>
  </si>
  <si>
    <t>県    平    均</t>
    <phoneticPr fontId="0"/>
  </si>
  <si>
    <t>昭和36年４月１日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</si>
  <si>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昭和33年11月１日</t>
    <rPh sb="0" eb="2">
      <t>ショウワ</t>
    </rPh>
    <rPh sb="4" eb="5">
      <t>ネン</t>
    </rPh>
    <rPh sb="7" eb="8">
      <t>ガツ</t>
    </rPh>
    <rPh sb="9" eb="10">
      <t>ニチ</t>
    </rPh>
    <phoneticPr fontId="0"/>
  </si>
  <si>
    <t>昭和31年11月１日</t>
    <rPh sb="0" eb="2">
      <t>ショウワ</t>
    </rPh>
    <rPh sb="4" eb="5">
      <t>ネン</t>
    </rPh>
    <rPh sb="7" eb="8">
      <t>ガツ</t>
    </rPh>
    <rPh sb="9" eb="10">
      <t>ニチ</t>
    </rPh>
    <phoneticPr fontId="0"/>
  </si>
  <si>
    <t>昭和29年７月15日</t>
    <rPh sb="0" eb="2">
      <t>ショウワ</t>
    </rPh>
    <rPh sb="4" eb="5">
      <t>ネン</t>
    </rPh>
    <rPh sb="6" eb="7">
      <t>ガツ</t>
    </rPh>
    <rPh sb="9" eb="10">
      <t>ニチ</t>
    </rPh>
    <phoneticPr fontId="0"/>
  </si>
  <si>
    <t>昭和34年10月１日</t>
    <rPh sb="0" eb="2">
      <t>ショウワ</t>
    </rPh>
    <rPh sb="4" eb="5">
      <t>ネン</t>
    </rPh>
    <rPh sb="7" eb="8">
      <t>ガツ</t>
    </rPh>
    <rPh sb="9" eb="10">
      <t>ニチ</t>
    </rPh>
    <phoneticPr fontId="0"/>
  </si>
  <si>
    <t>昭和29年７月１日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</si>
  <si>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昭和26年４月１日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</si>
  <si>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昭和30年４月５日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</si>
  <si>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昭和34年４月１日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</si>
  <si>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昭和25年７月１日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</si>
  <si>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昭和30年１月１日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</si>
  <si>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昭和30年２月１日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</si>
  <si>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昭和25年３月１日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</si>
  <si>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昭和29年12月１日</t>
    <rPh sb="0" eb="2">
      <t>ショウワ</t>
    </rPh>
    <rPh sb="4" eb="5">
      <t>ネン</t>
    </rPh>
    <rPh sb="7" eb="8">
      <t>ガツ</t>
    </rPh>
    <rPh sb="9" eb="10">
      <t>ニチ</t>
    </rPh>
    <phoneticPr fontId="0"/>
  </si>
  <si>
    <t>昭和30年７月20日</t>
    <rPh sb="0" eb="2">
      <t>ショウワ</t>
    </rPh>
    <rPh sb="4" eb="5">
      <t>ネン</t>
    </rPh>
    <rPh sb="6" eb="7">
      <t>ガツ</t>
    </rPh>
    <rPh sb="9" eb="10">
      <t>ニチ</t>
    </rPh>
    <phoneticPr fontId="0"/>
  </si>
  <si>
    <t>昭和25年１月１日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</si>
  <si>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昭和25年４月１日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</si>
  <si>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昭和31年４月１日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</si>
  <si>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昭和30年９月30日</t>
    <rPh sb="0" eb="2">
      <t>ショウワ</t>
    </rPh>
    <rPh sb="4" eb="5">
      <t>ネン</t>
    </rPh>
    <rPh sb="6" eb="7">
      <t>ガツ</t>
    </rPh>
    <rPh sb="9" eb="10">
      <t>ニチ</t>
    </rPh>
    <phoneticPr fontId="0"/>
  </si>
  <si>
    <t>昭和30年４月１日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</si>
  <si>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昭和30年１月15日</t>
    <rPh sb="0" eb="2">
      <t>ショウワ</t>
    </rPh>
    <rPh sb="4" eb="5">
      <t>ネン</t>
    </rPh>
    <rPh sb="6" eb="7">
      <t>ガツ</t>
    </rPh>
    <rPh sb="9" eb="10">
      <t>ニチ</t>
    </rPh>
    <phoneticPr fontId="0"/>
  </si>
  <si>
    <t>昭和31年９月30日</t>
    <rPh sb="0" eb="2">
      <t>ショウワ</t>
    </rPh>
    <rPh sb="4" eb="5">
      <t>ネン</t>
    </rPh>
    <rPh sb="6" eb="7">
      <t>ガツ</t>
    </rPh>
    <rPh sb="9" eb="10">
      <t>ニチ</t>
    </rPh>
    <phoneticPr fontId="0"/>
  </si>
  <si>
    <t>昭和34年６月１日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</si>
  <si>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昭和36年２月１日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</si>
  <si>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昭和45年７月13日</t>
    <rPh sb="0" eb="2">
      <t>ショウワ</t>
    </rPh>
    <rPh sb="4" eb="5">
      <t>ネン</t>
    </rPh>
    <rPh sb="6" eb="7">
      <t>ガツ</t>
    </rPh>
    <rPh sb="9" eb="10">
      <t>ニチ</t>
    </rPh>
    <phoneticPr fontId="0"/>
  </si>
  <si>
    <t>昭和45年８月１日</t>
    <rPh sb="0" eb="2">
      <t>ショウワ</t>
    </rPh>
    <rPh sb="4" eb="5">
      <t>ネン</t>
    </rPh>
    <rPh sb="6" eb="7">
      <t>ガツ</t>
    </rPh>
    <rPh sb="8" eb="9">
      <t>ニチ</t>
    </rPh>
    <phoneticPr fontId="0"/>
  </si>
  <si>
    <t>昭和26年６月１日</t>
    <phoneticPr fontId="0"/>
  </si>
  <si>
    <t>－</t>
    <phoneticPr fontId="0"/>
  </si>
  <si>
    <t>16年度</t>
    <phoneticPr fontId="0"/>
  </si>
  <si>
    <t>17年度</t>
    <phoneticPr fontId="0"/>
  </si>
  <si>
    <t>構成割合</t>
    <rPh sb="0" eb="2">
      <t>コウセイ</t>
    </rPh>
    <rPh sb="2" eb="4">
      <t>ワリアイ</t>
    </rPh>
    <phoneticPr fontId="3"/>
  </si>
  <si>
    <t>Ⅱ統計　</t>
    <rPh sb="1" eb="3">
      <t>トウケイ</t>
    </rPh>
    <phoneticPr fontId="3"/>
  </si>
  <si>
    <t>ページ</t>
    <phoneticPr fontId="3"/>
  </si>
  <si>
    <t>章</t>
    <rPh sb="0" eb="1">
      <t>ショウ</t>
    </rPh>
    <phoneticPr fontId="3"/>
  </si>
  <si>
    <t>Ⅲ指標</t>
    <rPh sb="1" eb="3">
      <t>シヒョウ</t>
    </rPh>
    <phoneticPr fontId="3"/>
  </si>
  <si>
    <t>第１１表</t>
    <rPh sb="0" eb="1">
      <t>ダイ</t>
    </rPh>
    <rPh sb="3" eb="4">
      <t>ヒョウ</t>
    </rPh>
    <phoneticPr fontId="3"/>
  </si>
  <si>
    <t>なし</t>
    <phoneticPr fontId="3"/>
  </si>
  <si>
    <t>かくにん</t>
    <phoneticPr fontId="3"/>
  </si>
  <si>
    <t>第１７表</t>
    <rPh sb="0" eb="1">
      <t>ダイ</t>
    </rPh>
    <rPh sb="3" eb="4">
      <t>ヒョウ</t>
    </rPh>
    <phoneticPr fontId="3"/>
  </si>
  <si>
    <t>Ⅱ統計</t>
    <rPh sb="1" eb="3">
      <t>トウケイ</t>
    </rPh>
    <phoneticPr fontId="3"/>
  </si>
  <si>
    <t>基礎数値（全）</t>
    <rPh sb="0" eb="2">
      <t>キソ</t>
    </rPh>
    <rPh sb="2" eb="4">
      <t>スウチ</t>
    </rPh>
    <rPh sb="5" eb="6">
      <t>ゼン</t>
    </rPh>
    <phoneticPr fontId="3"/>
  </si>
  <si>
    <t>★最初に作成</t>
    <rPh sb="1" eb="3">
      <t>サイショ</t>
    </rPh>
    <rPh sb="4" eb="6">
      <t>サクセイ</t>
    </rPh>
    <phoneticPr fontId="3"/>
  </si>
  <si>
    <t>津久井町、相模湖町の被保険者数は相模原市に追加されていない。</t>
    <rPh sb="0" eb="3">
      <t>ツクイ</t>
    </rPh>
    <rPh sb="3" eb="4">
      <t>マチ</t>
    </rPh>
    <rPh sb="5" eb="8">
      <t>サガミコ</t>
    </rPh>
    <rPh sb="8" eb="9">
      <t>マチ</t>
    </rPh>
    <rPh sb="10" eb="14">
      <t>ヒホケンシャ</t>
    </rPh>
    <rPh sb="14" eb="15">
      <t>スウ</t>
    </rPh>
    <rPh sb="16" eb="18">
      <t>サガミ</t>
    </rPh>
    <rPh sb="18" eb="19">
      <t>ハラ</t>
    </rPh>
    <rPh sb="19" eb="20">
      <t>シ</t>
    </rPh>
    <rPh sb="21" eb="23">
      <t>ツイカ</t>
    </rPh>
    <phoneticPr fontId="3"/>
  </si>
  <si>
    <t>数値がべらぼうに大きい</t>
    <rPh sb="0" eb="2">
      <t>スウチ</t>
    </rPh>
    <rPh sb="8" eb="9">
      <t>オオ</t>
    </rPh>
    <phoneticPr fontId="3"/>
  </si>
  <si>
    <t>第１２表３～６</t>
    <rPh sb="0" eb="1">
      <t>ダイ</t>
    </rPh>
    <rPh sb="3" eb="4">
      <t>ヒョウ</t>
    </rPh>
    <phoneticPr fontId="3"/>
  </si>
  <si>
    <t>第１５表１～５</t>
    <rPh sb="0" eb="1">
      <t>ダイ</t>
    </rPh>
    <rPh sb="3" eb="4">
      <t>ヒョウ</t>
    </rPh>
    <phoneticPr fontId="3"/>
  </si>
  <si>
    <t>第１５表１～４</t>
    <rPh sb="0" eb="1">
      <t>ダイ</t>
    </rPh>
    <rPh sb="3" eb="4">
      <t>ヒョウ</t>
    </rPh>
    <phoneticPr fontId="3"/>
  </si>
  <si>
    <t>第15表保険給付状況1～5</t>
    <rPh sb="0" eb="1">
      <t>ダイ</t>
    </rPh>
    <rPh sb="3" eb="4">
      <t>ヒョウ</t>
    </rPh>
    <rPh sb="4" eb="6">
      <t>ホケン</t>
    </rPh>
    <rPh sb="6" eb="8">
      <t>キュウフ</t>
    </rPh>
    <rPh sb="8" eb="10">
      <t>ジョウキョウ</t>
    </rPh>
    <phoneticPr fontId="3"/>
  </si>
  <si>
    <t>第16表保険給付状況（退職分再掲）1～4</t>
    <rPh sb="0" eb="1">
      <t>ダイ</t>
    </rPh>
    <rPh sb="3" eb="4">
      <t>ヒョウ</t>
    </rPh>
    <rPh sb="4" eb="6">
      <t>ホケン</t>
    </rPh>
    <rPh sb="6" eb="8">
      <t>キュウフ</t>
    </rPh>
    <rPh sb="8" eb="10">
      <t>ジョウキョウ</t>
    </rPh>
    <rPh sb="11" eb="13">
      <t>タイショク</t>
    </rPh>
    <rPh sb="13" eb="14">
      <t>ブン</t>
    </rPh>
    <rPh sb="14" eb="16">
      <t>サイケイ</t>
    </rPh>
    <phoneticPr fontId="3"/>
  </si>
  <si>
    <t>第１６表</t>
    <rPh sb="0" eb="1">
      <t>ダイ</t>
    </rPh>
    <rPh sb="3" eb="4">
      <t>ヒョウ</t>
    </rPh>
    <phoneticPr fontId="3"/>
  </si>
  <si>
    <t>第17表老人保健法にかかる医療給付状況1～3</t>
    <rPh sb="3" eb="4">
      <t>ヒョウ</t>
    </rPh>
    <phoneticPr fontId="0"/>
  </si>
  <si>
    <t>第18表 総医療費 (療養諸費等計）</t>
    <phoneticPr fontId="3"/>
  </si>
  <si>
    <t>シート名と実際の表のタイトルと異なるものがある。</t>
    <rPh sb="3" eb="4">
      <t>メイ</t>
    </rPh>
    <rPh sb="5" eb="7">
      <t>ジッサイ</t>
    </rPh>
    <rPh sb="8" eb="9">
      <t>ヒョウ</t>
    </rPh>
    <rPh sb="15" eb="16">
      <t>コト</t>
    </rPh>
    <phoneticPr fontId="3"/>
  </si>
  <si>
    <t>実際の表のタイトル</t>
    <rPh sb="0" eb="2">
      <t>ジッサイ</t>
    </rPh>
    <rPh sb="3" eb="4">
      <t>ヒョウ</t>
    </rPh>
    <phoneticPr fontId="3"/>
  </si>
  <si>
    <t>一人当たり療養（医療）諸費の状況</t>
    <phoneticPr fontId="3"/>
  </si>
  <si>
    <t>給付（１）～（４）</t>
    <rPh sb="0" eb="2">
      <t>キュウフ</t>
    </rPh>
    <phoneticPr fontId="3"/>
  </si>
  <si>
    <t>10/31済</t>
    <rPh sb="5" eb="6">
      <t>ス</t>
    </rPh>
    <phoneticPr fontId="3"/>
  </si>
  <si>
    <t>18年度</t>
    <phoneticPr fontId="0"/>
  </si>
  <si>
    <t>16→17</t>
    <phoneticPr fontId="0"/>
  </si>
  <si>
    <t>15→16</t>
    <phoneticPr fontId="0"/>
  </si>
  <si>
    <t>一般状況（３）　被保険者構成割合等</t>
    <phoneticPr fontId="0"/>
  </si>
  <si>
    <t>17→18</t>
  </si>
  <si>
    <t>19年度</t>
    <phoneticPr fontId="0"/>
  </si>
  <si>
    <t>前 期 高 齢 者 数</t>
    <rPh sb="0" eb="1">
      <t>マエ</t>
    </rPh>
    <rPh sb="2" eb="3">
      <t>キ</t>
    </rPh>
    <rPh sb="4" eb="5">
      <t>タカ</t>
    </rPh>
    <rPh sb="6" eb="7">
      <t>ヨワイ</t>
    </rPh>
    <rPh sb="8" eb="9">
      <t>シャ</t>
    </rPh>
    <rPh sb="10" eb="11">
      <t>スウ</t>
    </rPh>
    <phoneticPr fontId="0"/>
  </si>
  <si>
    <t>前期高齢者</t>
    <rPh sb="0" eb="2">
      <t>ゼンキ</t>
    </rPh>
    <rPh sb="2" eb="5">
      <t>コウレイシャ</t>
    </rPh>
    <phoneticPr fontId="0"/>
  </si>
  <si>
    <t>退職者</t>
    <rPh sb="0" eb="3">
      <t>タイショクシャ</t>
    </rPh>
    <phoneticPr fontId="0"/>
  </si>
  <si>
    <t>18→19</t>
  </si>
  <si>
    <t>19→20</t>
    <phoneticPr fontId="0"/>
  </si>
  <si>
    <t>第１７表 総医療費 (療養諸費等計）</t>
    <phoneticPr fontId="0"/>
  </si>
  <si>
    <t>21年度</t>
    <phoneticPr fontId="0"/>
  </si>
  <si>
    <t>20年度</t>
    <phoneticPr fontId="0"/>
  </si>
  <si>
    <t>－</t>
    <phoneticPr fontId="0"/>
  </si>
  <si>
    <t>23.1.11修正済み</t>
    <rPh sb="7" eb="9">
      <t>シュウセイ</t>
    </rPh>
    <rPh sb="9" eb="10">
      <t>ス</t>
    </rPh>
    <phoneticPr fontId="0"/>
  </si>
  <si>
    <t>一 般 被 保 険 者 数</t>
    <rPh sb="0" eb="1">
      <t>イチ</t>
    </rPh>
    <rPh sb="2" eb="3">
      <t>パン</t>
    </rPh>
    <rPh sb="4" eb="5">
      <t>ヒ</t>
    </rPh>
    <rPh sb="6" eb="7">
      <t>ホ</t>
    </rPh>
    <rPh sb="8" eb="9">
      <t>ケン</t>
    </rPh>
    <rPh sb="10" eb="11">
      <t>シャ</t>
    </rPh>
    <rPh sb="12" eb="13">
      <t>スウ</t>
    </rPh>
    <phoneticPr fontId="0"/>
  </si>
  <si>
    <t>一般</t>
    <phoneticPr fontId="0"/>
  </si>
  <si>
    <t>(注)　｢年間平均｣は市町村３～２月分、組合４～３月分。</t>
    <rPh sb="11" eb="14">
      <t>シチョウソン</t>
    </rPh>
    <rPh sb="17" eb="18">
      <t>ツキ</t>
    </rPh>
    <rPh sb="18" eb="19">
      <t>ブン</t>
    </rPh>
    <rPh sb="20" eb="22">
      <t>クミアイ</t>
    </rPh>
    <phoneticPr fontId="0"/>
  </si>
  <si>
    <t>第１表　一般状況</t>
    <phoneticPr fontId="0"/>
  </si>
  <si>
    <t>隠しセルに前年度データ</t>
    <rPh sb="0" eb="1">
      <t>カク</t>
    </rPh>
    <phoneticPr fontId="0"/>
  </si>
  <si>
    <t>20→21</t>
  </si>
  <si>
    <t>22年度</t>
    <phoneticPr fontId="0"/>
  </si>
  <si>
    <t>年度末</t>
    <rPh sb="0" eb="3">
      <t>ネンドマツ</t>
    </rPh>
    <phoneticPr fontId="0"/>
  </si>
  <si>
    <t>年度平均</t>
    <rPh sb="0" eb="2">
      <t>ネンド</t>
    </rPh>
    <rPh sb="2" eb="4">
      <t>ヘイキン</t>
    </rPh>
    <phoneticPr fontId="0"/>
  </si>
  <si>
    <t>世帯数</t>
    <phoneticPr fontId="0"/>
  </si>
  <si>
    <t>退職世帯数 (再掲)</t>
    <phoneticPr fontId="0"/>
  </si>
  <si>
    <t>退   職   被   保   険   者   等   数</t>
    <phoneticPr fontId="0"/>
  </si>
  <si>
    <t>計</t>
    <phoneticPr fontId="0"/>
  </si>
  <si>
    <t>被保険者総数</t>
    <phoneticPr fontId="0"/>
  </si>
  <si>
    <t>老人以外（一般－前高）</t>
    <rPh sb="0" eb="2">
      <t>ロウジン</t>
    </rPh>
    <rPh sb="2" eb="4">
      <t>イガイ</t>
    </rPh>
    <rPh sb="5" eb="7">
      <t>イッパン</t>
    </rPh>
    <rPh sb="8" eb="9">
      <t>マエ</t>
    </rPh>
    <rPh sb="9" eb="10">
      <t>ダカ</t>
    </rPh>
    <phoneticPr fontId="0"/>
  </si>
  <si>
    <t>21→22</t>
  </si>
  <si>
    <t>23年度</t>
    <phoneticPr fontId="0"/>
  </si>
  <si>
    <t>240906修正</t>
    <rPh sb="6" eb="8">
      <t>シュウセイ</t>
    </rPh>
    <phoneticPr fontId="0"/>
  </si>
  <si>
    <t>一般</t>
    <phoneticPr fontId="0"/>
  </si>
  <si>
    <t>(1)+(2)</t>
    <phoneticPr fontId="0"/>
  </si>
  <si>
    <t xml:space="preserve"> 医　師</t>
    <phoneticPr fontId="0"/>
  </si>
  <si>
    <t>－</t>
    <phoneticPr fontId="0"/>
  </si>
  <si>
    <t xml:space="preserve"> 歯科医師</t>
    <phoneticPr fontId="0"/>
  </si>
  <si>
    <t xml:space="preserve"> 食品衛生</t>
    <phoneticPr fontId="0"/>
  </si>
  <si>
    <t xml:space="preserve"> 薬剤師</t>
    <phoneticPr fontId="0"/>
  </si>
  <si>
    <t xml:space="preserve"> 建設業</t>
    <phoneticPr fontId="0"/>
  </si>
  <si>
    <t xml:space="preserve"> 建設連合</t>
    <phoneticPr fontId="0"/>
  </si>
  <si>
    <t>組   合   計</t>
    <phoneticPr fontId="0"/>
  </si>
  <si>
    <t>県            計</t>
    <phoneticPr fontId="0"/>
  </si>
  <si>
    <t>22→23</t>
  </si>
  <si>
    <t>24年度</t>
    <phoneticPr fontId="0"/>
  </si>
  <si>
    <t>23→24</t>
    <phoneticPr fontId="0"/>
  </si>
  <si>
    <t>25.3.31</t>
    <phoneticPr fontId="0"/>
  </si>
  <si>
    <t>市町村課住民台帳人口(当該年度3.31現在)　６月１３日修正</t>
    <rPh sb="0" eb="4">
      <t>シチョウソンカ</t>
    </rPh>
    <rPh sb="4" eb="6">
      <t>ジュウミン</t>
    </rPh>
    <rPh sb="6" eb="8">
      <t>ダイチョウ</t>
    </rPh>
    <rPh sb="8" eb="10">
      <t>ジンコウ</t>
    </rPh>
    <rPh sb="11" eb="13">
      <t>トウガイ</t>
    </rPh>
    <rPh sb="13" eb="14">
      <t>ネン</t>
    </rPh>
    <rPh sb="24" eb="25">
      <t>ガツ</t>
    </rPh>
    <rPh sb="27" eb="28">
      <t>ニチ</t>
    </rPh>
    <rPh sb="28" eb="30">
      <t>シュウセイ</t>
    </rPh>
    <phoneticPr fontId="0"/>
  </si>
  <si>
    <t>25.3.31</t>
    <phoneticPr fontId="0"/>
  </si>
</sst>
</file>

<file path=xl/styles.xml><?xml version="1.0" encoding="utf-8"?>
<styleSheet xmlns="http://schemas.openxmlformats.org/spreadsheetml/2006/main">
  <numFmts count="3">
    <numFmt numFmtId="179" formatCode="#,##0_);[Red]\(#,##0\)"/>
    <numFmt numFmtId="180" formatCode="0_);[Red]\(0\)"/>
    <numFmt numFmtId="181" formatCode="0.0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9"/>
      <color indexed="18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0" fontId="1" fillId="0" borderId="0"/>
    <xf numFmtId="0" fontId="1" fillId="0" borderId="0"/>
  </cellStyleXfs>
  <cellXfs count="47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3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3" applyFont="1" applyAlignment="1">
      <alignment vertical="center"/>
    </xf>
    <xf numFmtId="38" fontId="4" fillId="0" borderId="0" xfId="1" applyFont="1" applyBorder="1" applyAlignment="1" applyProtection="1">
      <alignment horizontal="left" vertical="center"/>
    </xf>
    <xf numFmtId="38" fontId="5" fillId="0" borderId="0" xfId="1" applyFont="1" applyBorder="1" applyAlignment="1" applyProtection="1">
      <alignment vertical="center"/>
    </xf>
    <xf numFmtId="0" fontId="4" fillId="0" borderId="0" xfId="3" applyFont="1"/>
    <xf numFmtId="38" fontId="4" fillId="0" borderId="0" xfId="1" applyFont="1"/>
    <xf numFmtId="38" fontId="4" fillId="0" borderId="0" xfId="1" applyFont="1" applyAlignment="1" applyProtection="1">
      <alignment horizontal="left"/>
    </xf>
    <xf numFmtId="38" fontId="7" fillId="0" borderId="0" xfId="1" applyFont="1" applyBorder="1" applyAlignment="1" applyProtection="1">
      <alignment vertical="center"/>
    </xf>
    <xf numFmtId="38" fontId="7" fillId="0" borderId="0" xfId="1" applyFont="1" applyBorder="1" applyAlignment="1" applyProtection="1">
      <alignment horizontal="left" vertical="center"/>
    </xf>
    <xf numFmtId="38" fontId="7" fillId="0" borderId="0" xfId="1" applyFont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Fill="1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1" fillId="0" borderId="0" xfId="1" applyFont="1"/>
    <xf numFmtId="38" fontId="7" fillId="0" borderId="0" xfId="1" applyFont="1" applyAlignment="1">
      <alignment horizontal="right"/>
    </xf>
    <xf numFmtId="38" fontId="9" fillId="0" borderId="23" xfId="1" applyFont="1" applyBorder="1" applyAlignment="1">
      <alignment horizontal="center"/>
    </xf>
    <xf numFmtId="38" fontId="7" fillId="0" borderId="24" xfId="1" applyFont="1" applyBorder="1"/>
    <xf numFmtId="38" fontId="7" fillId="0" borderId="25" xfId="1" applyFont="1" applyBorder="1" applyAlignment="1">
      <alignment horizontal="center"/>
    </xf>
    <xf numFmtId="38" fontId="7" fillId="0" borderId="26" xfId="1" quotePrefix="1" applyFont="1" applyBorder="1" applyAlignment="1">
      <alignment horizontal="center"/>
    </xf>
    <xf numFmtId="38" fontId="7" fillId="0" borderId="27" xfId="1" quotePrefix="1" applyFont="1" applyBorder="1" applyAlignment="1">
      <alignment horizontal="center"/>
    </xf>
    <xf numFmtId="38" fontId="7" fillId="0" borderId="0" xfId="1" quotePrefix="1" applyFont="1" applyBorder="1" applyAlignment="1">
      <alignment horizontal="center"/>
    </xf>
    <xf numFmtId="38" fontId="7" fillId="0" borderId="26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7" fillId="0" borderId="8" xfId="1" applyFont="1" applyBorder="1"/>
    <xf numFmtId="38" fontId="7" fillId="0" borderId="28" xfId="1" applyFont="1" applyBorder="1"/>
    <xf numFmtId="40" fontId="7" fillId="0" borderId="29" xfId="1" applyNumberFormat="1" applyFont="1" applyBorder="1"/>
    <xf numFmtId="2" fontId="7" fillId="0" borderId="30" xfId="1" applyNumberFormat="1" applyFont="1" applyBorder="1"/>
    <xf numFmtId="38" fontId="7" fillId="0" borderId="31" xfId="1" applyFont="1" applyBorder="1"/>
    <xf numFmtId="38" fontId="7" fillId="0" borderId="32" xfId="1" applyFont="1" applyBorder="1"/>
    <xf numFmtId="38" fontId="7" fillId="0" borderId="33" xfId="1" applyFont="1" applyBorder="1"/>
    <xf numFmtId="40" fontId="7" fillId="0" borderId="16" xfId="1" applyNumberFormat="1" applyFont="1" applyBorder="1"/>
    <xf numFmtId="38" fontId="7" fillId="0" borderId="34" xfId="1" applyFont="1" applyBorder="1"/>
    <xf numFmtId="40" fontId="7" fillId="0" borderId="35" xfId="1" applyNumberFormat="1" applyFont="1" applyBorder="1"/>
    <xf numFmtId="38" fontId="7" fillId="0" borderId="36" xfId="1" applyFont="1" applyBorder="1"/>
    <xf numFmtId="2" fontId="7" fillId="0" borderId="37" xfId="1" applyNumberFormat="1" applyFont="1" applyBorder="1"/>
    <xf numFmtId="40" fontId="7" fillId="0" borderId="20" xfId="1" applyNumberFormat="1" applyFont="1" applyBorder="1"/>
    <xf numFmtId="2" fontId="7" fillId="0" borderId="38" xfId="1" applyNumberFormat="1" applyFont="1" applyBorder="1"/>
    <xf numFmtId="40" fontId="7" fillId="0" borderId="39" xfId="1" applyNumberFormat="1" applyFont="1" applyBorder="1"/>
    <xf numFmtId="38" fontId="7" fillId="0" borderId="40" xfId="1" applyFont="1" applyBorder="1"/>
    <xf numFmtId="38" fontId="7" fillId="0" borderId="0" xfId="1" applyFont="1" applyBorder="1"/>
    <xf numFmtId="40" fontId="7" fillId="0" borderId="0" xfId="1" applyNumberFormat="1" applyFont="1"/>
    <xf numFmtId="40" fontId="7" fillId="0" borderId="0" xfId="1" applyNumberFormat="1" applyFont="1" applyBorder="1" applyAlignment="1">
      <alignment horizontal="center"/>
    </xf>
    <xf numFmtId="38" fontId="7" fillId="0" borderId="0" xfId="1" applyFont="1" applyBorder="1" applyAlignment="1"/>
    <xf numFmtId="38" fontId="7" fillId="0" borderId="0" xfId="1" applyFont="1" applyBorder="1" applyAlignment="1" applyProtection="1">
      <alignment horizontal="centerContinuous" vertical="center"/>
    </xf>
    <xf numFmtId="38" fontId="7" fillId="0" borderId="0" xfId="1" applyFont="1" applyBorder="1" applyAlignment="1">
      <alignment horizontal="right"/>
    </xf>
    <xf numFmtId="40" fontId="7" fillId="0" borderId="0" xfId="1" applyNumberFormat="1" applyFont="1" applyBorder="1"/>
    <xf numFmtId="38" fontId="7" fillId="0" borderId="0" xfId="1" applyFont="1" applyBorder="1" applyAlignment="1">
      <alignment horizontal="centerContinuous" vertical="center"/>
    </xf>
    <xf numFmtId="38" fontId="7" fillId="0" borderId="0" xfId="1" applyFont="1" applyAlignment="1">
      <alignment horizontal="center"/>
    </xf>
    <xf numFmtId="38" fontId="7" fillId="0" borderId="34" xfId="1" applyFont="1" applyBorder="1" applyAlignment="1">
      <alignment horizontal="center"/>
    </xf>
    <xf numFmtId="38" fontId="11" fillId="0" borderId="42" xfId="1" quotePrefix="1" applyFont="1" applyBorder="1" applyAlignment="1">
      <alignment horizontal="center"/>
    </xf>
    <xf numFmtId="38" fontId="7" fillId="0" borderId="41" xfId="1" applyFont="1" applyBorder="1"/>
    <xf numFmtId="40" fontId="7" fillId="0" borderId="45" xfId="1" applyNumberFormat="1" applyFont="1" applyBorder="1"/>
    <xf numFmtId="38" fontId="7" fillId="0" borderId="46" xfId="1" applyFont="1" applyBorder="1"/>
    <xf numFmtId="38" fontId="7" fillId="0" borderId="47" xfId="1" applyFont="1" applyBorder="1"/>
    <xf numFmtId="38" fontId="7" fillId="0" borderId="48" xfId="1" applyFont="1" applyBorder="1"/>
    <xf numFmtId="2" fontId="7" fillId="0" borderId="49" xfId="1" applyNumberFormat="1" applyFont="1" applyBorder="1"/>
    <xf numFmtId="38" fontId="7" fillId="0" borderId="50" xfId="1" applyFont="1" applyBorder="1"/>
    <xf numFmtId="2" fontId="7" fillId="0" borderId="51" xfId="1" applyNumberFormat="1" applyFont="1" applyBorder="1"/>
    <xf numFmtId="0" fontId="0" fillId="0" borderId="5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2" fontId="7" fillId="0" borderId="55" xfId="1" applyNumberFormat="1" applyFont="1" applyBorder="1"/>
    <xf numFmtId="2" fontId="7" fillId="0" borderId="40" xfId="1" applyNumberFormat="1" applyFont="1" applyBorder="1"/>
    <xf numFmtId="38" fontId="7" fillId="0" borderId="42" xfId="1" applyFont="1" applyBorder="1" applyAlignment="1">
      <alignment horizontal="center"/>
    </xf>
    <xf numFmtId="38" fontId="10" fillId="0" borderId="8" xfId="1" applyFont="1" applyBorder="1"/>
    <xf numFmtId="38" fontId="10" fillId="0" borderId="15" xfId="1" applyFont="1" applyBorder="1"/>
    <xf numFmtId="38" fontId="10" fillId="0" borderId="5" xfId="1" applyFont="1" applyBorder="1"/>
    <xf numFmtId="38" fontId="10" fillId="0" borderId="41" xfId="1" applyFont="1" applyBorder="1"/>
    <xf numFmtId="38" fontId="10" fillId="0" borderId="56" xfId="1" applyFont="1" applyBorder="1" applyAlignment="1">
      <alignment horizontal="right"/>
    </xf>
    <xf numFmtId="38" fontId="10" fillId="0" borderId="44" xfId="1" applyFont="1" applyBorder="1" applyAlignment="1">
      <alignment horizontal="right"/>
    </xf>
    <xf numFmtId="38" fontId="13" fillId="0" borderId="0" xfId="1" applyFont="1"/>
    <xf numFmtId="38" fontId="14" fillId="0" borderId="0" xfId="1" applyFont="1"/>
    <xf numFmtId="38" fontId="14" fillId="0" borderId="0" xfId="1" applyFont="1" applyBorder="1"/>
    <xf numFmtId="38" fontId="14" fillId="0" borderId="0" xfId="1" applyFont="1" applyBorder="1" applyAlignment="1" applyProtection="1">
      <alignment horizontal="centerContinuous" vertical="center"/>
    </xf>
    <xf numFmtId="38" fontId="14" fillId="0" borderId="0" xfId="1" applyFont="1" applyBorder="1" applyAlignment="1" applyProtection="1">
      <alignment vertical="center"/>
    </xf>
    <xf numFmtId="38" fontId="14" fillId="0" borderId="0" xfId="1" applyFont="1" applyBorder="1" applyAlignment="1" applyProtection="1">
      <alignment horizontal="left" vertical="center"/>
    </xf>
    <xf numFmtId="38" fontId="14" fillId="0" borderId="41" xfId="1" quotePrefix="1" applyFont="1" applyBorder="1" applyAlignment="1" applyProtection="1">
      <alignment horizontal="center" vertical="center"/>
    </xf>
    <xf numFmtId="38" fontId="14" fillId="0" borderId="5" xfId="1" quotePrefix="1" applyFont="1" applyBorder="1" applyAlignment="1" applyProtection="1">
      <alignment horizontal="center" vertical="center"/>
    </xf>
    <xf numFmtId="38" fontId="14" fillId="0" borderId="0" xfId="1" applyFont="1" applyBorder="1" applyAlignment="1">
      <alignment horizontal="centerContinuous"/>
    </xf>
    <xf numFmtId="38" fontId="14" fillId="0" borderId="0" xfId="1" quotePrefix="1" applyFont="1" applyBorder="1" applyAlignment="1">
      <alignment horizontal="left"/>
    </xf>
    <xf numFmtId="38" fontId="14" fillId="0" borderId="57" xfId="1" quotePrefix="1" applyFont="1" applyBorder="1" applyAlignment="1" applyProtection="1">
      <alignment horizontal="center" vertical="center"/>
    </xf>
    <xf numFmtId="38" fontId="14" fillId="0" borderId="18" xfId="1" quotePrefix="1" applyFont="1" applyBorder="1" applyAlignment="1" applyProtection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38" fontId="7" fillId="0" borderId="20" xfId="1" applyFont="1" applyBorder="1" applyAlignment="1">
      <alignment horizontal="center"/>
    </xf>
    <xf numFmtId="38" fontId="7" fillId="0" borderId="47" xfId="1" applyFont="1" applyBorder="1" applyAlignment="1">
      <alignment horizontal="center"/>
    </xf>
    <xf numFmtId="2" fontId="7" fillId="0" borderId="62" xfId="1" applyNumberFormat="1" applyFont="1" applyBorder="1"/>
    <xf numFmtId="2" fontId="7" fillId="0" borderId="63" xfId="1" applyNumberFormat="1" applyFont="1" applyBorder="1"/>
    <xf numFmtId="2" fontId="7" fillId="0" borderId="64" xfId="1" applyNumberFormat="1" applyFont="1" applyBorder="1"/>
    <xf numFmtId="2" fontId="7" fillId="0" borderId="65" xfId="1" applyNumberFormat="1" applyFont="1" applyBorder="1"/>
    <xf numFmtId="2" fontId="7" fillId="0" borderId="66" xfId="1" applyNumberFormat="1" applyFont="1" applyBorder="1"/>
    <xf numFmtId="2" fontId="7" fillId="0" borderId="67" xfId="1" applyNumberFormat="1" applyFont="1" applyBorder="1"/>
    <xf numFmtId="2" fontId="7" fillId="0" borderId="68" xfId="1" applyNumberFormat="1" applyFont="1" applyBorder="1"/>
    <xf numFmtId="2" fontId="7" fillId="0" borderId="69" xfId="1" applyNumberFormat="1" applyFont="1" applyBorder="1"/>
    <xf numFmtId="0" fontId="7" fillId="0" borderId="31" xfId="1" applyNumberFormat="1" applyFont="1" applyBorder="1"/>
    <xf numFmtId="0" fontId="7" fillId="0" borderId="50" xfId="1" applyNumberFormat="1" applyFont="1" applyBorder="1"/>
    <xf numFmtId="0" fontId="7" fillId="0" borderId="48" xfId="1" applyNumberFormat="1" applyFont="1" applyBorder="1"/>
    <xf numFmtId="0" fontId="7" fillId="0" borderId="34" xfId="1" applyNumberFormat="1" applyFont="1" applyBorder="1"/>
    <xf numFmtId="0" fontId="6" fillId="0" borderId="0" xfId="4" applyFont="1" applyAlignment="1">
      <alignment vertical="center"/>
    </xf>
    <xf numFmtId="38" fontId="7" fillId="0" borderId="48" xfId="1" applyFont="1" applyBorder="1" applyAlignment="1">
      <alignment horizontal="center"/>
    </xf>
    <xf numFmtId="38" fontId="7" fillId="0" borderId="72" xfId="1" quotePrefix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40" fontId="7" fillId="0" borderId="7" xfId="1" applyNumberFormat="1" applyFont="1" applyBorder="1"/>
    <xf numFmtId="40" fontId="7" fillId="0" borderId="74" xfId="1" applyNumberFormat="1" applyFont="1" applyBorder="1"/>
    <xf numFmtId="40" fontId="7" fillId="0" borderId="75" xfId="1" applyNumberFormat="1" applyFont="1" applyBorder="1"/>
    <xf numFmtId="38" fontId="7" fillId="0" borderId="76" xfId="1" applyFont="1" applyBorder="1" applyAlignment="1">
      <alignment horizontal="center"/>
    </xf>
    <xf numFmtId="38" fontId="7" fillId="0" borderId="67" xfId="1" applyFont="1" applyBorder="1" applyAlignment="1" applyProtection="1">
      <alignment horizontal="center" vertical="center"/>
    </xf>
    <xf numFmtId="38" fontId="7" fillId="0" borderId="69" xfId="1" applyFont="1" applyBorder="1" applyAlignment="1" applyProtection="1">
      <alignment horizontal="center" vertical="center"/>
    </xf>
    <xf numFmtId="38" fontId="7" fillId="0" borderId="35" xfId="1" applyFont="1" applyBorder="1" applyAlignment="1">
      <alignment horizontal="center"/>
    </xf>
    <xf numFmtId="38" fontId="7" fillId="0" borderId="29" xfId="1" applyFont="1" applyBorder="1" applyAlignment="1" applyProtection="1">
      <alignment horizontal="center" vertical="center"/>
    </xf>
    <xf numFmtId="38" fontId="7" fillId="0" borderId="25" xfId="1" applyFont="1" applyBorder="1" applyAlignment="1" applyProtection="1">
      <alignment horizontal="center" vertical="center"/>
    </xf>
    <xf numFmtId="38" fontId="7" fillId="0" borderId="16" xfId="1" applyFont="1" applyBorder="1" applyAlignment="1" applyProtection="1">
      <alignment horizontal="center" vertical="center"/>
    </xf>
    <xf numFmtId="38" fontId="7" fillId="0" borderId="45" xfId="1" applyFont="1" applyBorder="1" applyAlignment="1" applyProtection="1">
      <alignment horizontal="center" vertical="center"/>
    </xf>
    <xf numFmtId="38" fontId="7" fillId="0" borderId="7" xfId="1" applyFont="1" applyBorder="1" applyAlignment="1" applyProtection="1">
      <alignment horizontal="center" vertical="center"/>
    </xf>
    <xf numFmtId="38" fontId="7" fillId="0" borderId="72" xfId="1" applyFont="1" applyBorder="1" applyAlignment="1" applyProtection="1">
      <alignment horizontal="center" vertical="center"/>
    </xf>
    <xf numFmtId="38" fontId="7" fillId="0" borderId="74" xfId="1" applyFont="1" applyBorder="1" applyAlignment="1" applyProtection="1">
      <alignment horizontal="center" vertical="center"/>
    </xf>
    <xf numFmtId="38" fontId="7" fillId="0" borderId="77" xfId="1" applyFont="1" applyBorder="1" applyAlignment="1" applyProtection="1">
      <alignment horizontal="center" vertical="center"/>
    </xf>
    <xf numFmtId="38" fontId="7" fillId="0" borderId="31" xfId="1" applyFont="1" applyBorder="1" applyAlignment="1" applyProtection="1">
      <alignment horizontal="center" vertical="center"/>
    </xf>
    <xf numFmtId="38" fontId="7" fillId="0" borderId="76" xfId="1" applyFont="1" applyBorder="1" applyAlignment="1" applyProtection="1">
      <alignment horizontal="center" vertical="center"/>
    </xf>
    <xf numFmtId="38" fontId="7" fillId="0" borderId="50" xfId="1" applyFont="1" applyBorder="1" applyAlignment="1" applyProtection="1">
      <alignment horizontal="center" vertical="center"/>
    </xf>
    <xf numFmtId="38" fontId="7" fillId="0" borderId="35" xfId="1" applyFont="1" applyBorder="1" applyAlignment="1">
      <alignment horizontal="center" shrinkToFit="1"/>
    </xf>
    <xf numFmtId="38" fontId="7" fillId="0" borderId="20" xfId="1" applyFont="1" applyBorder="1" applyAlignment="1">
      <alignment horizontal="center" shrinkToFit="1"/>
    </xf>
    <xf numFmtId="38" fontId="7" fillId="0" borderId="29" xfId="1" applyFont="1" applyBorder="1" applyAlignment="1">
      <alignment horizontal="right"/>
    </xf>
    <xf numFmtId="38" fontId="7" fillId="0" borderId="16" xfId="1" applyFont="1" applyBorder="1" applyAlignment="1">
      <alignment horizontal="right"/>
    </xf>
    <xf numFmtId="38" fontId="7" fillId="0" borderId="21" xfId="1" applyFont="1" applyBorder="1" applyAlignment="1">
      <alignment horizontal="right"/>
    </xf>
    <xf numFmtId="38" fontId="7" fillId="0" borderId="39" xfId="1" applyFont="1" applyBorder="1" applyAlignment="1">
      <alignment horizontal="right"/>
    </xf>
    <xf numFmtId="38" fontId="7" fillId="0" borderId="78" xfId="1" applyNumberFormat="1" applyFont="1" applyBorder="1"/>
    <xf numFmtId="38" fontId="7" fillId="0" borderId="17" xfId="1" applyNumberFormat="1" applyFont="1" applyBorder="1"/>
    <xf numFmtId="38" fontId="7" fillId="0" borderId="79" xfId="1" applyNumberFormat="1" applyFont="1" applyBorder="1"/>
    <xf numFmtId="38" fontId="14" fillId="0" borderId="82" xfId="1" quotePrefix="1" applyFont="1" applyBorder="1" applyAlignment="1" applyProtection="1">
      <alignment horizontal="center" vertical="center"/>
    </xf>
    <xf numFmtId="38" fontId="14" fillId="0" borderId="72" xfId="1" quotePrefix="1" applyFont="1" applyBorder="1" applyAlignment="1" applyProtection="1">
      <alignment horizontal="center" vertical="center"/>
    </xf>
    <xf numFmtId="38" fontId="14" fillId="0" borderId="4" xfId="1" quotePrefix="1" applyFont="1" applyBorder="1" applyAlignment="1" applyProtection="1">
      <alignment horizontal="center" vertical="center"/>
    </xf>
    <xf numFmtId="38" fontId="14" fillId="0" borderId="88" xfId="1" applyFont="1" applyBorder="1" applyAlignment="1">
      <alignment horizontal="center" justifyLastLine="1"/>
    </xf>
    <xf numFmtId="38" fontId="14" fillId="0" borderId="89" xfId="1" applyFont="1" applyBorder="1" applyAlignment="1">
      <alignment horizontal="center" justifyLastLine="1"/>
    </xf>
    <xf numFmtId="38" fontId="4" fillId="0" borderId="0" xfId="1" applyFont="1" applyAlignment="1"/>
    <xf numFmtId="0" fontId="7" fillId="0" borderId="24" xfId="0" applyFont="1" applyBorder="1" applyAlignment="1" applyProtection="1"/>
    <xf numFmtId="0" fontId="7" fillId="0" borderId="32" xfId="0" applyFont="1" applyBorder="1" applyAlignment="1" applyProtection="1"/>
    <xf numFmtId="38" fontId="7" fillId="0" borderId="5" xfId="1" applyFont="1" applyBorder="1" applyAlignment="1" applyProtection="1">
      <alignment horizontal="left"/>
    </xf>
    <xf numFmtId="38" fontId="7" fillId="0" borderId="22" xfId="1" applyFont="1" applyBorder="1" applyAlignment="1" applyProtection="1">
      <alignment horizontal="left"/>
    </xf>
    <xf numFmtId="0" fontId="7" fillId="0" borderId="0" xfId="0" applyFont="1" applyAlignment="1"/>
    <xf numFmtId="38" fontId="4" fillId="0" borderId="0" xfId="1" applyFont="1" applyAlignment="1" applyProtection="1"/>
    <xf numFmtId="0" fontId="4" fillId="0" borderId="0" xfId="3" applyFont="1" applyAlignment="1"/>
    <xf numFmtId="38" fontId="1" fillId="0" borderId="0" xfId="1" applyFont="1" applyAlignment="1">
      <alignment horizontal="right"/>
    </xf>
    <xf numFmtId="38" fontId="4" fillId="0" borderId="0" xfId="1" applyFont="1" applyFill="1" applyBorder="1" applyAlignment="1">
      <alignment vertical="center"/>
    </xf>
    <xf numFmtId="0" fontId="4" fillId="0" borderId="0" xfId="3" applyFont="1" applyBorder="1" applyAlignment="1" applyProtection="1">
      <alignment horizontal="center" vertical="center"/>
    </xf>
    <xf numFmtId="38" fontId="4" fillId="0" borderId="0" xfId="1" applyFont="1" applyAlignment="1" applyProtection="1">
      <alignment horizontal="center"/>
    </xf>
    <xf numFmtId="0" fontId="4" fillId="0" borderId="0" xfId="3" applyFont="1" applyAlignment="1">
      <alignment horizontal="center"/>
    </xf>
    <xf numFmtId="49" fontId="16" fillId="0" borderId="20" xfId="3" applyNumberFormat="1" applyFont="1" applyBorder="1" applyAlignment="1" applyProtection="1">
      <alignment horizontal="center"/>
    </xf>
    <xf numFmtId="49" fontId="16" fillId="0" borderId="21" xfId="3" applyNumberFormat="1" applyFont="1" applyBorder="1" applyAlignment="1" applyProtection="1">
      <alignment horizontal="center"/>
    </xf>
    <xf numFmtId="58" fontId="16" fillId="0" borderId="21" xfId="3" applyNumberFormat="1" applyFont="1" applyBorder="1" applyAlignment="1" applyProtection="1">
      <alignment horizontal="center"/>
    </xf>
    <xf numFmtId="58" fontId="16" fillId="0" borderId="95" xfId="3" applyNumberFormat="1" applyFont="1" applyBorder="1" applyAlignment="1" applyProtection="1">
      <alignment horizontal="center"/>
    </xf>
    <xf numFmtId="40" fontId="7" fillId="0" borderId="29" xfId="1" applyNumberFormat="1" applyFont="1" applyBorder="1" applyAlignment="1">
      <alignment horizontal="center"/>
    </xf>
    <xf numFmtId="38" fontId="7" fillId="0" borderId="28" xfId="1" applyFont="1" applyBorder="1" applyAlignment="1">
      <alignment horizontal="center"/>
    </xf>
    <xf numFmtId="56" fontId="0" fillId="0" borderId="4" xfId="0" applyNumberForma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left" vertical="center"/>
    </xf>
    <xf numFmtId="0" fontId="0" fillId="0" borderId="106" xfId="0" applyBorder="1" applyAlignment="1">
      <alignment horizontal="left" vertical="center"/>
    </xf>
    <xf numFmtId="0" fontId="0" fillId="0" borderId="107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/>
    </xf>
    <xf numFmtId="56" fontId="0" fillId="0" borderId="7" xfId="0" applyNumberFormat="1" applyBorder="1" applyAlignment="1">
      <alignment horizontal="center" vertical="center"/>
    </xf>
    <xf numFmtId="0" fontId="0" fillId="0" borderId="109" xfId="0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0" fillId="0" borderId="111" xfId="0" applyBorder="1" applyAlignment="1">
      <alignment horizontal="left" vertical="center"/>
    </xf>
    <xf numFmtId="0" fontId="0" fillId="0" borderId="112" xfId="0" applyBorder="1" applyAlignment="1">
      <alignment horizontal="left" vertical="center"/>
    </xf>
    <xf numFmtId="0" fontId="7" fillId="0" borderId="111" xfId="0" applyFont="1" applyBorder="1" applyAlignment="1">
      <alignment horizontal="left" vertical="center" wrapText="1"/>
    </xf>
    <xf numFmtId="0" fontId="0" fillId="0" borderId="113" xfId="0" applyBorder="1" applyAlignment="1">
      <alignment horizontal="center" vertical="center" shrinkToFit="1"/>
    </xf>
    <xf numFmtId="0" fontId="7" fillId="0" borderId="114" xfId="0" applyFont="1" applyBorder="1" applyAlignment="1">
      <alignment horizontal="left" vertical="center" wrapText="1"/>
    </xf>
    <xf numFmtId="0" fontId="0" fillId="0" borderId="115" xfId="0" applyBorder="1" applyAlignment="1">
      <alignment horizontal="left" vertical="center"/>
    </xf>
    <xf numFmtId="0" fontId="7" fillId="0" borderId="116" xfId="0" applyFont="1" applyBorder="1" applyAlignment="1" applyProtection="1">
      <alignment horizontal="left" wrapText="1"/>
    </xf>
    <xf numFmtId="38" fontId="7" fillId="0" borderId="80" xfId="1" applyFont="1" applyBorder="1" applyAlignment="1">
      <alignment horizontal="center"/>
    </xf>
    <xf numFmtId="38" fontId="7" fillId="0" borderId="0" xfId="0" applyNumberFormat="1" applyFont="1" applyFill="1"/>
    <xf numFmtId="0" fontId="7" fillId="0" borderId="0" xfId="0" applyFont="1" applyBorder="1" applyAlignment="1" applyProtection="1"/>
    <xf numFmtId="38" fontId="8" fillId="0" borderId="0" xfId="1" quotePrefix="1" applyFont="1" applyFill="1" applyBorder="1" applyAlignment="1" applyProtection="1">
      <protection locked="0"/>
    </xf>
    <xf numFmtId="38" fontId="8" fillId="0" borderId="0" xfId="1" quotePrefix="1" applyFont="1" applyFill="1" applyBorder="1" applyAlignment="1" applyProtection="1"/>
    <xf numFmtId="38" fontId="8" fillId="0" borderId="0" xfId="1" applyFont="1" applyFill="1" applyBorder="1" applyAlignment="1" applyProtection="1"/>
    <xf numFmtId="0" fontId="7" fillId="0" borderId="0" xfId="0" applyFont="1" applyFill="1" applyAlignment="1"/>
    <xf numFmtId="38" fontId="7" fillId="0" borderId="18" xfId="1" applyFont="1" applyBorder="1" applyAlignment="1">
      <alignment horizontal="center"/>
    </xf>
    <xf numFmtId="38" fontId="7" fillId="0" borderId="49" xfId="1" applyFont="1" applyBorder="1" applyAlignment="1">
      <alignment horizontal="center"/>
    </xf>
    <xf numFmtId="38" fontId="7" fillId="0" borderId="25" xfId="1" applyFont="1" applyFill="1" applyBorder="1" applyAlignment="1">
      <alignment horizontal="center"/>
    </xf>
    <xf numFmtId="38" fontId="7" fillId="0" borderId="20" xfId="1" applyFont="1" applyFill="1" applyBorder="1" applyAlignment="1">
      <alignment horizontal="center"/>
    </xf>
    <xf numFmtId="40" fontId="7" fillId="0" borderId="30" xfId="1" applyNumberFormat="1" applyFont="1" applyBorder="1" applyAlignment="1">
      <alignment horizontal="center"/>
    </xf>
    <xf numFmtId="40" fontId="7" fillId="0" borderId="35" xfId="1" applyNumberFormat="1" applyFont="1" applyBorder="1" applyAlignment="1">
      <alignment horizontal="center"/>
    </xf>
    <xf numFmtId="40" fontId="7" fillId="0" borderId="4" xfId="1" applyNumberFormat="1" applyFont="1" applyBorder="1"/>
    <xf numFmtId="38" fontId="7" fillId="0" borderId="20" xfId="1" applyFont="1" applyBorder="1" applyAlignment="1">
      <alignment horizontal="right"/>
    </xf>
    <xf numFmtId="38" fontId="7" fillId="0" borderId="80" xfId="1" applyNumberFormat="1" applyFont="1" applyBorder="1"/>
    <xf numFmtId="38" fontId="7" fillId="0" borderId="117" xfId="1" quotePrefix="1" applyFont="1" applyBorder="1" applyAlignment="1">
      <alignment horizontal="center"/>
    </xf>
    <xf numFmtId="38" fontId="7" fillId="0" borderId="118" xfId="1" applyFont="1" applyBorder="1" applyAlignment="1">
      <alignment horizontal="center"/>
    </xf>
    <xf numFmtId="2" fontId="7" fillId="0" borderId="119" xfId="1" applyNumberFormat="1" applyFont="1" applyBorder="1"/>
    <xf numFmtId="0" fontId="8" fillId="0" borderId="0" xfId="1" quotePrefix="1" applyNumberFormat="1" applyFont="1" applyFill="1" applyBorder="1" applyAlignment="1" applyProtection="1"/>
    <xf numFmtId="38" fontId="7" fillId="0" borderId="0" xfId="1" quotePrefix="1" applyFont="1" applyBorder="1" applyAlignment="1">
      <alignment horizontal="distributed" justifyLastLine="1"/>
    </xf>
    <xf numFmtId="2" fontId="7" fillId="0" borderId="0" xfId="1" applyNumberFormat="1" applyFont="1" applyBorder="1"/>
    <xf numFmtId="181" fontId="7" fillId="0" borderId="0" xfId="1" applyNumberFormat="1" applyFont="1" applyBorder="1"/>
    <xf numFmtId="2" fontId="7" fillId="0" borderId="71" xfId="1" applyNumberFormat="1" applyFont="1" applyBorder="1"/>
    <xf numFmtId="2" fontId="7" fillId="0" borderId="14" xfId="1" applyNumberFormat="1" applyFont="1" applyBorder="1"/>
    <xf numFmtId="2" fontId="7" fillId="0" borderId="18" xfId="1" applyNumberFormat="1" applyFont="1" applyBorder="1"/>
    <xf numFmtId="2" fontId="7" fillId="0" borderId="91" xfId="1" applyNumberFormat="1" applyFont="1" applyBorder="1"/>
    <xf numFmtId="180" fontId="1" fillId="0" borderId="0" xfId="1" applyNumberFormat="1" applyFont="1"/>
    <xf numFmtId="180" fontId="7" fillId="0" borderId="0" xfId="1" applyNumberFormat="1" applyFont="1"/>
    <xf numFmtId="40" fontId="7" fillId="0" borderId="62" xfId="1" applyNumberFormat="1" applyFont="1" applyBorder="1" applyAlignment="1">
      <alignment horizontal="center"/>
    </xf>
    <xf numFmtId="40" fontId="7" fillId="0" borderId="71" xfId="1" applyNumberFormat="1" applyFont="1" applyBorder="1" applyAlignment="1">
      <alignment horizontal="center"/>
    </xf>
    <xf numFmtId="180" fontId="7" fillId="0" borderId="34" xfId="1" quotePrefix="1" applyNumberFormat="1" applyFont="1" applyBorder="1" applyAlignment="1">
      <alignment horizontal="center"/>
    </xf>
    <xf numFmtId="180" fontId="7" fillId="0" borderId="48" xfId="1" applyNumberFormat="1" applyFont="1" applyBorder="1" applyAlignment="1">
      <alignment horizontal="center"/>
    </xf>
    <xf numFmtId="180" fontId="7" fillId="0" borderId="31" xfId="1" applyNumberFormat="1" applyFont="1" applyBorder="1"/>
    <xf numFmtId="180" fontId="7" fillId="0" borderId="50" xfId="1" applyNumberFormat="1" applyFont="1" applyBorder="1"/>
    <xf numFmtId="180" fontId="7" fillId="0" borderId="48" xfId="1" applyNumberFormat="1" applyFont="1" applyBorder="1"/>
    <xf numFmtId="180" fontId="7" fillId="0" borderId="31" xfId="1" applyNumberFormat="1" applyFont="1" applyBorder="1" applyAlignment="1">
      <alignment horizontal="center"/>
    </xf>
    <xf numFmtId="180" fontId="7" fillId="0" borderId="67" xfId="1" applyNumberFormat="1" applyFont="1" applyBorder="1"/>
    <xf numFmtId="180" fontId="7" fillId="0" borderId="69" xfId="1" applyNumberFormat="1" applyFont="1" applyBorder="1"/>
    <xf numFmtId="180" fontId="7" fillId="0" borderId="34" xfId="1" applyNumberFormat="1" applyFont="1" applyBorder="1" applyAlignment="1">
      <alignment horizontal="center"/>
    </xf>
    <xf numFmtId="3" fontId="7" fillId="0" borderId="78" xfId="1" applyNumberFormat="1" applyFont="1" applyBorder="1"/>
    <xf numFmtId="3" fontId="7" fillId="0" borderId="17" xfId="1" applyNumberFormat="1" applyFont="1" applyBorder="1"/>
    <xf numFmtId="38" fontId="7" fillId="0" borderId="97" xfId="1" applyFont="1" applyBorder="1" applyAlignment="1" applyProtection="1">
      <alignment vertical="center"/>
    </xf>
    <xf numFmtId="38" fontId="7" fillId="0" borderId="73" xfId="1" applyFont="1" applyBorder="1" applyAlignment="1" applyProtection="1">
      <alignment vertical="center"/>
    </xf>
    <xf numFmtId="38" fontId="7" fillId="0" borderId="103" xfId="1" applyFont="1" applyBorder="1" applyAlignment="1" applyProtection="1">
      <alignment vertical="center"/>
    </xf>
    <xf numFmtId="38" fontId="7" fillId="0" borderId="99" xfId="1" applyFont="1" applyBorder="1" applyAlignment="1" applyProtection="1">
      <alignment vertical="center"/>
    </xf>
    <xf numFmtId="38" fontId="7" fillId="0" borderId="64" xfId="1" applyFont="1" applyBorder="1" applyAlignment="1">
      <alignment horizontal="center"/>
    </xf>
    <xf numFmtId="40" fontId="7" fillId="0" borderId="65" xfId="1" applyNumberFormat="1" applyFont="1" applyBorder="1" applyAlignment="1">
      <alignment horizontal="center"/>
    </xf>
    <xf numFmtId="40" fontId="7" fillId="0" borderId="37" xfId="1" applyNumberFormat="1" applyFont="1" applyBorder="1" applyAlignment="1">
      <alignment horizontal="center"/>
    </xf>
    <xf numFmtId="38" fontId="7" fillId="0" borderId="65" xfId="1" quotePrefix="1" applyFont="1" applyBorder="1" applyAlignment="1">
      <alignment horizontal="center"/>
    </xf>
    <xf numFmtId="38" fontId="7" fillId="0" borderId="37" xfId="1" quotePrefix="1" applyFont="1" applyBorder="1" applyAlignment="1">
      <alignment horizontal="center"/>
    </xf>
    <xf numFmtId="38" fontId="7" fillId="0" borderId="83" xfId="1" applyFont="1" applyBorder="1" applyAlignment="1" applyProtection="1">
      <alignment horizontal="left"/>
    </xf>
    <xf numFmtId="2" fontId="7" fillId="0" borderId="119" xfId="1" applyNumberFormat="1" applyFont="1" applyBorder="1" applyAlignment="1">
      <alignment horizontal="center"/>
    </xf>
    <xf numFmtId="2" fontId="7" fillId="0" borderId="117" xfId="1" applyNumberFormat="1" applyFont="1" applyBorder="1" applyAlignment="1">
      <alignment horizontal="center"/>
    </xf>
    <xf numFmtId="2" fontId="7" fillId="0" borderId="128" xfId="1" applyNumberFormat="1" applyFont="1" applyBorder="1"/>
    <xf numFmtId="2" fontId="7" fillId="0" borderId="129" xfId="1" applyNumberFormat="1" applyFont="1" applyBorder="1"/>
    <xf numFmtId="2" fontId="7" fillId="0" borderId="130" xfId="1" applyNumberFormat="1" applyFont="1" applyBorder="1"/>
    <xf numFmtId="40" fontId="7" fillId="0" borderId="15" xfId="1" applyNumberFormat="1" applyFont="1" applyBorder="1"/>
    <xf numFmtId="40" fontId="7" fillId="0" borderId="41" xfId="1" applyNumberFormat="1" applyFont="1" applyBorder="1"/>
    <xf numFmtId="40" fontId="7" fillId="0" borderId="8" xfId="1" applyNumberFormat="1" applyFont="1" applyBorder="1"/>
    <xf numFmtId="40" fontId="7" fillId="0" borderId="25" xfId="1" applyNumberFormat="1" applyFont="1" applyBorder="1"/>
    <xf numFmtId="38" fontId="7" fillId="0" borderId="131" xfId="1" applyFont="1" applyBorder="1"/>
    <xf numFmtId="38" fontId="4" fillId="0" borderId="13" xfId="1" applyFont="1" applyBorder="1" applyAlignment="1">
      <alignment vertical="center"/>
    </xf>
    <xf numFmtId="38" fontId="5" fillId="0" borderId="13" xfId="1" applyFont="1" applyBorder="1" applyAlignment="1" applyProtection="1">
      <alignment vertical="center"/>
    </xf>
    <xf numFmtId="2" fontId="7" fillId="0" borderId="118" xfId="1" applyNumberFormat="1" applyFont="1" applyBorder="1"/>
    <xf numFmtId="2" fontId="7" fillId="0" borderId="132" xfId="1" applyNumberFormat="1" applyFont="1" applyBorder="1"/>
    <xf numFmtId="2" fontId="7" fillId="0" borderId="133" xfId="1" applyNumberFormat="1" applyFont="1" applyBorder="1"/>
    <xf numFmtId="2" fontId="7" fillId="0" borderId="134" xfId="1" applyNumberFormat="1" applyFont="1" applyBorder="1"/>
    <xf numFmtId="40" fontId="7" fillId="0" borderId="51" xfId="1" applyNumberFormat="1" applyFont="1" applyBorder="1" applyAlignment="1">
      <alignment horizontal="center"/>
    </xf>
    <xf numFmtId="2" fontId="7" fillId="0" borderId="39" xfId="1" applyNumberFormat="1" applyFont="1" applyBorder="1"/>
    <xf numFmtId="38" fontId="10" fillId="0" borderId="0" xfId="1" applyFont="1" applyBorder="1"/>
    <xf numFmtId="40" fontId="7" fillId="0" borderId="0" xfId="1" applyNumberFormat="1" applyFont="1" applyBorder="1" applyAlignment="1"/>
    <xf numFmtId="38" fontId="7" fillId="0" borderId="57" xfId="1" quotePrefix="1" applyFont="1" applyBorder="1" applyAlignment="1">
      <alignment horizontal="center"/>
    </xf>
    <xf numFmtId="40" fontId="7" fillId="0" borderId="57" xfId="1" applyNumberFormat="1" applyFont="1" applyBorder="1" applyAlignment="1">
      <alignment horizontal="center"/>
    </xf>
    <xf numFmtId="2" fontId="7" fillId="0" borderId="94" xfId="1" applyNumberFormat="1" applyFont="1" applyBorder="1"/>
    <xf numFmtId="2" fontId="7" fillId="0" borderId="125" xfId="1" applyNumberFormat="1" applyFont="1" applyBorder="1"/>
    <xf numFmtId="38" fontId="7" fillId="0" borderId="34" xfId="1" quotePrefix="1" applyFont="1" applyBorder="1" applyAlignment="1">
      <alignment horizontal="center"/>
    </xf>
    <xf numFmtId="179" fontId="7" fillId="0" borderId="31" xfId="1" applyNumberFormat="1" applyFont="1" applyBorder="1" applyAlignment="1">
      <alignment horizontal="center"/>
    </xf>
    <xf numFmtId="179" fontId="7" fillId="0" borderId="34" xfId="1" applyNumberFormat="1" applyFont="1" applyBorder="1" applyAlignment="1">
      <alignment horizontal="center"/>
    </xf>
    <xf numFmtId="179" fontId="7" fillId="0" borderId="135" xfId="1" applyNumberFormat="1" applyFont="1" applyBorder="1"/>
    <xf numFmtId="179" fontId="7" fillId="0" borderId="69" xfId="1" applyNumberFormat="1" applyFont="1" applyBorder="1"/>
    <xf numFmtId="2" fontId="7" fillId="0" borderId="16" xfId="1" applyNumberFormat="1" applyFont="1" applyBorder="1"/>
    <xf numFmtId="40" fontId="7" fillId="0" borderId="18" xfId="1" applyNumberFormat="1" applyFont="1" applyBorder="1" applyAlignment="1">
      <alignment horizontal="center"/>
    </xf>
    <xf numFmtId="40" fontId="7" fillId="0" borderId="16" xfId="1" applyNumberFormat="1" applyFont="1" applyFill="1" applyBorder="1"/>
    <xf numFmtId="0" fontId="4" fillId="0" borderId="13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38" fontId="4" fillId="0" borderId="137" xfId="3" applyNumberFormat="1" applyFont="1" applyBorder="1" applyAlignment="1">
      <alignment vertical="center"/>
    </xf>
    <xf numFmtId="38" fontId="4" fillId="0" borderId="126" xfId="3" applyNumberFormat="1" applyFont="1" applyBorder="1" applyAlignment="1">
      <alignment vertical="center"/>
    </xf>
    <xf numFmtId="0" fontId="4" fillId="0" borderId="101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97" xfId="3" applyFont="1" applyBorder="1" applyAlignment="1">
      <alignment vertical="center"/>
    </xf>
    <xf numFmtId="0" fontId="4" fillId="0" borderId="53" xfId="3" applyFont="1" applyBorder="1" applyAlignment="1">
      <alignment vertical="center"/>
    </xf>
    <xf numFmtId="0" fontId="4" fillId="0" borderId="92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93" xfId="3" applyFont="1" applyBorder="1" applyAlignment="1">
      <alignment vertical="center"/>
    </xf>
    <xf numFmtId="0" fontId="4" fillId="0" borderId="86" xfId="3" applyFont="1" applyBorder="1" applyAlignment="1">
      <alignment vertical="center"/>
    </xf>
    <xf numFmtId="0" fontId="4" fillId="0" borderId="100" xfId="3" applyFont="1" applyBorder="1" applyAlignment="1">
      <alignment vertical="center"/>
    </xf>
    <xf numFmtId="0" fontId="4" fillId="0" borderId="98" xfId="3" applyFont="1" applyBorder="1" applyAlignment="1">
      <alignment vertical="center"/>
    </xf>
    <xf numFmtId="0" fontId="4" fillId="0" borderId="102" xfId="3" applyFont="1" applyBorder="1" applyAlignment="1">
      <alignment vertical="center"/>
    </xf>
    <xf numFmtId="0" fontId="4" fillId="0" borderId="43" xfId="3" applyFont="1" applyBorder="1" applyAlignment="1">
      <alignment vertical="center"/>
    </xf>
    <xf numFmtId="38" fontId="7" fillId="0" borderId="24" xfId="1" applyFont="1" applyBorder="1" applyAlignment="1">
      <alignment horizontal="center"/>
    </xf>
    <xf numFmtId="0" fontId="7" fillId="0" borderId="90" xfId="3" applyFont="1" applyBorder="1" applyAlignment="1">
      <alignment vertical="center"/>
    </xf>
    <xf numFmtId="0" fontId="7" fillId="0" borderId="54" xfId="3" applyFont="1" applyBorder="1" applyAlignment="1">
      <alignment vertical="center"/>
    </xf>
    <xf numFmtId="0" fontId="7" fillId="0" borderId="32" xfId="3" applyFont="1" applyBorder="1" applyAlignment="1">
      <alignment vertical="center"/>
    </xf>
    <xf numFmtId="0" fontId="7" fillId="0" borderId="19" xfId="3" applyFont="1" applyBorder="1" applyAlignment="1">
      <alignment vertical="center"/>
    </xf>
    <xf numFmtId="38" fontId="7" fillId="0" borderId="0" xfId="1" applyFont="1" applyAlignment="1" applyProtection="1">
      <alignment horizontal="left" vertical="center"/>
    </xf>
    <xf numFmtId="0" fontId="7" fillId="0" borderId="0" xfId="3" applyFont="1" applyAlignment="1">
      <alignment vertical="center"/>
    </xf>
    <xf numFmtId="38" fontId="15" fillId="0" borderId="20" xfId="1" applyFont="1" applyBorder="1" applyAlignment="1" applyProtection="1">
      <alignment horizontal="centerContinuous" shrinkToFit="1"/>
    </xf>
    <xf numFmtId="38" fontId="15" fillId="0" borderId="18" xfId="1" applyFont="1" applyBorder="1" applyAlignment="1">
      <alignment horizontal="centerContinuous" shrinkToFit="1"/>
    </xf>
    <xf numFmtId="38" fontId="15" fillId="0" borderId="4" xfId="1" applyFont="1" applyBorder="1" applyAlignment="1">
      <alignment horizontal="centerContinuous" shrinkToFit="1"/>
    </xf>
    <xf numFmtId="38" fontId="15" fillId="0" borderId="20" xfId="1" applyFont="1" applyBorder="1" applyAlignment="1" applyProtection="1">
      <alignment horizontal="centerContinuous" vertical="center" shrinkToFit="1"/>
    </xf>
    <xf numFmtId="38" fontId="15" fillId="0" borderId="18" xfId="1" applyFont="1" applyBorder="1" applyAlignment="1">
      <alignment horizontal="centerContinuous" vertical="center" shrinkToFit="1"/>
    </xf>
    <xf numFmtId="38" fontId="15" fillId="0" borderId="4" xfId="1" applyFont="1" applyBorder="1" applyAlignment="1">
      <alignment horizontal="centerContinuous" vertical="center" shrinkToFit="1"/>
    </xf>
    <xf numFmtId="38" fontId="15" fillId="0" borderId="22" xfId="1" applyFont="1" applyBorder="1" applyAlignment="1" applyProtection="1">
      <alignment horizontal="center" vertical="center" shrinkToFit="1"/>
    </xf>
    <xf numFmtId="38" fontId="15" fillId="0" borderId="21" xfId="1" applyFont="1" applyBorder="1" applyAlignment="1" applyProtection="1">
      <alignment horizontal="center" vertical="center" shrinkToFit="1"/>
    </xf>
    <xf numFmtId="38" fontId="15" fillId="0" borderId="15" xfId="1" applyFont="1" applyBorder="1" applyAlignment="1" applyProtection="1">
      <alignment horizontal="center" vertical="center" shrinkToFit="1"/>
    </xf>
    <xf numFmtId="38" fontId="15" fillId="0" borderId="85" xfId="1" applyFont="1" applyBorder="1" applyAlignment="1" applyProtection="1">
      <alignment horizontal="center" vertical="center" shrinkToFit="1"/>
    </xf>
    <xf numFmtId="38" fontId="15" fillId="0" borderId="20" xfId="1" quotePrefix="1" applyFont="1" applyBorder="1" applyAlignment="1" applyProtection="1"/>
    <xf numFmtId="38" fontId="15" fillId="0" borderId="20" xfId="1" quotePrefix="1" applyFont="1" applyFill="1" applyBorder="1" applyAlignment="1" applyProtection="1"/>
    <xf numFmtId="38" fontId="15" fillId="0" borderId="5" xfId="1" quotePrefix="1" applyFont="1" applyFill="1" applyBorder="1" applyAlignment="1" applyProtection="1"/>
    <xf numFmtId="38" fontId="15" fillId="0" borderId="20" xfId="1" applyFont="1" applyFill="1" applyBorder="1" applyAlignment="1" applyProtection="1"/>
    <xf numFmtId="38" fontId="15" fillId="0" borderId="6" xfId="1" quotePrefix="1" applyFont="1" applyBorder="1" applyAlignment="1" applyProtection="1"/>
    <xf numFmtId="38" fontId="15" fillId="0" borderId="20" xfId="1" applyFont="1" applyBorder="1" applyAlignment="1" applyProtection="1"/>
    <xf numFmtId="38" fontId="15" fillId="0" borderId="5" xfId="1" applyFont="1" applyFill="1" applyBorder="1" applyAlignment="1" applyProtection="1"/>
    <xf numFmtId="38" fontId="15" fillId="0" borderId="6" xfId="1" applyFont="1" applyBorder="1" applyAlignment="1" applyProtection="1"/>
    <xf numFmtId="38" fontId="15" fillId="0" borderId="21" xfId="1" applyFont="1" applyBorder="1" applyAlignment="1" applyProtection="1"/>
    <xf numFmtId="38" fontId="15" fillId="0" borderId="15" xfId="1" quotePrefix="1" applyFont="1" applyBorder="1" applyAlignment="1" applyProtection="1"/>
    <xf numFmtId="38" fontId="15" fillId="0" borderId="21" xfId="1" applyFont="1" applyFill="1" applyBorder="1" applyAlignment="1" applyProtection="1"/>
    <xf numFmtId="38" fontId="15" fillId="0" borderId="22" xfId="1" applyFont="1" applyFill="1" applyBorder="1" applyAlignment="1" applyProtection="1"/>
    <xf numFmtId="38" fontId="15" fillId="0" borderId="85" xfId="1" applyFont="1" applyBorder="1" applyAlignment="1" applyProtection="1"/>
    <xf numFmtId="38" fontId="15" fillId="0" borderId="22" xfId="1" applyFont="1" applyBorder="1" applyAlignment="1" applyProtection="1"/>
    <xf numFmtId="38" fontId="15" fillId="0" borderId="87" xfId="1" applyFont="1" applyBorder="1" applyAlignment="1" applyProtection="1"/>
    <xf numFmtId="38" fontId="15" fillId="0" borderId="87" xfId="1" applyFont="1" applyFill="1" applyBorder="1" applyAlignment="1" applyProtection="1"/>
    <xf numFmtId="38" fontId="15" fillId="0" borderId="41" xfId="1" applyFont="1" applyBorder="1" applyAlignment="1" applyProtection="1"/>
    <xf numFmtId="38" fontId="15" fillId="0" borderId="41" xfId="1" applyFont="1" applyFill="1" applyBorder="1" applyAlignment="1" applyProtection="1"/>
    <xf numFmtId="38" fontId="15" fillId="0" borderId="8" xfId="1" applyFont="1" applyBorder="1" applyAlignment="1" applyProtection="1"/>
    <xf numFmtId="38" fontId="15" fillId="0" borderId="8" xfId="1" applyFont="1" applyFill="1" applyBorder="1" applyAlignment="1" applyProtection="1"/>
    <xf numFmtId="38" fontId="15" fillId="0" borderId="5" xfId="1" applyFont="1" applyBorder="1" applyAlignment="1" applyProtection="1"/>
    <xf numFmtId="38" fontId="15" fillId="0" borderId="15" xfId="1" applyFont="1" applyBorder="1" applyAlignment="1" applyProtection="1"/>
    <xf numFmtId="38" fontId="15" fillId="0" borderId="15" xfId="1" applyFont="1" applyFill="1" applyBorder="1" applyAlignment="1" applyProtection="1"/>
    <xf numFmtId="38" fontId="15" fillId="0" borderId="95" xfId="1" applyFont="1" applyBorder="1" applyAlignment="1" applyProtection="1"/>
    <xf numFmtId="38" fontId="15" fillId="0" borderId="96" xfId="1" applyFont="1" applyBorder="1" applyAlignment="1" applyProtection="1"/>
    <xf numFmtId="38" fontId="15" fillId="0" borderId="95" xfId="1" applyFont="1" applyFill="1" applyBorder="1" applyAlignment="1" applyProtection="1"/>
    <xf numFmtId="38" fontId="15" fillId="0" borderId="96" xfId="1" applyFont="1" applyFill="1" applyBorder="1" applyAlignment="1" applyProtection="1"/>
    <xf numFmtId="38" fontId="15" fillId="0" borderId="98" xfId="1" applyFont="1" applyBorder="1" applyAlignment="1" applyProtection="1"/>
    <xf numFmtId="38" fontId="12" fillId="0" borderId="8" xfId="1" applyFont="1" applyBorder="1" applyAlignment="1" applyProtection="1">
      <alignment horizontal="center"/>
    </xf>
    <xf numFmtId="38" fontId="12" fillId="0" borderId="42" xfId="1" applyFont="1" applyBorder="1" applyAlignment="1" applyProtection="1">
      <alignment horizontal="center"/>
    </xf>
    <xf numFmtId="40" fontId="7" fillId="0" borderId="31" xfId="1" applyNumberFormat="1" applyFont="1" applyBorder="1" applyAlignment="1">
      <alignment horizontal="center"/>
    </xf>
    <xf numFmtId="40" fontId="7" fillId="0" borderId="34" xfId="1" applyNumberFormat="1" applyFont="1" applyBorder="1" applyAlignment="1">
      <alignment horizontal="center"/>
    </xf>
    <xf numFmtId="2" fontId="7" fillId="0" borderId="138" xfId="1" applyNumberFormat="1" applyFont="1" applyBorder="1"/>
    <xf numFmtId="2" fontId="7" fillId="0" borderId="135" xfId="1" applyNumberFormat="1" applyFont="1" applyBorder="1"/>
    <xf numFmtId="38" fontId="17" fillId="0" borderId="8" xfId="1" applyFont="1" applyBorder="1"/>
    <xf numFmtId="38" fontId="17" fillId="0" borderId="15" xfId="1" applyFont="1" applyBorder="1"/>
    <xf numFmtId="38" fontId="17" fillId="0" borderId="5" xfId="1" applyFont="1" applyBorder="1"/>
    <xf numFmtId="38" fontId="17" fillId="0" borderId="5" xfId="1" applyFont="1" applyBorder="1" applyAlignment="1" applyProtection="1">
      <alignment horizontal="left" vertical="center"/>
    </xf>
    <xf numFmtId="38" fontId="17" fillId="0" borderId="22" xfId="1" applyFont="1" applyBorder="1" applyAlignment="1" applyProtection="1">
      <alignment horizontal="left" vertical="center"/>
    </xf>
    <xf numFmtId="37" fontId="17" fillId="0" borderId="122" xfId="2" applyFont="1" applyFill="1" applyBorder="1" applyAlignment="1" applyProtection="1">
      <alignment horizontal="left"/>
    </xf>
    <xf numFmtId="37" fontId="17" fillId="0" borderId="123" xfId="2" applyFont="1" applyFill="1" applyBorder="1" applyAlignment="1" applyProtection="1">
      <alignment horizontal="left"/>
    </xf>
    <xf numFmtId="38" fontId="17" fillId="0" borderId="83" xfId="1" applyFont="1" applyBorder="1" applyAlignment="1" applyProtection="1">
      <alignment horizontal="left" vertical="center"/>
    </xf>
    <xf numFmtId="0" fontId="12" fillId="0" borderId="23" xfId="0" applyFont="1" applyFill="1" applyBorder="1" applyAlignment="1" applyProtection="1">
      <alignment horizontal="distributed" vertical="center" justifyLastLine="1"/>
    </xf>
    <xf numFmtId="0" fontId="12" fillId="0" borderId="124" xfId="0" applyFont="1" applyFill="1" applyBorder="1" applyAlignment="1" applyProtection="1">
      <alignment horizontal="distributed" vertical="center" justifyLastLine="1"/>
    </xf>
    <xf numFmtId="0" fontId="12" fillId="0" borderId="22" xfId="0" quotePrefix="1" applyFont="1" applyFill="1" applyBorder="1" applyAlignment="1" applyProtection="1">
      <alignment horizontal="center" vertical="center"/>
    </xf>
    <xf numFmtId="0" fontId="12" fillId="0" borderId="85" xfId="0" quotePrefix="1" applyFont="1" applyFill="1" applyBorder="1" applyAlignment="1" applyProtection="1">
      <alignment horizontal="center" vertical="center"/>
    </xf>
    <xf numFmtId="0" fontId="12" fillId="0" borderId="24" xfId="0" applyFont="1" applyBorder="1" applyAlignment="1" applyProtection="1"/>
    <xf numFmtId="38" fontId="18" fillId="0" borderId="8" xfId="1" applyFont="1" applyBorder="1" applyAlignment="1"/>
    <xf numFmtId="38" fontId="19" fillId="0" borderId="5" xfId="1" quotePrefix="1" applyFont="1" applyFill="1" applyBorder="1" applyAlignment="1" applyProtection="1">
      <protection locked="0"/>
    </xf>
    <xf numFmtId="38" fontId="19" fillId="0" borderId="5" xfId="1" quotePrefix="1" applyFont="1" applyFill="1" applyBorder="1" applyAlignment="1" applyProtection="1"/>
    <xf numFmtId="38" fontId="19" fillId="0" borderId="6" xfId="1" applyFont="1" applyFill="1" applyBorder="1" applyAlignment="1" applyProtection="1"/>
    <xf numFmtId="0" fontId="12" fillId="0" borderId="24" xfId="0" applyFont="1" applyFill="1" applyBorder="1" applyAlignment="1" applyProtection="1"/>
    <xf numFmtId="38" fontId="18" fillId="0" borderId="8" xfId="1" applyFont="1" applyFill="1" applyBorder="1" applyAlignment="1"/>
    <xf numFmtId="0" fontId="12" fillId="0" borderId="32" xfId="0" applyFont="1" applyBorder="1" applyAlignment="1" applyProtection="1"/>
    <xf numFmtId="38" fontId="18" fillId="0" borderId="15" xfId="1" applyFont="1" applyBorder="1" applyAlignment="1"/>
    <xf numFmtId="38" fontId="19" fillId="0" borderId="22" xfId="1" quotePrefix="1" applyFont="1" applyFill="1" applyBorder="1" applyAlignment="1" applyProtection="1">
      <protection locked="0"/>
    </xf>
    <xf numFmtId="38" fontId="19" fillId="0" borderId="22" xfId="1" quotePrefix="1" applyFont="1" applyFill="1" applyBorder="1" applyAlignment="1" applyProtection="1"/>
    <xf numFmtId="38" fontId="19" fillId="0" borderId="85" xfId="1" applyFont="1" applyFill="1" applyBorder="1" applyAlignment="1" applyProtection="1"/>
    <xf numFmtId="38" fontId="18" fillId="0" borderId="5" xfId="1" applyFont="1" applyBorder="1" applyAlignment="1"/>
    <xf numFmtId="38" fontId="18" fillId="0" borderId="5" xfId="1" applyFont="1" applyBorder="1" applyAlignment="1" applyProtection="1">
      <alignment horizontal="left"/>
    </xf>
    <xf numFmtId="38" fontId="18" fillId="0" borderId="22" xfId="1" applyFont="1" applyBorder="1" applyAlignment="1" applyProtection="1">
      <alignment horizontal="left"/>
    </xf>
    <xf numFmtId="38" fontId="12" fillId="0" borderId="15" xfId="1" applyFont="1" applyBorder="1" applyAlignment="1" applyProtection="1">
      <alignment horizontal="center"/>
    </xf>
    <xf numFmtId="38" fontId="19" fillId="0" borderId="56" xfId="1" applyFont="1" applyFill="1" applyBorder="1" applyAlignment="1" applyProtection="1">
      <protection locked="0"/>
    </xf>
    <xf numFmtId="38" fontId="19" fillId="0" borderId="86" xfId="1" applyFont="1" applyFill="1" applyBorder="1" applyAlignment="1" applyProtection="1">
      <protection locked="0"/>
    </xf>
    <xf numFmtId="38" fontId="19" fillId="0" borderId="22" xfId="1" applyFont="1" applyFill="1" applyBorder="1" applyAlignment="1" applyProtection="1"/>
    <xf numFmtId="38" fontId="19" fillId="0" borderId="96" xfId="1" applyFont="1" applyFill="1" applyBorder="1" applyAlignment="1" applyProtection="1"/>
    <xf numFmtId="38" fontId="19" fillId="0" borderId="98" xfId="1" applyFont="1" applyFill="1" applyBorder="1" applyAlignment="1" applyProtection="1"/>
    <xf numFmtId="38" fontId="20" fillId="0" borderId="8" xfId="1" applyFont="1" applyBorder="1" applyAlignment="1" applyProtection="1">
      <alignment horizontal="right"/>
    </xf>
    <xf numFmtId="38" fontId="20" fillId="0" borderId="20" xfId="1" applyFont="1" applyBorder="1" applyAlignment="1" applyProtection="1">
      <alignment horizontal="right"/>
    </xf>
    <xf numFmtId="38" fontId="20" fillId="0" borderId="21" xfId="1" applyFont="1" applyBorder="1" applyAlignment="1" applyProtection="1">
      <alignment horizontal="right"/>
    </xf>
    <xf numFmtId="38" fontId="20" fillId="0" borderId="25" xfId="1" applyFont="1" applyBorder="1" applyAlignment="1" applyProtection="1">
      <alignment horizontal="right"/>
    </xf>
    <xf numFmtId="38" fontId="20" fillId="0" borderId="56" xfId="1" applyNumberFormat="1" applyFont="1" applyBorder="1" applyAlignment="1"/>
    <xf numFmtId="38" fontId="20" fillId="0" borderId="39" xfId="1" applyFont="1" applyBorder="1" applyAlignment="1">
      <alignment horizontal="right"/>
    </xf>
    <xf numFmtId="1" fontId="7" fillId="0" borderId="31" xfId="1" applyNumberFormat="1" applyFont="1" applyBorder="1"/>
    <xf numFmtId="1" fontId="7" fillId="0" borderId="50" xfId="1" applyNumberFormat="1" applyFont="1" applyBorder="1"/>
    <xf numFmtId="1" fontId="7" fillId="0" borderId="48" xfId="1" applyNumberFormat="1" applyFont="1" applyBorder="1"/>
    <xf numFmtId="38" fontId="7" fillId="0" borderId="65" xfId="1" applyFont="1" applyBorder="1" applyAlignment="1">
      <alignment horizontal="center"/>
    </xf>
    <xf numFmtId="40" fontId="7" fillId="0" borderId="63" xfId="1" applyNumberFormat="1" applyFont="1" applyBorder="1" applyAlignment="1">
      <alignment horizontal="center"/>
    </xf>
    <xf numFmtId="40" fontId="7" fillId="0" borderId="66" xfId="1" applyNumberFormat="1" applyFont="1" applyBorder="1"/>
    <xf numFmtId="40" fontId="7" fillId="0" borderId="68" xfId="1" applyNumberFormat="1" applyFont="1" applyBorder="1"/>
    <xf numFmtId="0" fontId="7" fillId="0" borderId="2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38" fontId="7" fillId="0" borderId="127" xfId="1" applyFont="1" applyBorder="1" applyAlignment="1">
      <alignment horizontal="distributed" justifyLastLine="1"/>
    </xf>
    <xf numFmtId="0" fontId="0" fillId="0" borderId="77" xfId="0" applyBorder="1" applyAlignment="1">
      <alignment horizontal="distributed" justifyLastLine="1"/>
    </xf>
    <xf numFmtId="38" fontId="7" fillId="0" borderId="142" xfId="1" applyFont="1" applyBorder="1" applyAlignment="1">
      <alignment horizontal="distributed" justifyLastLine="1"/>
    </xf>
    <xf numFmtId="0" fontId="0" fillId="0" borderId="75" xfId="0" applyBorder="1" applyAlignment="1">
      <alignment horizontal="distributed" justifyLastLine="1"/>
    </xf>
    <xf numFmtId="38" fontId="7" fillId="0" borderId="90" xfId="1" applyFont="1" applyBorder="1" applyAlignment="1">
      <alignment horizontal="distributed" vertical="center" justifyLastLine="1"/>
    </xf>
    <xf numFmtId="0" fontId="0" fillId="0" borderId="82" xfId="0" applyBorder="1" applyAlignment="1">
      <alignment horizontal="distributed" justifyLastLine="1"/>
    </xf>
    <xf numFmtId="0" fontId="0" fillId="0" borderId="24" xfId="0" applyBorder="1" applyAlignment="1">
      <alignment horizontal="distributed" justifyLastLine="1"/>
    </xf>
    <xf numFmtId="0" fontId="0" fillId="0" borderId="72" xfId="0" applyBorder="1" applyAlignment="1">
      <alignment horizontal="distributed" justifyLastLine="1"/>
    </xf>
    <xf numFmtId="0" fontId="0" fillId="0" borderId="59" xfId="0" applyBorder="1" applyAlignment="1">
      <alignment horizontal="distributed" justifyLastLine="1"/>
    </xf>
    <xf numFmtId="0" fontId="0" fillId="0" borderId="4" xfId="0" applyBorder="1" applyAlignment="1">
      <alignment horizontal="distributed" justifyLastLine="1"/>
    </xf>
    <xf numFmtId="38" fontId="7" fillId="0" borderId="89" xfId="1" applyFont="1" applyBorder="1" applyAlignment="1">
      <alignment horizontal="distributed" justifyLastLine="1"/>
    </xf>
    <xf numFmtId="38" fontId="7" fillId="0" borderId="89" xfId="1" quotePrefix="1" applyFont="1" applyBorder="1" applyAlignment="1">
      <alignment horizontal="distributed" justifyLastLine="1"/>
    </xf>
    <xf numFmtId="38" fontId="7" fillId="0" borderId="121" xfId="1" applyFont="1" applyBorder="1" applyAlignment="1">
      <alignment horizontal="distributed" justifyLastLine="1"/>
    </xf>
    <xf numFmtId="38" fontId="7" fillId="0" borderId="70" xfId="1" quotePrefix="1" applyFont="1" applyBorder="1" applyAlignment="1">
      <alignment horizontal="distributed" justifyLastLine="1"/>
    </xf>
    <xf numFmtId="38" fontId="7" fillId="0" borderId="121" xfId="1" applyFont="1" applyFill="1" applyBorder="1" applyAlignment="1">
      <alignment horizontal="distributed" justifyLastLine="1"/>
    </xf>
    <xf numFmtId="38" fontId="7" fillId="0" borderId="89" xfId="1" quotePrefix="1" applyFont="1" applyFill="1" applyBorder="1" applyAlignment="1">
      <alignment horizontal="distributed" justifyLastLine="1"/>
    </xf>
    <xf numFmtId="38" fontId="7" fillId="0" borderId="120" xfId="1" quotePrefix="1" applyFont="1" applyBorder="1" applyAlignment="1">
      <alignment horizontal="distributed" justifyLastLine="1"/>
    </xf>
    <xf numFmtId="38" fontId="7" fillId="0" borderId="139" xfId="1" applyFont="1" applyBorder="1" applyAlignment="1">
      <alignment horizontal="distributed" justifyLastLine="1"/>
    </xf>
    <xf numFmtId="38" fontId="7" fillId="0" borderId="140" xfId="1" quotePrefix="1" applyFont="1" applyBorder="1" applyAlignment="1">
      <alignment horizontal="distributed" justifyLastLine="1"/>
    </xf>
    <xf numFmtId="38" fontId="7" fillId="0" borderId="141" xfId="1" quotePrefix="1" applyFont="1" applyBorder="1" applyAlignment="1">
      <alignment horizontal="distributed" justifyLastLine="1"/>
    </xf>
    <xf numFmtId="38" fontId="7" fillId="0" borderId="142" xfId="1" applyFont="1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38" fontId="7" fillId="0" borderId="127" xfId="1" applyFont="1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38" fontId="7" fillId="0" borderId="82" xfId="1" applyFont="1" applyBorder="1" applyAlignment="1">
      <alignment horizontal="distributed" vertical="center" justifyLastLine="1"/>
    </xf>
    <xf numFmtId="38" fontId="7" fillId="0" borderId="24" xfId="1" applyFont="1" applyBorder="1" applyAlignment="1">
      <alignment horizontal="distributed" vertical="center" justifyLastLine="1"/>
    </xf>
    <xf numFmtId="38" fontId="7" fillId="0" borderId="72" xfId="1" applyFont="1" applyBorder="1" applyAlignment="1">
      <alignment horizontal="distributed" vertical="center" justifyLastLine="1"/>
    </xf>
    <xf numFmtId="38" fontId="7" fillId="0" borderId="59" xfId="1" applyFont="1" applyBorder="1" applyAlignment="1">
      <alignment horizontal="distributed" vertical="center" justifyLastLine="1"/>
    </xf>
    <xf numFmtId="38" fontId="7" fillId="0" borderId="4" xfId="1" applyFont="1" applyBorder="1" applyAlignment="1">
      <alignment horizontal="distributed" vertical="center" justifyLastLine="1"/>
    </xf>
    <xf numFmtId="38" fontId="7" fillId="0" borderId="0" xfId="1" applyFont="1" applyBorder="1" applyAlignment="1">
      <alignment horizontal="center"/>
    </xf>
    <xf numFmtId="40" fontId="7" fillId="0" borderId="0" xfId="1" applyNumberFormat="1" applyFont="1" applyBorder="1" applyAlignment="1">
      <alignment horizontal="center"/>
    </xf>
    <xf numFmtId="38" fontId="7" fillId="0" borderId="88" xfId="1" applyFont="1" applyBorder="1" applyAlignment="1">
      <alignment horizontal="center" justifyLastLine="1"/>
    </xf>
    <xf numFmtId="38" fontId="7" fillId="0" borderId="126" xfId="1" applyFont="1" applyBorder="1" applyAlignment="1">
      <alignment horizontal="center" justifyLastLine="1"/>
    </xf>
    <xf numFmtId="0" fontId="4" fillId="0" borderId="137" xfId="3" applyFont="1" applyBorder="1" applyAlignment="1">
      <alignment horizontal="center" vertical="center"/>
    </xf>
    <xf numFmtId="0" fontId="4" fillId="0" borderId="126" xfId="3" applyFont="1" applyBorder="1" applyAlignment="1">
      <alignment horizontal="center" vertical="center"/>
    </xf>
    <xf numFmtId="0" fontId="4" fillId="0" borderId="101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38" fontId="15" fillId="0" borderId="81" xfId="1" applyFont="1" applyBorder="1" applyAlignment="1" applyProtection="1">
      <alignment horizontal="distributed" vertical="center" wrapText="1" justifyLastLine="1" shrinkToFit="1"/>
    </xf>
    <xf numFmtId="38" fontId="15" fillId="0" borderId="84" xfId="1" applyFont="1" applyBorder="1" applyAlignment="1" applyProtection="1">
      <alignment horizontal="distributed" vertical="center" justifyLastLine="1" shrinkToFit="1"/>
    </xf>
    <xf numFmtId="38" fontId="15" fillId="0" borderId="20" xfId="1" applyFont="1" applyBorder="1" applyAlignment="1" applyProtection="1">
      <alignment horizontal="distributed" vertical="center" justifyLastLine="1" shrinkToFit="1"/>
    </xf>
    <xf numFmtId="38" fontId="15" fillId="0" borderId="80" xfId="1" applyFont="1" applyBorder="1" applyAlignment="1" applyProtection="1">
      <alignment horizontal="distributed" vertical="center" justifyLastLine="1" shrinkToFit="1"/>
    </xf>
    <xf numFmtId="0" fontId="4" fillId="0" borderId="23" xfId="3" applyFont="1" applyBorder="1" applyAlignment="1" applyProtection="1">
      <alignment horizontal="center" vertical="center" justifyLastLine="1"/>
    </xf>
    <xf numFmtId="0" fontId="4" fillId="0" borderId="42" xfId="3" applyFont="1" applyBorder="1" applyAlignment="1" applyProtection="1">
      <alignment horizontal="center" vertical="center" justifyLastLine="1"/>
    </xf>
    <xf numFmtId="0" fontId="4" fillId="0" borderId="22" xfId="3" applyFont="1" applyBorder="1" applyAlignment="1" applyProtection="1">
      <alignment horizontal="center" vertical="center" justifyLastLine="1"/>
    </xf>
    <xf numFmtId="38" fontId="15" fillId="0" borderId="41" xfId="1" applyFont="1" applyBorder="1" applyAlignment="1" applyProtection="1">
      <alignment horizontal="center" vertical="center" shrinkToFit="1"/>
    </xf>
    <xf numFmtId="38" fontId="15" fillId="0" borderId="22" xfId="1" applyFont="1" applyBorder="1" applyAlignment="1" applyProtection="1">
      <alignment horizontal="center" vertical="center" shrinkToFit="1"/>
    </xf>
    <xf numFmtId="38" fontId="15" fillId="0" borderId="81" xfId="1" applyFont="1" applyBorder="1" applyAlignment="1" applyProtection="1">
      <alignment horizontal="distributed" vertical="center" justifyLastLine="1" shrinkToFit="1"/>
    </xf>
    <xf numFmtId="38" fontId="15" fillId="0" borderId="82" xfId="1" applyFont="1" applyBorder="1" applyAlignment="1" applyProtection="1">
      <alignment horizontal="distributed" vertical="center" justifyLastLine="1" shrinkToFit="1"/>
    </xf>
    <xf numFmtId="38" fontId="15" fillId="0" borderId="4" xfId="1" applyFont="1" applyBorder="1" applyAlignment="1" applyProtection="1">
      <alignment horizontal="distributed" vertical="center" justifyLastLine="1" shrinkToFit="1"/>
    </xf>
    <xf numFmtId="38" fontId="15" fillId="0" borderId="121" xfId="1" applyFont="1" applyBorder="1" applyAlignment="1" applyProtection="1">
      <alignment horizontal="distributed" justifyLastLine="1" shrinkToFit="1"/>
    </xf>
    <xf numFmtId="0" fontId="15" fillId="0" borderId="89" xfId="0" applyFont="1" applyBorder="1" applyAlignment="1">
      <alignment horizontal="distributed" justifyLastLine="1" shrinkToFit="1"/>
    </xf>
    <xf numFmtId="0" fontId="15" fillId="0" borderId="120" xfId="0" applyFont="1" applyBorder="1" applyAlignment="1">
      <alignment horizontal="distributed" justifyLastLine="1" shrinkToFit="1"/>
    </xf>
    <xf numFmtId="38" fontId="15" fillId="0" borderId="81" xfId="1" applyFont="1" applyBorder="1" applyAlignment="1" applyProtection="1">
      <alignment horizontal="center" vertical="center" shrinkToFit="1"/>
    </xf>
    <xf numFmtId="38" fontId="15" fillId="0" borderId="82" xfId="1" applyFont="1" applyBorder="1" applyAlignment="1" applyProtection="1">
      <alignment horizontal="center" vertical="center" shrinkToFit="1"/>
    </xf>
    <xf numFmtId="38" fontId="15" fillId="0" borderId="20" xfId="1" applyFont="1" applyBorder="1" applyAlignment="1" applyProtection="1">
      <alignment horizontal="center" vertical="center" shrinkToFit="1"/>
    </xf>
    <xf numFmtId="38" fontId="15" fillId="0" borderId="4" xfId="1" applyFont="1" applyBorder="1" applyAlignment="1" applyProtection="1">
      <alignment horizontal="center" vertical="center" shrinkToFit="1"/>
    </xf>
    <xf numFmtId="0" fontId="7" fillId="0" borderId="127" xfId="3" applyFont="1" applyBorder="1" applyAlignment="1">
      <alignment horizontal="distributed" vertical="center" justifyLastLine="1"/>
    </xf>
    <xf numFmtId="0" fontId="7" fillId="0" borderId="77" xfId="0" applyFont="1" applyBorder="1" applyAlignment="1">
      <alignment horizontal="distributed" vertical="center" justifyLastLine="1"/>
    </xf>
    <xf numFmtId="0" fontId="7" fillId="0" borderId="142" xfId="3" applyFont="1" applyBorder="1" applyAlignment="1">
      <alignment horizontal="distributed" vertical="center" justifyLastLine="1"/>
    </xf>
    <xf numFmtId="0" fontId="7" fillId="0" borderId="75" xfId="0" applyFont="1" applyBorder="1" applyAlignment="1">
      <alignment horizontal="distributed" vertical="center" justifyLastLine="1"/>
    </xf>
    <xf numFmtId="38" fontId="15" fillId="0" borderId="81" xfId="1" applyFont="1" applyBorder="1" applyAlignment="1">
      <alignment horizontal="center" vertical="center" wrapText="1"/>
    </xf>
    <xf numFmtId="0" fontId="15" fillId="0" borderId="82" xfId="0" applyFont="1" applyBorder="1"/>
    <xf numFmtId="0" fontId="15" fillId="0" borderId="20" xfId="0" applyFont="1" applyBorder="1"/>
    <xf numFmtId="0" fontId="15" fillId="0" borderId="4" xfId="0" applyFont="1" applyBorder="1"/>
    <xf numFmtId="0" fontId="7" fillId="0" borderId="24" xfId="3" applyFont="1" applyBorder="1" applyAlignment="1">
      <alignment horizontal="distributed" vertical="center" justifyLastLine="1"/>
    </xf>
    <xf numFmtId="0" fontId="7" fillId="0" borderId="72" xfId="0" applyFont="1" applyBorder="1" applyAlignment="1">
      <alignment horizontal="distributed" vertical="center" justifyLastLine="1"/>
    </xf>
    <xf numFmtId="38" fontId="15" fillId="0" borderId="121" xfId="1" applyFont="1" applyBorder="1" applyAlignment="1" applyProtection="1">
      <alignment horizontal="center" shrinkToFit="1"/>
    </xf>
    <xf numFmtId="0" fontId="15" fillId="0" borderId="89" xfId="0" applyFont="1" applyBorder="1" applyAlignment="1">
      <alignment shrinkToFit="1"/>
    </xf>
    <xf numFmtId="0" fontId="15" fillId="0" borderId="120" xfId="0" applyFont="1" applyBorder="1" applyAlignment="1">
      <alignment shrinkToFit="1"/>
    </xf>
    <xf numFmtId="0" fontId="7" fillId="0" borderId="0" xfId="0" applyFont="1" applyFill="1" applyBorder="1" applyAlignment="1" applyProtection="1">
      <alignment horizontal="right"/>
    </xf>
    <xf numFmtId="0" fontId="7" fillId="0" borderId="13" xfId="0" applyFont="1" applyFill="1" applyBorder="1" applyAlignment="1" applyProtection="1">
      <alignment horizontal="right"/>
    </xf>
    <xf numFmtId="0" fontId="12" fillId="0" borderId="142" xfId="0" applyFont="1" applyBorder="1" applyAlignment="1">
      <alignment horizontal="distributed" justifyLastLine="1"/>
    </xf>
    <xf numFmtId="0" fontId="12" fillId="0" borderId="75" xfId="0" applyFont="1" applyBorder="1" applyAlignment="1">
      <alignment horizontal="distributed" justifyLastLine="1"/>
    </xf>
    <xf numFmtId="0" fontId="12" fillId="0" borderId="90" xfId="0" applyFont="1" applyBorder="1" applyAlignment="1" applyProtection="1">
      <alignment horizontal="distributed" vertical="center" justifyLastLine="1"/>
    </xf>
    <xf numFmtId="0" fontId="12" fillId="0" borderId="82" xfId="0" applyFont="1" applyBorder="1" applyAlignment="1" applyProtection="1">
      <alignment horizontal="distributed" vertical="center" justifyLastLine="1"/>
    </xf>
    <xf numFmtId="0" fontId="12" fillId="0" borderId="143" xfId="0" applyFont="1" applyBorder="1" applyAlignment="1" applyProtection="1">
      <alignment horizontal="distributed" vertical="center" justifyLastLine="1"/>
    </xf>
    <xf numFmtId="0" fontId="12" fillId="0" borderId="144" xfId="0" applyFont="1" applyBorder="1" applyAlignment="1" applyProtection="1">
      <alignment horizontal="distributed" vertical="center" justifyLastLine="1"/>
    </xf>
    <xf numFmtId="0" fontId="12" fillId="0" borderId="127" xfId="0" applyFont="1" applyBorder="1" applyAlignment="1">
      <alignment horizontal="distributed" justifyLastLine="1"/>
    </xf>
    <xf numFmtId="0" fontId="12" fillId="0" borderId="77" xfId="0" applyFont="1" applyBorder="1" applyAlignment="1">
      <alignment horizontal="distributed" justifyLastLine="1"/>
    </xf>
  </cellXfs>
  <cellStyles count="5">
    <cellStyle name="桁区切り" xfId="1" builtinId="6"/>
    <cellStyle name="標準" xfId="0" builtinId="0"/>
    <cellStyle name="標準_事04統13" xfId="2"/>
    <cellStyle name="標準_第１表_1" xfId="3"/>
    <cellStyle name="標準_第７表 (2)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207;&#21512;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01"/>
      <sheetName val="302"/>
      <sheetName val="303"/>
      <sheetName val="304"/>
      <sheetName val="305"/>
      <sheetName val="306"/>
      <sheetName val="県計"/>
      <sheetName val="市町村計"/>
      <sheetName val="組合計"/>
    </sheetNames>
    <sheetDataSet>
      <sheetData sheetId="0">
        <row r="6">
          <cell r="C6">
            <v>556999</v>
          </cell>
        </row>
        <row r="7">
          <cell r="C7">
            <v>912325</v>
          </cell>
          <cell r="E7">
            <v>305525</v>
          </cell>
        </row>
        <row r="9">
          <cell r="C9">
            <v>882071</v>
          </cell>
        </row>
        <row r="13">
          <cell r="C13">
            <v>562840</v>
          </cell>
        </row>
        <row r="14">
          <cell r="C14">
            <v>925472</v>
          </cell>
          <cell r="E14">
            <v>302152</v>
          </cell>
        </row>
        <row r="16">
          <cell r="C16">
            <v>892556</v>
          </cell>
        </row>
        <row r="19">
          <cell r="C19">
            <v>322919</v>
          </cell>
          <cell r="D19">
            <v>332933</v>
          </cell>
        </row>
        <row r="28">
          <cell r="C28">
            <v>39</v>
          </cell>
          <cell r="D28">
            <v>450</v>
          </cell>
        </row>
        <row r="176">
          <cell r="C176">
            <v>15754</v>
          </cell>
        </row>
        <row r="177">
          <cell r="C177">
            <v>5988</v>
          </cell>
        </row>
        <row r="178">
          <cell r="C178">
            <v>21502</v>
          </cell>
        </row>
        <row r="179">
          <cell r="C179">
            <v>8752</v>
          </cell>
        </row>
        <row r="185">
          <cell r="C185">
            <v>16952</v>
          </cell>
        </row>
        <row r="186">
          <cell r="C186">
            <v>6390</v>
          </cell>
        </row>
        <row r="187">
          <cell r="C187">
            <v>23197</v>
          </cell>
        </row>
        <row r="188">
          <cell r="C188">
            <v>9719</v>
          </cell>
        </row>
      </sheetData>
      <sheetData sheetId="1">
        <row r="6">
          <cell r="C6">
            <v>208877</v>
          </cell>
        </row>
        <row r="7">
          <cell r="C7">
            <v>342583</v>
          </cell>
          <cell r="E7">
            <v>99349</v>
          </cell>
        </row>
        <row r="9">
          <cell r="C9">
            <v>332434</v>
          </cell>
        </row>
        <row r="13">
          <cell r="C13">
            <v>211177</v>
          </cell>
        </row>
        <row r="14">
          <cell r="C14">
            <v>347965</v>
          </cell>
          <cell r="E14">
            <v>98131</v>
          </cell>
        </row>
        <row r="16">
          <cell r="C16">
            <v>338068</v>
          </cell>
        </row>
        <row r="19">
          <cell r="C19">
            <v>126001</v>
          </cell>
          <cell r="D19">
            <v>129172</v>
          </cell>
        </row>
        <row r="28">
          <cell r="C28">
            <v>153</v>
          </cell>
          <cell r="D28">
            <v>0</v>
          </cell>
        </row>
        <row r="176">
          <cell r="C176">
            <v>5388</v>
          </cell>
        </row>
        <row r="177">
          <cell r="C177">
            <v>2171</v>
          </cell>
        </row>
        <row r="178">
          <cell r="C178">
            <v>7700</v>
          </cell>
        </row>
        <row r="179">
          <cell r="C179">
            <v>2449</v>
          </cell>
        </row>
        <row r="185">
          <cell r="C185">
            <v>5274</v>
          </cell>
        </row>
        <row r="186">
          <cell r="C186">
            <v>2095</v>
          </cell>
        </row>
        <row r="187">
          <cell r="C187">
            <v>7504</v>
          </cell>
        </row>
        <row r="188">
          <cell r="C188">
            <v>2393</v>
          </cell>
        </row>
      </sheetData>
      <sheetData sheetId="2">
        <row r="6">
          <cell r="C6">
            <v>72395</v>
          </cell>
        </row>
        <row r="7">
          <cell r="C7">
            <v>121664</v>
          </cell>
          <cell r="E7">
            <v>46850</v>
          </cell>
        </row>
        <row r="9">
          <cell r="C9">
            <v>115779</v>
          </cell>
        </row>
        <row r="13">
          <cell r="C13">
            <v>72957</v>
          </cell>
        </row>
        <row r="14">
          <cell r="C14">
            <v>123151</v>
          </cell>
          <cell r="E14">
            <v>46210</v>
          </cell>
        </row>
        <row r="16">
          <cell r="C16">
            <v>116807</v>
          </cell>
        </row>
        <row r="19">
          <cell r="C19">
            <v>40727</v>
          </cell>
          <cell r="D19">
            <v>42084</v>
          </cell>
        </row>
        <row r="28">
          <cell r="C28">
            <v>35</v>
          </cell>
          <cell r="D28">
            <v>1</v>
          </cell>
        </row>
        <row r="176">
          <cell r="C176">
            <v>2957</v>
          </cell>
        </row>
        <row r="177">
          <cell r="C177">
            <v>1155</v>
          </cell>
        </row>
        <row r="178">
          <cell r="C178">
            <v>4227</v>
          </cell>
        </row>
        <row r="179">
          <cell r="C179">
            <v>1658</v>
          </cell>
        </row>
        <row r="185">
          <cell r="C185">
            <v>3226</v>
          </cell>
        </row>
        <row r="186">
          <cell r="C186">
            <v>1263</v>
          </cell>
        </row>
        <row r="187">
          <cell r="C187">
            <v>4523</v>
          </cell>
        </row>
        <row r="188">
          <cell r="C188">
            <v>1821</v>
          </cell>
        </row>
      </sheetData>
      <sheetData sheetId="3">
        <row r="6">
          <cell r="C6">
            <v>43632</v>
          </cell>
        </row>
        <row r="7">
          <cell r="C7">
            <v>76353</v>
          </cell>
          <cell r="E7">
            <v>26071</v>
          </cell>
        </row>
        <row r="9">
          <cell r="C9">
            <v>72610</v>
          </cell>
        </row>
        <row r="13">
          <cell r="C13">
            <v>43864</v>
          </cell>
        </row>
        <row r="14">
          <cell r="C14">
            <v>77198</v>
          </cell>
          <cell r="E14">
            <v>25673</v>
          </cell>
        </row>
        <row r="16">
          <cell r="C16">
            <v>73236</v>
          </cell>
        </row>
        <row r="19">
          <cell r="C19">
            <v>26801</v>
          </cell>
          <cell r="D19">
            <v>25306</v>
          </cell>
        </row>
        <row r="28">
          <cell r="C28">
            <v>26</v>
          </cell>
          <cell r="D28">
            <v>1</v>
          </cell>
        </row>
        <row r="176">
          <cell r="C176">
            <v>1816</v>
          </cell>
        </row>
        <row r="177">
          <cell r="C177">
            <v>668</v>
          </cell>
        </row>
        <row r="178">
          <cell r="C178">
            <v>2571</v>
          </cell>
        </row>
        <row r="179">
          <cell r="C179">
            <v>1172</v>
          </cell>
        </row>
        <row r="185">
          <cell r="C185">
            <v>1929</v>
          </cell>
        </row>
        <row r="186">
          <cell r="C186">
            <v>676</v>
          </cell>
        </row>
        <row r="187">
          <cell r="C187">
            <v>2699</v>
          </cell>
        </row>
        <row r="188">
          <cell r="C188">
            <v>1263</v>
          </cell>
        </row>
      </sheetData>
      <sheetData sheetId="4">
        <row r="6">
          <cell r="C6">
            <v>29911</v>
          </cell>
        </row>
        <row r="7">
          <cell r="C7">
            <v>49196</v>
          </cell>
          <cell r="E7">
            <v>18986</v>
          </cell>
        </row>
        <row r="9">
          <cell r="C9">
            <v>46862</v>
          </cell>
        </row>
        <row r="13">
          <cell r="C13">
            <v>30201</v>
          </cell>
        </row>
        <row r="14">
          <cell r="C14">
            <v>49877</v>
          </cell>
          <cell r="E14">
            <v>18653</v>
          </cell>
        </row>
        <row r="16">
          <cell r="C16">
            <v>47438</v>
          </cell>
        </row>
        <row r="19">
          <cell r="C19">
            <v>17989</v>
          </cell>
          <cell r="D19">
            <v>18464</v>
          </cell>
        </row>
        <row r="28">
          <cell r="C28">
            <v>16</v>
          </cell>
          <cell r="D28">
            <v>1</v>
          </cell>
        </row>
        <row r="176">
          <cell r="C176">
            <v>1148</v>
          </cell>
        </row>
        <row r="177">
          <cell r="C177">
            <v>412</v>
          </cell>
        </row>
        <row r="178">
          <cell r="C178">
            <v>1607</v>
          </cell>
        </row>
        <row r="179">
          <cell r="C179">
            <v>727</v>
          </cell>
        </row>
        <row r="185">
          <cell r="C185">
            <v>1176</v>
          </cell>
        </row>
        <row r="186">
          <cell r="C186">
            <v>444</v>
          </cell>
        </row>
        <row r="187">
          <cell r="C187">
            <v>1664</v>
          </cell>
        </row>
        <row r="188">
          <cell r="C188">
            <v>775</v>
          </cell>
        </row>
      </sheetData>
      <sheetData sheetId="5">
        <row r="6">
          <cell r="C6">
            <v>63315</v>
          </cell>
        </row>
        <row r="7">
          <cell r="C7">
            <v>108899</v>
          </cell>
          <cell r="E7">
            <v>36711</v>
          </cell>
        </row>
        <row r="9">
          <cell r="C9">
            <v>102501</v>
          </cell>
        </row>
        <row r="13">
          <cell r="C13">
            <v>63743</v>
          </cell>
        </row>
        <row r="14">
          <cell r="C14">
            <v>110164</v>
          </cell>
          <cell r="E14">
            <v>36287</v>
          </cell>
        </row>
        <row r="16">
          <cell r="C16">
            <v>103224</v>
          </cell>
        </row>
        <row r="19">
          <cell r="C19">
            <v>38488</v>
          </cell>
          <cell r="D19">
            <v>39583</v>
          </cell>
        </row>
        <row r="28">
          <cell r="C28">
            <v>37</v>
          </cell>
          <cell r="D28">
            <v>2</v>
          </cell>
        </row>
        <row r="176">
          <cell r="C176">
            <v>3134</v>
          </cell>
        </row>
        <row r="177">
          <cell r="C177">
            <v>1011</v>
          </cell>
        </row>
        <row r="178">
          <cell r="C178">
            <v>4309</v>
          </cell>
        </row>
        <row r="179">
          <cell r="C179">
            <v>2089</v>
          </cell>
        </row>
        <row r="185">
          <cell r="C185">
            <v>3336</v>
          </cell>
        </row>
        <row r="186">
          <cell r="C186">
            <v>1115</v>
          </cell>
        </row>
        <row r="187">
          <cell r="C187">
            <v>4643</v>
          </cell>
        </row>
        <row r="188">
          <cell r="C188">
            <v>2297</v>
          </cell>
        </row>
      </sheetData>
      <sheetData sheetId="6">
        <row r="6">
          <cell r="C6">
            <v>32689</v>
          </cell>
        </row>
        <row r="7">
          <cell r="C7">
            <v>56743</v>
          </cell>
          <cell r="E7">
            <v>19957</v>
          </cell>
        </row>
        <row r="9">
          <cell r="C9">
            <v>54033</v>
          </cell>
        </row>
        <row r="13">
          <cell r="C13">
            <v>32829</v>
          </cell>
        </row>
        <row r="14">
          <cell r="C14">
            <v>57131</v>
          </cell>
          <cell r="E14">
            <v>19602</v>
          </cell>
        </row>
        <row r="16">
          <cell r="C16">
            <v>54258</v>
          </cell>
        </row>
        <row r="19">
          <cell r="C19">
            <v>20448</v>
          </cell>
          <cell r="D19">
            <v>20977</v>
          </cell>
        </row>
        <row r="28">
          <cell r="C28">
            <v>20</v>
          </cell>
          <cell r="D28">
            <v>2</v>
          </cell>
        </row>
        <row r="176">
          <cell r="C176">
            <v>1289</v>
          </cell>
        </row>
        <row r="177">
          <cell r="C177">
            <v>545</v>
          </cell>
        </row>
        <row r="178">
          <cell r="C178">
            <v>1881</v>
          </cell>
        </row>
        <row r="179">
          <cell r="C179">
            <v>829</v>
          </cell>
        </row>
        <row r="185">
          <cell r="C185">
            <v>1388</v>
          </cell>
        </row>
        <row r="186">
          <cell r="C186">
            <v>548</v>
          </cell>
        </row>
        <row r="187">
          <cell r="C187">
            <v>1985</v>
          </cell>
        </row>
        <row r="188">
          <cell r="C188">
            <v>888</v>
          </cell>
        </row>
      </sheetData>
      <sheetData sheetId="7">
        <row r="6">
          <cell r="C6">
            <v>37447</v>
          </cell>
        </row>
        <row r="7">
          <cell r="C7">
            <v>65558</v>
          </cell>
          <cell r="E7">
            <v>23048</v>
          </cell>
        </row>
        <row r="9">
          <cell r="C9">
            <v>61313</v>
          </cell>
        </row>
        <row r="13">
          <cell r="C13">
            <v>37606</v>
          </cell>
        </row>
        <row r="14">
          <cell r="C14">
            <v>66266</v>
          </cell>
          <cell r="E14">
            <v>22715</v>
          </cell>
        </row>
        <row r="16">
          <cell r="C16">
            <v>61694</v>
          </cell>
        </row>
        <row r="19">
          <cell r="C19">
            <v>22864</v>
          </cell>
          <cell r="D19">
            <v>23540</v>
          </cell>
        </row>
        <row r="28">
          <cell r="C28">
            <v>23</v>
          </cell>
          <cell r="D28">
            <v>1</v>
          </cell>
        </row>
        <row r="176">
          <cell r="C176">
            <v>1919</v>
          </cell>
        </row>
        <row r="177">
          <cell r="C177">
            <v>712</v>
          </cell>
        </row>
        <row r="178">
          <cell r="C178">
            <v>2802</v>
          </cell>
        </row>
        <row r="179">
          <cell r="C179">
            <v>1443</v>
          </cell>
        </row>
        <row r="185">
          <cell r="C185">
            <v>2080</v>
          </cell>
        </row>
        <row r="186">
          <cell r="C186">
            <v>761</v>
          </cell>
        </row>
        <row r="187">
          <cell r="C187">
            <v>2988</v>
          </cell>
        </row>
        <row r="188">
          <cell r="C188">
            <v>1584</v>
          </cell>
        </row>
      </sheetData>
      <sheetData sheetId="8">
        <row r="6">
          <cell r="C6">
            <v>10179</v>
          </cell>
        </row>
        <row r="7">
          <cell r="C7">
            <v>16902</v>
          </cell>
          <cell r="E7">
            <v>6543</v>
          </cell>
        </row>
        <row r="9">
          <cell r="C9">
            <v>15950</v>
          </cell>
        </row>
        <row r="13">
          <cell r="C13">
            <v>10314</v>
          </cell>
        </row>
        <row r="14">
          <cell r="C14">
            <v>17178</v>
          </cell>
          <cell r="E14">
            <v>6487</v>
          </cell>
        </row>
        <row r="16">
          <cell r="C16">
            <v>16095</v>
          </cell>
        </row>
        <row r="19">
          <cell r="C19">
            <v>5967</v>
          </cell>
          <cell r="D19">
            <v>6170</v>
          </cell>
        </row>
        <row r="28">
          <cell r="C28">
            <v>6</v>
          </cell>
          <cell r="D28">
            <v>2</v>
          </cell>
        </row>
        <row r="176">
          <cell r="C176">
            <v>437</v>
          </cell>
        </row>
        <row r="177">
          <cell r="C177">
            <v>189</v>
          </cell>
        </row>
        <row r="178">
          <cell r="C178">
            <v>647</v>
          </cell>
        </row>
        <row r="179">
          <cell r="C179">
            <v>305</v>
          </cell>
        </row>
        <row r="185">
          <cell r="C185">
            <v>504</v>
          </cell>
        </row>
        <row r="186">
          <cell r="C186">
            <v>202</v>
          </cell>
        </row>
        <row r="187">
          <cell r="C187">
            <v>732</v>
          </cell>
        </row>
        <row r="188">
          <cell r="C188">
            <v>351</v>
          </cell>
        </row>
      </sheetData>
      <sheetData sheetId="9">
        <row r="6">
          <cell r="C6">
            <v>121688</v>
          </cell>
        </row>
        <row r="7">
          <cell r="C7">
            <v>210083</v>
          </cell>
          <cell r="E7">
            <v>69740</v>
          </cell>
        </row>
        <row r="9">
          <cell r="C9">
            <v>202515</v>
          </cell>
        </row>
        <row r="13">
          <cell r="C13">
            <v>122425</v>
          </cell>
        </row>
        <row r="14">
          <cell r="C14">
            <v>212401</v>
          </cell>
          <cell r="E14">
            <v>68418</v>
          </cell>
        </row>
        <row r="16">
          <cell r="C16">
            <v>204046</v>
          </cell>
        </row>
        <row r="19">
          <cell r="C19">
            <v>73591</v>
          </cell>
          <cell r="D19">
            <v>75161</v>
          </cell>
        </row>
        <row r="28">
          <cell r="C28">
            <v>53</v>
          </cell>
          <cell r="D28">
            <v>0</v>
          </cell>
        </row>
        <row r="176">
          <cell r="C176">
            <v>3611</v>
          </cell>
        </row>
        <row r="177">
          <cell r="C177">
            <v>1530</v>
          </cell>
        </row>
        <row r="178">
          <cell r="C178">
            <v>5252</v>
          </cell>
        </row>
        <row r="179">
          <cell r="C179">
            <v>2316</v>
          </cell>
        </row>
        <row r="185">
          <cell r="C185">
            <v>3939</v>
          </cell>
        </row>
        <row r="186">
          <cell r="C186">
            <v>1709</v>
          </cell>
        </row>
        <row r="187">
          <cell r="C187">
            <v>5776</v>
          </cell>
        </row>
        <row r="188">
          <cell r="C188">
            <v>2579</v>
          </cell>
        </row>
      </sheetData>
      <sheetData sheetId="10">
        <row r="6">
          <cell r="C6">
            <v>9483</v>
          </cell>
        </row>
        <row r="7">
          <cell r="C7">
            <v>17816</v>
          </cell>
          <cell r="E7">
            <v>6139</v>
          </cell>
        </row>
        <row r="9">
          <cell r="C9">
            <v>16870</v>
          </cell>
        </row>
        <row r="13">
          <cell r="C13">
            <v>9624</v>
          </cell>
        </row>
        <row r="14">
          <cell r="C14">
            <v>18167</v>
          </cell>
          <cell r="E14">
            <v>6061</v>
          </cell>
        </row>
        <row r="16">
          <cell r="C16">
            <v>17134</v>
          </cell>
        </row>
        <row r="19">
          <cell r="C19">
            <v>6531</v>
          </cell>
          <cell r="D19">
            <v>6822</v>
          </cell>
        </row>
        <row r="28">
          <cell r="C28">
            <v>7</v>
          </cell>
          <cell r="D28">
            <v>3</v>
          </cell>
        </row>
        <row r="176">
          <cell r="C176">
            <v>444</v>
          </cell>
        </row>
        <row r="177">
          <cell r="C177">
            <v>199</v>
          </cell>
        </row>
        <row r="178">
          <cell r="C178">
            <v>666</v>
          </cell>
        </row>
        <row r="179">
          <cell r="C179">
            <v>280</v>
          </cell>
        </row>
        <row r="185">
          <cell r="C185">
            <v>479</v>
          </cell>
        </row>
        <row r="186">
          <cell r="C186">
            <v>214</v>
          </cell>
        </row>
        <row r="187">
          <cell r="C187">
            <v>717</v>
          </cell>
        </row>
        <row r="188">
          <cell r="C188">
            <v>316</v>
          </cell>
        </row>
      </sheetData>
      <sheetData sheetId="11">
        <row r="6">
          <cell r="C6">
            <v>27733</v>
          </cell>
        </row>
        <row r="7">
          <cell r="C7">
            <v>48536</v>
          </cell>
          <cell r="E7">
            <v>18021</v>
          </cell>
        </row>
        <row r="9">
          <cell r="C9">
            <v>44650</v>
          </cell>
        </row>
        <row r="13">
          <cell r="C13">
            <v>27753</v>
          </cell>
        </row>
        <row r="14">
          <cell r="C14">
            <v>48809</v>
          </cell>
          <cell r="E14">
            <v>17352</v>
          </cell>
        </row>
        <row r="16">
          <cell r="C16">
            <v>44468</v>
          </cell>
        </row>
        <row r="19">
          <cell r="C19">
            <v>16909</v>
          </cell>
          <cell r="D19">
            <v>17574</v>
          </cell>
        </row>
        <row r="28">
          <cell r="C28">
            <v>10</v>
          </cell>
          <cell r="D28">
            <v>1</v>
          </cell>
        </row>
        <row r="176">
          <cell r="C176">
            <v>1783</v>
          </cell>
        </row>
        <row r="177">
          <cell r="C177">
            <v>677</v>
          </cell>
        </row>
        <row r="178">
          <cell r="C178">
            <v>2564</v>
          </cell>
        </row>
        <row r="179">
          <cell r="C179">
            <v>1322</v>
          </cell>
        </row>
        <row r="185">
          <cell r="C185">
            <v>1985</v>
          </cell>
        </row>
        <row r="186">
          <cell r="C186">
            <v>738</v>
          </cell>
        </row>
        <row r="187">
          <cell r="C187">
            <v>2857</v>
          </cell>
        </row>
        <row r="188">
          <cell r="C188">
            <v>1484</v>
          </cell>
        </row>
      </sheetData>
      <sheetData sheetId="12">
        <row r="6">
          <cell r="C6">
            <v>38036</v>
          </cell>
        </row>
        <row r="7">
          <cell r="C7">
            <v>67303</v>
          </cell>
          <cell r="E7">
            <v>22022</v>
          </cell>
        </row>
        <row r="9">
          <cell r="C9">
            <v>62918</v>
          </cell>
        </row>
        <row r="13">
          <cell r="C13">
            <v>38086</v>
          </cell>
        </row>
        <row r="14">
          <cell r="C14">
            <v>67817</v>
          </cell>
          <cell r="E14">
            <v>21432</v>
          </cell>
        </row>
        <row r="16">
          <cell r="C16">
            <v>62938</v>
          </cell>
        </row>
        <row r="19">
          <cell r="C19">
            <v>23368</v>
          </cell>
          <cell r="D19">
            <v>24117</v>
          </cell>
        </row>
        <row r="28">
          <cell r="C28">
            <v>29</v>
          </cell>
          <cell r="D28">
            <v>1</v>
          </cell>
        </row>
        <row r="176">
          <cell r="C176">
            <v>2049</v>
          </cell>
        </row>
        <row r="177">
          <cell r="C177">
            <v>743</v>
          </cell>
        </row>
        <row r="178">
          <cell r="C178">
            <v>2877</v>
          </cell>
        </row>
        <row r="179">
          <cell r="C179">
            <v>1508</v>
          </cell>
        </row>
        <row r="185">
          <cell r="C185">
            <v>2247</v>
          </cell>
        </row>
        <row r="186">
          <cell r="C186">
            <v>844</v>
          </cell>
        </row>
        <row r="187">
          <cell r="C187">
            <v>3187</v>
          </cell>
        </row>
        <row r="188">
          <cell r="C188">
            <v>1692</v>
          </cell>
        </row>
      </sheetData>
      <sheetData sheetId="13">
        <row r="6">
          <cell r="C6">
            <v>39775</v>
          </cell>
        </row>
        <row r="7">
          <cell r="C7">
            <v>67815</v>
          </cell>
          <cell r="E7">
            <v>21849</v>
          </cell>
        </row>
        <row r="9">
          <cell r="C9">
            <v>66058</v>
          </cell>
        </row>
        <row r="13">
          <cell r="C13">
            <v>40026</v>
          </cell>
        </row>
        <row r="14">
          <cell r="C14">
            <v>68628</v>
          </cell>
          <cell r="E14">
            <v>21460</v>
          </cell>
        </row>
        <row r="16">
          <cell r="C16">
            <v>66905</v>
          </cell>
        </row>
        <row r="19">
          <cell r="C19">
            <v>23770</v>
          </cell>
          <cell r="D19">
            <v>24428</v>
          </cell>
        </row>
        <row r="28">
          <cell r="C28">
            <v>21</v>
          </cell>
          <cell r="D28">
            <v>7</v>
          </cell>
        </row>
        <row r="176">
          <cell r="C176">
            <v>836</v>
          </cell>
        </row>
        <row r="177">
          <cell r="C177">
            <v>534</v>
          </cell>
        </row>
        <row r="178">
          <cell r="C178">
            <v>1383</v>
          </cell>
        </row>
        <row r="179">
          <cell r="C179">
            <v>374</v>
          </cell>
        </row>
        <row r="185">
          <cell r="C185">
            <v>776</v>
          </cell>
        </row>
        <row r="186">
          <cell r="C186">
            <v>600</v>
          </cell>
        </row>
        <row r="187">
          <cell r="C187">
            <v>1390</v>
          </cell>
        </row>
        <row r="188">
          <cell r="C188">
            <v>333</v>
          </cell>
        </row>
      </sheetData>
      <sheetData sheetId="14">
        <row r="6">
          <cell r="C6">
            <v>15588</v>
          </cell>
        </row>
        <row r="7">
          <cell r="C7">
            <v>27499</v>
          </cell>
          <cell r="E7">
            <v>10035</v>
          </cell>
        </row>
        <row r="9">
          <cell r="C9">
            <v>25434</v>
          </cell>
        </row>
        <row r="13">
          <cell r="C13">
            <v>15662</v>
          </cell>
        </row>
        <row r="14">
          <cell r="C14">
            <v>27794</v>
          </cell>
          <cell r="E14">
            <v>9871</v>
          </cell>
        </row>
        <row r="16">
          <cell r="C16">
            <v>25519</v>
          </cell>
        </row>
        <row r="19">
          <cell r="C19">
            <v>9576</v>
          </cell>
          <cell r="D19">
            <v>9909</v>
          </cell>
        </row>
        <row r="28">
          <cell r="C28">
            <v>12</v>
          </cell>
          <cell r="D28">
            <v>1</v>
          </cell>
        </row>
        <row r="176">
          <cell r="C176">
            <v>975</v>
          </cell>
        </row>
        <row r="177">
          <cell r="C177">
            <v>363</v>
          </cell>
        </row>
        <row r="178">
          <cell r="C178">
            <v>1397</v>
          </cell>
        </row>
        <row r="179">
          <cell r="C179">
            <v>668</v>
          </cell>
        </row>
        <row r="185">
          <cell r="C185">
            <v>1069</v>
          </cell>
        </row>
        <row r="186">
          <cell r="C186">
            <v>374</v>
          </cell>
        </row>
        <row r="187">
          <cell r="C187">
            <v>1518</v>
          </cell>
        </row>
        <row r="188">
          <cell r="C188">
            <v>757</v>
          </cell>
        </row>
      </sheetData>
      <sheetData sheetId="15">
        <row r="6">
          <cell r="C6">
            <v>20518</v>
          </cell>
        </row>
        <row r="7">
          <cell r="C7">
            <v>35841</v>
          </cell>
          <cell r="E7">
            <v>12877</v>
          </cell>
        </row>
        <row r="9">
          <cell r="C9">
            <v>33696</v>
          </cell>
        </row>
        <row r="13">
          <cell r="C13">
            <v>20527</v>
          </cell>
        </row>
        <row r="14">
          <cell r="C14">
            <v>36054</v>
          </cell>
          <cell r="E14">
            <v>12598</v>
          </cell>
        </row>
        <row r="16">
          <cell r="C16">
            <v>33650</v>
          </cell>
        </row>
        <row r="19">
          <cell r="C19">
            <v>12503</v>
          </cell>
          <cell r="D19">
            <v>12762</v>
          </cell>
        </row>
        <row r="28">
          <cell r="C28">
            <v>12</v>
          </cell>
          <cell r="D28">
            <v>4</v>
          </cell>
        </row>
        <row r="176">
          <cell r="C176">
            <v>973</v>
          </cell>
        </row>
        <row r="177">
          <cell r="C177">
            <v>375</v>
          </cell>
        </row>
        <row r="178">
          <cell r="C178">
            <v>1390</v>
          </cell>
        </row>
        <row r="179">
          <cell r="C179">
            <v>755</v>
          </cell>
        </row>
        <row r="185">
          <cell r="C185">
            <v>1091</v>
          </cell>
        </row>
        <row r="186">
          <cell r="C186">
            <v>410</v>
          </cell>
        </row>
        <row r="187">
          <cell r="C187">
            <v>1550</v>
          </cell>
        </row>
        <row r="188">
          <cell r="C188">
            <v>854</v>
          </cell>
        </row>
      </sheetData>
      <sheetData sheetId="16">
        <row r="6">
          <cell r="C6">
            <v>22659</v>
          </cell>
        </row>
        <row r="7">
          <cell r="C7">
            <v>38547</v>
          </cell>
          <cell r="E7">
            <v>13041</v>
          </cell>
        </row>
        <row r="9">
          <cell r="C9">
            <v>36106</v>
          </cell>
        </row>
        <row r="13">
          <cell r="C13">
            <v>22740</v>
          </cell>
        </row>
        <row r="14">
          <cell r="C14">
            <v>38859</v>
          </cell>
          <cell r="E14">
            <v>12807</v>
          </cell>
        </row>
        <row r="16">
          <cell r="C16">
            <v>36223</v>
          </cell>
        </row>
        <row r="19">
          <cell r="C19">
            <v>13556</v>
          </cell>
          <cell r="D19">
            <v>13897</v>
          </cell>
        </row>
        <row r="28">
          <cell r="C28">
            <v>17</v>
          </cell>
          <cell r="D28">
            <v>0</v>
          </cell>
        </row>
        <row r="176">
          <cell r="C176">
            <v>1189</v>
          </cell>
        </row>
        <row r="177">
          <cell r="C177">
            <v>435</v>
          </cell>
        </row>
        <row r="178">
          <cell r="C178">
            <v>1699</v>
          </cell>
        </row>
        <row r="179">
          <cell r="C179">
            <v>742</v>
          </cell>
        </row>
        <row r="185">
          <cell r="C185">
            <v>1283</v>
          </cell>
        </row>
        <row r="186">
          <cell r="C186">
            <v>448</v>
          </cell>
        </row>
        <row r="187">
          <cell r="C187">
            <v>1807</v>
          </cell>
        </row>
        <row r="188">
          <cell r="C188">
            <v>829</v>
          </cell>
        </row>
      </sheetData>
      <sheetData sheetId="17">
        <row r="6">
          <cell r="C6">
            <v>6706</v>
          </cell>
        </row>
        <row r="7">
          <cell r="C7">
            <v>11750</v>
          </cell>
          <cell r="E7">
            <v>4299</v>
          </cell>
        </row>
        <row r="9">
          <cell r="C9">
            <v>11010</v>
          </cell>
        </row>
        <row r="13">
          <cell r="C13">
            <v>6739</v>
          </cell>
        </row>
        <row r="14">
          <cell r="C14">
            <v>11860</v>
          </cell>
          <cell r="E14">
            <v>4250</v>
          </cell>
        </row>
        <row r="16">
          <cell r="C16">
            <v>11086</v>
          </cell>
        </row>
        <row r="19">
          <cell r="C19">
            <v>4100</v>
          </cell>
          <cell r="D19">
            <v>4229</v>
          </cell>
        </row>
        <row r="28">
          <cell r="C28">
            <v>6</v>
          </cell>
          <cell r="D28">
            <v>2</v>
          </cell>
        </row>
        <row r="176">
          <cell r="C176">
            <v>332</v>
          </cell>
        </row>
        <row r="177">
          <cell r="C177">
            <v>186</v>
          </cell>
        </row>
        <row r="178">
          <cell r="C178">
            <v>562</v>
          </cell>
        </row>
        <row r="179">
          <cell r="C179">
            <v>178</v>
          </cell>
        </row>
        <row r="185">
          <cell r="C185">
            <v>355</v>
          </cell>
        </row>
        <row r="186">
          <cell r="C186">
            <v>179</v>
          </cell>
        </row>
        <row r="187">
          <cell r="C187">
            <v>575</v>
          </cell>
        </row>
        <row r="188">
          <cell r="C188">
            <v>199</v>
          </cell>
        </row>
      </sheetData>
      <sheetData sheetId="18">
        <row r="6">
          <cell r="C6">
            <v>5815</v>
          </cell>
        </row>
        <row r="7">
          <cell r="C7">
            <v>10451</v>
          </cell>
          <cell r="E7">
            <v>3750</v>
          </cell>
        </row>
        <row r="9">
          <cell r="C9">
            <v>9952</v>
          </cell>
        </row>
        <row r="13">
          <cell r="C13">
            <v>5928</v>
          </cell>
        </row>
        <row r="14">
          <cell r="C14">
            <v>10631</v>
          </cell>
          <cell r="E14">
            <v>3715</v>
          </cell>
        </row>
        <row r="16">
          <cell r="C16">
            <v>10061</v>
          </cell>
        </row>
        <row r="19">
          <cell r="C19">
            <v>3740</v>
          </cell>
          <cell r="D19">
            <v>3867</v>
          </cell>
        </row>
        <row r="28">
          <cell r="C28">
            <v>5</v>
          </cell>
          <cell r="D28">
            <v>0</v>
          </cell>
        </row>
        <row r="176">
          <cell r="C176">
            <v>227</v>
          </cell>
        </row>
        <row r="177">
          <cell r="C177">
            <v>114</v>
          </cell>
        </row>
        <row r="178">
          <cell r="C178">
            <v>351</v>
          </cell>
        </row>
        <row r="179">
          <cell r="C179">
            <v>148</v>
          </cell>
        </row>
        <row r="185">
          <cell r="C185">
            <v>256</v>
          </cell>
        </row>
        <row r="186">
          <cell r="C186">
            <v>126</v>
          </cell>
        </row>
        <row r="187">
          <cell r="C187">
            <v>395</v>
          </cell>
        </row>
        <row r="188">
          <cell r="C188">
            <v>175</v>
          </cell>
        </row>
      </sheetData>
      <sheetData sheetId="19">
        <row r="6">
          <cell r="C6">
            <v>8013</v>
          </cell>
        </row>
        <row r="7">
          <cell r="C7">
            <v>14498</v>
          </cell>
          <cell r="E7">
            <v>5091</v>
          </cell>
        </row>
        <row r="9">
          <cell r="C9">
            <v>13468</v>
          </cell>
        </row>
        <row r="13">
          <cell r="C13">
            <v>8020</v>
          </cell>
        </row>
        <row r="14">
          <cell r="C14">
            <v>14593</v>
          </cell>
          <cell r="E14">
            <v>5024</v>
          </cell>
        </row>
        <row r="16">
          <cell r="C16">
            <v>13549</v>
          </cell>
        </row>
        <row r="19">
          <cell r="C19">
            <v>4902</v>
          </cell>
          <cell r="D19">
            <v>5024</v>
          </cell>
        </row>
        <row r="28">
          <cell r="C28">
            <v>9</v>
          </cell>
          <cell r="D28">
            <v>0</v>
          </cell>
        </row>
        <row r="176">
          <cell r="C176">
            <v>453</v>
          </cell>
        </row>
        <row r="177">
          <cell r="C177">
            <v>245</v>
          </cell>
        </row>
        <row r="178">
          <cell r="C178">
            <v>722</v>
          </cell>
        </row>
        <row r="179">
          <cell r="C179">
            <v>308</v>
          </cell>
        </row>
        <row r="185">
          <cell r="C185">
            <v>460</v>
          </cell>
        </row>
        <row r="186">
          <cell r="C186">
            <v>237</v>
          </cell>
        </row>
        <row r="187">
          <cell r="C187">
            <v>722</v>
          </cell>
        </row>
        <row r="188">
          <cell r="C188">
            <v>322</v>
          </cell>
        </row>
      </sheetData>
      <sheetData sheetId="20">
        <row r="6">
          <cell r="C6">
            <v>15031</v>
          </cell>
        </row>
        <row r="7">
          <cell r="C7">
            <v>27227</v>
          </cell>
          <cell r="E7">
            <v>9687</v>
          </cell>
        </row>
        <row r="9">
          <cell r="C9">
            <v>25596</v>
          </cell>
        </row>
        <row r="13">
          <cell r="C13">
            <v>15088</v>
          </cell>
        </row>
        <row r="14">
          <cell r="C14">
            <v>27534</v>
          </cell>
          <cell r="E14">
            <v>9520</v>
          </cell>
        </row>
        <row r="16">
          <cell r="C16">
            <v>25767</v>
          </cell>
        </row>
        <row r="19">
          <cell r="C19">
            <v>8912</v>
          </cell>
          <cell r="D19">
            <v>9168</v>
          </cell>
        </row>
        <row r="28">
          <cell r="C28">
            <v>9</v>
          </cell>
          <cell r="D28">
            <v>2</v>
          </cell>
        </row>
        <row r="176">
          <cell r="C176">
            <v>736</v>
          </cell>
        </row>
        <row r="177">
          <cell r="C177">
            <v>321</v>
          </cell>
        </row>
        <row r="178">
          <cell r="C178">
            <v>1103</v>
          </cell>
        </row>
        <row r="179">
          <cell r="C179">
            <v>528</v>
          </cell>
        </row>
        <row r="185">
          <cell r="C185">
            <v>792</v>
          </cell>
        </row>
        <row r="186">
          <cell r="C186">
            <v>360</v>
          </cell>
        </row>
        <row r="187">
          <cell r="C187">
            <v>1200</v>
          </cell>
        </row>
        <row r="188">
          <cell r="C188">
            <v>567</v>
          </cell>
        </row>
      </sheetData>
      <sheetData sheetId="21">
        <row r="6">
          <cell r="C6">
            <v>5689</v>
          </cell>
        </row>
        <row r="7">
          <cell r="C7">
            <v>9881</v>
          </cell>
          <cell r="E7">
            <v>3966</v>
          </cell>
        </row>
        <row r="9">
          <cell r="C9">
            <v>9280</v>
          </cell>
        </row>
        <row r="13">
          <cell r="C13">
            <v>5754</v>
          </cell>
        </row>
        <row r="14">
          <cell r="C14">
            <v>10027</v>
          </cell>
          <cell r="E14">
            <v>3902</v>
          </cell>
        </row>
        <row r="16">
          <cell r="C16">
            <v>9367</v>
          </cell>
        </row>
        <row r="19">
          <cell r="C19">
            <v>3481</v>
          </cell>
          <cell r="D19">
            <v>3630</v>
          </cell>
        </row>
        <row r="28">
          <cell r="C28">
            <v>0</v>
          </cell>
          <cell r="D28">
            <v>6</v>
          </cell>
        </row>
        <row r="176">
          <cell r="C176">
            <v>294</v>
          </cell>
        </row>
        <row r="177">
          <cell r="C177">
            <v>112</v>
          </cell>
        </row>
        <row r="178">
          <cell r="C178">
            <v>416</v>
          </cell>
        </row>
        <row r="179">
          <cell r="C179">
            <v>185</v>
          </cell>
        </row>
        <row r="185">
          <cell r="C185">
            <v>308</v>
          </cell>
        </row>
        <row r="186">
          <cell r="C186">
            <v>125</v>
          </cell>
        </row>
        <row r="187">
          <cell r="C187">
            <v>444</v>
          </cell>
        </row>
        <row r="188">
          <cell r="C188">
            <v>216</v>
          </cell>
        </row>
      </sheetData>
      <sheetData sheetId="22">
        <row r="6">
          <cell r="C6">
            <v>4895</v>
          </cell>
        </row>
        <row r="7">
          <cell r="C7">
            <v>8416</v>
          </cell>
          <cell r="E7">
            <v>3560</v>
          </cell>
        </row>
        <row r="9">
          <cell r="C9">
            <v>7892</v>
          </cell>
        </row>
        <row r="13">
          <cell r="C13">
            <v>4993</v>
          </cell>
        </row>
        <row r="14">
          <cell r="C14">
            <v>8596</v>
          </cell>
          <cell r="E14">
            <v>3544</v>
          </cell>
        </row>
        <row r="16">
          <cell r="C16">
            <v>7970</v>
          </cell>
        </row>
        <row r="19">
          <cell r="C19">
            <v>2772</v>
          </cell>
          <cell r="D19">
            <v>2907</v>
          </cell>
        </row>
        <row r="28">
          <cell r="C28">
            <v>3</v>
          </cell>
          <cell r="D28">
            <v>3</v>
          </cell>
        </row>
        <row r="176">
          <cell r="C176">
            <v>237</v>
          </cell>
        </row>
        <row r="177">
          <cell r="C177">
            <v>105</v>
          </cell>
        </row>
        <row r="178">
          <cell r="C178">
            <v>351</v>
          </cell>
        </row>
        <row r="179">
          <cell r="C179">
            <v>173</v>
          </cell>
        </row>
        <row r="185">
          <cell r="C185">
            <v>284</v>
          </cell>
        </row>
        <row r="186">
          <cell r="C186">
            <v>120</v>
          </cell>
        </row>
        <row r="187">
          <cell r="C187">
            <v>420</v>
          </cell>
        </row>
        <row r="188">
          <cell r="C188">
            <v>206</v>
          </cell>
        </row>
      </sheetData>
      <sheetData sheetId="23">
        <row r="6">
          <cell r="C6">
            <v>1686</v>
          </cell>
        </row>
        <row r="7">
          <cell r="C7">
            <v>3185</v>
          </cell>
          <cell r="E7">
            <v>1193</v>
          </cell>
        </row>
        <row r="9">
          <cell r="C9">
            <v>2898</v>
          </cell>
        </row>
        <row r="13">
          <cell r="C13">
            <v>1690</v>
          </cell>
        </row>
        <row r="14">
          <cell r="C14">
            <v>3204</v>
          </cell>
          <cell r="E14">
            <v>1154</v>
          </cell>
        </row>
        <row r="16">
          <cell r="C16">
            <v>2893</v>
          </cell>
        </row>
        <row r="19">
          <cell r="C19">
            <v>1145</v>
          </cell>
          <cell r="D19">
            <v>1183</v>
          </cell>
        </row>
        <row r="28">
          <cell r="C28">
            <v>0</v>
          </cell>
          <cell r="D28">
            <v>1</v>
          </cell>
        </row>
        <row r="176">
          <cell r="C176">
            <v>118</v>
          </cell>
        </row>
        <row r="177">
          <cell r="C177">
            <v>69</v>
          </cell>
        </row>
        <row r="178">
          <cell r="C178">
            <v>199</v>
          </cell>
        </row>
        <row r="179">
          <cell r="C179">
            <v>88</v>
          </cell>
        </row>
        <row r="185">
          <cell r="C185">
            <v>135</v>
          </cell>
        </row>
        <row r="186">
          <cell r="C186">
            <v>64</v>
          </cell>
        </row>
        <row r="187">
          <cell r="C187">
            <v>211</v>
          </cell>
        </row>
        <row r="188">
          <cell r="C188">
            <v>100</v>
          </cell>
        </row>
      </sheetData>
      <sheetData sheetId="24">
        <row r="6">
          <cell r="C6">
            <v>2741</v>
          </cell>
        </row>
        <row r="7">
          <cell r="C7">
            <v>5145</v>
          </cell>
          <cell r="E7">
            <v>1788</v>
          </cell>
        </row>
        <row r="9">
          <cell r="C9">
            <v>4826</v>
          </cell>
        </row>
        <row r="13">
          <cell r="C13">
            <v>2771</v>
          </cell>
        </row>
        <row r="14">
          <cell r="C14">
            <v>5195</v>
          </cell>
          <cell r="E14">
            <v>1748</v>
          </cell>
        </row>
        <row r="16">
          <cell r="C16">
            <v>4883</v>
          </cell>
        </row>
        <row r="19">
          <cell r="C19">
            <v>1753</v>
          </cell>
          <cell r="D19">
            <v>1778</v>
          </cell>
        </row>
        <row r="28">
          <cell r="C28">
            <v>3</v>
          </cell>
          <cell r="D28">
            <v>1</v>
          </cell>
        </row>
        <row r="176">
          <cell r="C176">
            <v>140</v>
          </cell>
        </row>
        <row r="177">
          <cell r="C177">
            <v>58</v>
          </cell>
        </row>
        <row r="178">
          <cell r="C178">
            <v>204</v>
          </cell>
        </row>
        <row r="179">
          <cell r="C179">
            <v>115</v>
          </cell>
        </row>
        <row r="185">
          <cell r="C185">
            <v>139</v>
          </cell>
        </row>
        <row r="186">
          <cell r="C186">
            <v>59</v>
          </cell>
        </row>
        <row r="187">
          <cell r="C187">
            <v>204</v>
          </cell>
        </row>
        <row r="188">
          <cell r="C188">
            <v>108</v>
          </cell>
        </row>
      </sheetData>
      <sheetData sheetId="25">
        <row r="6">
          <cell r="C6">
            <v>2006</v>
          </cell>
        </row>
        <row r="7">
          <cell r="C7">
            <v>3430</v>
          </cell>
          <cell r="E7">
            <v>1293</v>
          </cell>
        </row>
        <row r="9">
          <cell r="C9">
            <v>3170</v>
          </cell>
        </row>
        <row r="13">
          <cell r="C13">
            <v>2035</v>
          </cell>
        </row>
        <row r="14">
          <cell r="C14">
            <v>3488</v>
          </cell>
          <cell r="E14">
            <v>1293</v>
          </cell>
        </row>
        <row r="16">
          <cell r="C16">
            <v>3239</v>
          </cell>
        </row>
        <row r="19">
          <cell r="C19">
            <v>1304</v>
          </cell>
          <cell r="D19">
            <v>1344</v>
          </cell>
        </row>
        <row r="28">
          <cell r="C28">
            <v>1</v>
          </cell>
          <cell r="D28">
            <v>2</v>
          </cell>
        </row>
        <row r="176">
          <cell r="C176">
            <v>121</v>
          </cell>
        </row>
        <row r="177">
          <cell r="C177">
            <v>48</v>
          </cell>
        </row>
        <row r="178">
          <cell r="C178">
            <v>177</v>
          </cell>
        </row>
        <row r="179">
          <cell r="C179">
            <v>83</v>
          </cell>
        </row>
        <row r="185">
          <cell r="C185">
            <v>116</v>
          </cell>
        </row>
        <row r="186">
          <cell r="C186">
            <v>50</v>
          </cell>
        </row>
        <row r="187">
          <cell r="C187">
            <v>173</v>
          </cell>
        </row>
        <row r="188">
          <cell r="C188">
            <v>76</v>
          </cell>
        </row>
      </sheetData>
      <sheetData sheetId="26">
        <row r="6">
          <cell r="C6">
            <v>1942</v>
          </cell>
        </row>
        <row r="7">
          <cell r="C7">
            <v>3370</v>
          </cell>
          <cell r="E7">
            <v>1321</v>
          </cell>
        </row>
        <row r="9">
          <cell r="C9">
            <v>2977</v>
          </cell>
        </row>
        <row r="13">
          <cell r="C13">
            <v>1962</v>
          </cell>
        </row>
        <row r="14">
          <cell r="C14">
            <v>3408</v>
          </cell>
          <cell r="E14">
            <v>1286</v>
          </cell>
        </row>
        <row r="16">
          <cell r="C16">
            <v>3015</v>
          </cell>
        </row>
        <row r="19">
          <cell r="C19">
            <v>1277</v>
          </cell>
          <cell r="D19">
            <v>1327</v>
          </cell>
        </row>
        <row r="28">
          <cell r="C28">
            <v>1</v>
          </cell>
          <cell r="D28">
            <v>2</v>
          </cell>
        </row>
        <row r="176">
          <cell r="C176">
            <v>192</v>
          </cell>
        </row>
        <row r="177">
          <cell r="C177">
            <v>89</v>
          </cell>
        </row>
        <row r="178">
          <cell r="C178">
            <v>298</v>
          </cell>
        </row>
        <row r="179">
          <cell r="C179">
            <v>95</v>
          </cell>
        </row>
        <row r="185">
          <cell r="C185">
            <v>192</v>
          </cell>
        </row>
        <row r="186">
          <cell r="C186">
            <v>81</v>
          </cell>
        </row>
        <row r="187">
          <cell r="C187">
            <v>290</v>
          </cell>
        </row>
        <row r="188">
          <cell r="C188">
            <v>103</v>
          </cell>
        </row>
      </sheetData>
      <sheetData sheetId="27">
        <row r="6">
          <cell r="C6">
            <v>2277</v>
          </cell>
        </row>
        <row r="7">
          <cell r="C7">
            <v>4031</v>
          </cell>
          <cell r="E7">
            <v>1556</v>
          </cell>
        </row>
        <row r="9">
          <cell r="C9">
            <v>3695</v>
          </cell>
        </row>
        <row r="13">
          <cell r="C13">
            <v>2279</v>
          </cell>
        </row>
        <row r="14">
          <cell r="C14">
            <v>4059</v>
          </cell>
          <cell r="E14">
            <v>1538</v>
          </cell>
        </row>
        <row r="16">
          <cell r="C16">
            <v>3726</v>
          </cell>
        </row>
        <row r="19">
          <cell r="C19">
            <v>1388</v>
          </cell>
          <cell r="D19">
            <v>1429</v>
          </cell>
        </row>
        <row r="28">
          <cell r="C28">
            <v>1</v>
          </cell>
          <cell r="D28">
            <v>1</v>
          </cell>
        </row>
        <row r="176">
          <cell r="C176">
            <v>163</v>
          </cell>
        </row>
        <row r="177">
          <cell r="C177">
            <v>58</v>
          </cell>
        </row>
        <row r="178">
          <cell r="C178">
            <v>229</v>
          </cell>
        </row>
        <row r="179">
          <cell r="C179">
            <v>107</v>
          </cell>
        </row>
        <row r="185">
          <cell r="C185">
            <v>163</v>
          </cell>
        </row>
        <row r="186">
          <cell r="C186">
            <v>56</v>
          </cell>
        </row>
        <row r="187">
          <cell r="C187">
            <v>226</v>
          </cell>
        </row>
        <row r="188">
          <cell r="C188">
            <v>107</v>
          </cell>
        </row>
      </sheetData>
      <sheetData sheetId="28">
        <row r="6">
          <cell r="C6">
            <v>2624</v>
          </cell>
        </row>
        <row r="7">
          <cell r="C7">
            <v>4208</v>
          </cell>
          <cell r="E7">
            <v>1525</v>
          </cell>
        </row>
        <row r="9">
          <cell r="C9">
            <v>3986</v>
          </cell>
        </row>
        <row r="13">
          <cell r="C13">
            <v>2665</v>
          </cell>
        </row>
        <row r="14">
          <cell r="C14">
            <v>4268</v>
          </cell>
          <cell r="E14">
            <v>1495</v>
          </cell>
        </row>
        <row r="16">
          <cell r="C16">
            <v>4036</v>
          </cell>
        </row>
        <row r="19">
          <cell r="C19">
            <v>1596</v>
          </cell>
          <cell r="D19">
            <v>1664</v>
          </cell>
        </row>
        <row r="28">
          <cell r="C28">
            <v>9</v>
          </cell>
          <cell r="D28">
            <v>2</v>
          </cell>
        </row>
        <row r="176">
          <cell r="C176">
            <v>115</v>
          </cell>
        </row>
        <row r="177">
          <cell r="C177">
            <v>57</v>
          </cell>
        </row>
        <row r="178">
          <cell r="C178">
            <v>180</v>
          </cell>
        </row>
        <row r="179">
          <cell r="C179">
            <v>42</v>
          </cell>
        </row>
        <row r="185">
          <cell r="C185">
            <v>118</v>
          </cell>
        </row>
        <row r="186">
          <cell r="C186">
            <v>62</v>
          </cell>
        </row>
        <row r="187">
          <cell r="C187">
            <v>188</v>
          </cell>
        </row>
        <row r="188">
          <cell r="C188">
            <v>44</v>
          </cell>
        </row>
      </sheetData>
      <sheetData sheetId="29">
        <row r="6">
          <cell r="C6">
            <v>1697</v>
          </cell>
        </row>
        <row r="7">
          <cell r="C7">
            <v>2985</v>
          </cell>
          <cell r="E7">
            <v>1104</v>
          </cell>
        </row>
        <row r="9">
          <cell r="C9">
            <v>2861</v>
          </cell>
        </row>
        <row r="13">
          <cell r="C13">
            <v>1727</v>
          </cell>
        </row>
        <row r="14">
          <cell r="C14">
            <v>3059</v>
          </cell>
          <cell r="E14">
            <v>1091</v>
          </cell>
        </row>
        <row r="16">
          <cell r="C16">
            <v>2918</v>
          </cell>
        </row>
        <row r="19">
          <cell r="C19">
            <v>1130</v>
          </cell>
          <cell r="D19">
            <v>1176</v>
          </cell>
        </row>
        <row r="28">
          <cell r="C28">
            <v>2</v>
          </cell>
          <cell r="D28">
            <v>0</v>
          </cell>
        </row>
        <row r="176">
          <cell r="C176">
            <v>57</v>
          </cell>
        </row>
        <row r="177">
          <cell r="C177">
            <v>36</v>
          </cell>
        </row>
        <row r="178">
          <cell r="C178">
            <v>94</v>
          </cell>
        </row>
        <row r="179">
          <cell r="C179">
            <v>30</v>
          </cell>
        </row>
        <row r="185">
          <cell r="C185">
            <v>60</v>
          </cell>
        </row>
        <row r="186">
          <cell r="C186">
            <v>42</v>
          </cell>
        </row>
        <row r="187">
          <cell r="C187">
            <v>103</v>
          </cell>
        </row>
        <row r="188">
          <cell r="C188">
            <v>38</v>
          </cell>
        </row>
      </sheetData>
      <sheetData sheetId="30">
        <row r="6">
          <cell r="C6">
            <v>5801</v>
          </cell>
        </row>
        <row r="7">
          <cell r="C7">
            <v>10108</v>
          </cell>
          <cell r="E7">
            <v>3641</v>
          </cell>
        </row>
        <row r="9">
          <cell r="C9">
            <v>9814</v>
          </cell>
        </row>
        <row r="13">
          <cell r="C13">
            <v>5906</v>
          </cell>
        </row>
        <row r="14">
          <cell r="C14">
            <v>10346</v>
          </cell>
          <cell r="E14">
            <v>3629</v>
          </cell>
        </row>
        <row r="16">
          <cell r="C16">
            <v>9980</v>
          </cell>
        </row>
        <row r="19">
          <cell r="C19">
            <v>3723</v>
          </cell>
          <cell r="D19">
            <v>3889</v>
          </cell>
        </row>
        <row r="28">
          <cell r="C28">
            <v>1</v>
          </cell>
          <cell r="D28">
            <v>2</v>
          </cell>
        </row>
        <row r="176">
          <cell r="C176">
            <v>155</v>
          </cell>
        </row>
        <row r="177">
          <cell r="C177">
            <v>59</v>
          </cell>
        </row>
        <row r="178">
          <cell r="C178">
            <v>216</v>
          </cell>
        </row>
        <row r="179">
          <cell r="C179">
            <v>78</v>
          </cell>
        </row>
        <row r="185">
          <cell r="C185">
            <v>188</v>
          </cell>
        </row>
        <row r="186">
          <cell r="C186">
            <v>80</v>
          </cell>
        </row>
        <row r="187">
          <cell r="C187">
            <v>274</v>
          </cell>
        </row>
        <row r="188">
          <cell r="C188">
            <v>92</v>
          </cell>
        </row>
      </sheetData>
      <sheetData sheetId="31">
        <row r="6">
          <cell r="C6">
            <v>8018</v>
          </cell>
        </row>
        <row r="7">
          <cell r="C7">
            <v>14672</v>
          </cell>
          <cell r="E7">
            <v>4702</v>
          </cell>
        </row>
        <row r="9">
          <cell r="C9">
            <v>13615</v>
          </cell>
        </row>
        <row r="13">
          <cell r="C13">
            <v>8093</v>
          </cell>
        </row>
        <row r="14">
          <cell r="C14">
            <v>14931</v>
          </cell>
          <cell r="E14">
            <v>4586</v>
          </cell>
        </row>
        <row r="16">
          <cell r="C16">
            <v>13789</v>
          </cell>
        </row>
        <row r="19">
          <cell r="C19">
            <v>5343</v>
          </cell>
          <cell r="D19">
            <v>5539</v>
          </cell>
        </row>
        <row r="28">
          <cell r="C28">
            <v>8</v>
          </cell>
          <cell r="D28">
            <v>0</v>
          </cell>
        </row>
        <row r="176">
          <cell r="C176">
            <v>489</v>
          </cell>
        </row>
        <row r="177">
          <cell r="C177">
            <v>241</v>
          </cell>
        </row>
        <row r="178">
          <cell r="C178">
            <v>759</v>
          </cell>
        </row>
        <row r="179">
          <cell r="C179">
            <v>298</v>
          </cell>
        </row>
        <row r="185">
          <cell r="C185">
            <v>513</v>
          </cell>
        </row>
        <row r="186">
          <cell r="C186">
            <v>269</v>
          </cell>
        </row>
        <row r="187">
          <cell r="C187">
            <v>812</v>
          </cell>
        </row>
        <row r="188">
          <cell r="C188">
            <v>330</v>
          </cell>
        </row>
      </sheetData>
      <sheetData sheetId="32">
        <row r="6">
          <cell r="C6">
            <v>616</v>
          </cell>
        </row>
        <row r="7">
          <cell r="C7">
            <v>1096</v>
          </cell>
          <cell r="E7">
            <v>383</v>
          </cell>
        </row>
        <row r="9">
          <cell r="C9">
            <v>1014</v>
          </cell>
        </row>
        <row r="13">
          <cell r="C13">
            <v>619</v>
          </cell>
        </row>
        <row r="14">
          <cell r="C14">
            <v>1107</v>
          </cell>
          <cell r="E14">
            <v>373</v>
          </cell>
        </row>
        <row r="16">
          <cell r="C16">
            <v>1013</v>
          </cell>
        </row>
        <row r="19">
          <cell r="C19">
            <v>442</v>
          </cell>
          <cell r="D19">
            <v>459</v>
          </cell>
        </row>
        <row r="28">
          <cell r="C28">
            <v>0</v>
          </cell>
          <cell r="D28">
            <v>1</v>
          </cell>
        </row>
        <row r="176">
          <cell r="C176">
            <v>40</v>
          </cell>
        </row>
        <row r="177">
          <cell r="C177">
            <v>10</v>
          </cell>
        </row>
        <row r="178">
          <cell r="C178">
            <v>52</v>
          </cell>
        </row>
        <row r="179">
          <cell r="C179">
            <v>30</v>
          </cell>
        </row>
        <row r="185">
          <cell r="C185">
            <v>44</v>
          </cell>
        </row>
        <row r="186">
          <cell r="C186">
            <v>10</v>
          </cell>
        </row>
        <row r="187">
          <cell r="C187">
            <v>59</v>
          </cell>
        </row>
        <row r="188">
          <cell r="C188">
            <v>35</v>
          </cell>
        </row>
      </sheetData>
      <sheetData sheetId="33">
        <row r="6">
          <cell r="C6">
            <v>7922</v>
          </cell>
        </row>
        <row r="7">
          <cell r="C7">
            <v>14075</v>
          </cell>
          <cell r="E7">
            <v>1288</v>
          </cell>
        </row>
        <row r="9">
          <cell r="C9">
            <v>14075</v>
          </cell>
        </row>
        <row r="13">
          <cell r="C13">
            <v>7979</v>
          </cell>
        </row>
        <row r="14">
          <cell r="C14">
            <v>14130</v>
          </cell>
          <cell r="E14">
            <v>1262</v>
          </cell>
        </row>
        <row r="16">
          <cell r="C16">
            <v>14130</v>
          </cell>
        </row>
        <row r="19">
          <cell r="C19">
            <v>6925</v>
          </cell>
          <cell r="D19">
            <v>6952</v>
          </cell>
        </row>
        <row r="28">
          <cell r="C28">
            <v>8</v>
          </cell>
          <cell r="D28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5">
          <cell r="C185">
            <v>0</v>
          </cell>
        </row>
        <row r="186">
          <cell r="C186">
            <v>0</v>
          </cell>
        </row>
        <row r="188">
          <cell r="C188">
            <v>0</v>
          </cell>
        </row>
      </sheetData>
      <sheetData sheetId="34">
        <row r="6">
          <cell r="C6">
            <v>10145</v>
          </cell>
        </row>
        <row r="7">
          <cell r="C7">
            <v>17037</v>
          </cell>
          <cell r="E7">
            <v>1038</v>
          </cell>
        </row>
        <row r="9">
          <cell r="C9">
            <v>17037</v>
          </cell>
        </row>
        <row r="13">
          <cell r="C13">
            <v>10307</v>
          </cell>
        </row>
        <row r="14">
          <cell r="C14">
            <v>17197</v>
          </cell>
          <cell r="E14">
            <v>991</v>
          </cell>
        </row>
        <row r="16">
          <cell r="C16">
            <v>17197</v>
          </cell>
        </row>
        <row r="19">
          <cell r="C19">
            <v>6723</v>
          </cell>
          <cell r="D19">
            <v>6760</v>
          </cell>
        </row>
        <row r="28">
          <cell r="C28">
            <v>8</v>
          </cell>
          <cell r="D28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5">
          <cell r="C185">
            <v>0</v>
          </cell>
        </row>
        <row r="186">
          <cell r="C186">
            <v>0</v>
          </cell>
        </row>
        <row r="188">
          <cell r="C188">
            <v>0</v>
          </cell>
        </row>
      </sheetData>
      <sheetData sheetId="35">
        <row r="6">
          <cell r="C6">
            <v>10984</v>
          </cell>
        </row>
        <row r="7">
          <cell r="C7">
            <v>20793</v>
          </cell>
          <cell r="E7">
            <v>4255</v>
          </cell>
        </row>
        <row r="9">
          <cell r="C9">
            <v>20793</v>
          </cell>
        </row>
        <row r="13">
          <cell r="C13">
            <v>11034</v>
          </cell>
        </row>
        <row r="14">
          <cell r="C14">
            <v>20939</v>
          </cell>
          <cell r="E14">
            <v>4219</v>
          </cell>
        </row>
        <row r="16">
          <cell r="C16">
            <v>20939</v>
          </cell>
        </row>
        <row r="19">
          <cell r="C19">
            <v>8782</v>
          </cell>
          <cell r="D19">
            <v>8869</v>
          </cell>
        </row>
        <row r="28">
          <cell r="C28">
            <v>14</v>
          </cell>
          <cell r="D28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5">
          <cell r="C185">
            <v>0</v>
          </cell>
        </row>
        <row r="186">
          <cell r="C186">
            <v>0</v>
          </cell>
        </row>
        <row r="188">
          <cell r="C188">
            <v>0</v>
          </cell>
        </row>
      </sheetData>
      <sheetData sheetId="36">
        <row r="6">
          <cell r="C6">
            <v>2850</v>
          </cell>
        </row>
        <row r="7">
          <cell r="C7">
            <v>4268</v>
          </cell>
          <cell r="E7">
            <v>412</v>
          </cell>
        </row>
        <row r="9">
          <cell r="C9">
            <v>4268</v>
          </cell>
        </row>
        <row r="13">
          <cell r="C13">
            <v>2847</v>
          </cell>
        </row>
        <row r="14">
          <cell r="C14">
            <v>4260</v>
          </cell>
          <cell r="E14">
            <v>415</v>
          </cell>
        </row>
        <row r="16">
          <cell r="C16">
            <v>4260</v>
          </cell>
        </row>
        <row r="19">
          <cell r="C19">
            <v>1926</v>
          </cell>
          <cell r="D19">
            <v>1919</v>
          </cell>
        </row>
        <row r="28">
          <cell r="C28">
            <v>5</v>
          </cell>
          <cell r="D28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5">
          <cell r="C185">
            <v>0</v>
          </cell>
        </row>
        <row r="186">
          <cell r="C186">
            <v>0</v>
          </cell>
        </row>
        <row r="188">
          <cell r="C188">
            <v>0</v>
          </cell>
        </row>
      </sheetData>
      <sheetData sheetId="37">
        <row r="6">
          <cell r="C6">
            <v>4810</v>
          </cell>
        </row>
        <row r="7">
          <cell r="C7">
            <v>10938</v>
          </cell>
          <cell r="E7">
            <v>1390</v>
          </cell>
        </row>
        <row r="9">
          <cell r="C9">
            <v>10938</v>
          </cell>
        </row>
        <row r="13">
          <cell r="C13">
            <v>4906</v>
          </cell>
        </row>
        <row r="14">
          <cell r="C14">
            <v>11114</v>
          </cell>
          <cell r="E14">
            <v>1402</v>
          </cell>
        </row>
        <row r="16">
          <cell r="C16">
            <v>11114</v>
          </cell>
        </row>
        <row r="19">
          <cell r="C19">
            <v>4383</v>
          </cell>
          <cell r="D19">
            <v>4442</v>
          </cell>
        </row>
        <row r="28">
          <cell r="C28">
            <v>11</v>
          </cell>
          <cell r="D28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5">
          <cell r="C185">
            <v>0</v>
          </cell>
        </row>
        <row r="186">
          <cell r="C186">
            <v>0</v>
          </cell>
        </row>
        <row r="188">
          <cell r="C188">
            <v>0</v>
          </cell>
        </row>
      </sheetData>
      <sheetData sheetId="38">
        <row r="6">
          <cell r="C6">
            <v>42887</v>
          </cell>
        </row>
        <row r="7">
          <cell r="C7">
            <v>99405</v>
          </cell>
          <cell r="E7">
            <v>10927</v>
          </cell>
        </row>
        <row r="9">
          <cell r="C9">
            <v>99405</v>
          </cell>
        </row>
        <row r="13">
          <cell r="C13">
            <v>43268</v>
          </cell>
        </row>
        <row r="14">
          <cell r="C14">
            <v>100209</v>
          </cell>
          <cell r="E14">
            <v>10779</v>
          </cell>
        </row>
        <row r="16">
          <cell r="C16">
            <v>100209</v>
          </cell>
        </row>
        <row r="19">
          <cell r="C19">
            <v>35213</v>
          </cell>
          <cell r="D19">
            <v>35499</v>
          </cell>
        </row>
        <row r="28">
          <cell r="C28">
            <v>36</v>
          </cell>
          <cell r="D28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5">
          <cell r="C185">
            <v>0</v>
          </cell>
        </row>
        <row r="186">
          <cell r="C186">
            <v>0</v>
          </cell>
        </row>
        <row r="188">
          <cell r="C188">
            <v>0</v>
          </cell>
        </row>
      </sheetData>
      <sheetData sheetId="39">
        <row r="6">
          <cell r="C6">
            <v>1506079</v>
          </cell>
        </row>
        <row r="7">
          <cell r="C7">
            <v>2564632</v>
          </cell>
          <cell r="E7">
            <v>824933</v>
          </cell>
        </row>
        <row r="9">
          <cell r="C9">
            <v>2464370</v>
          </cell>
        </row>
        <row r="13">
          <cell r="C13">
            <v>1518984</v>
          </cell>
        </row>
        <row r="14">
          <cell r="C14">
            <v>2597086</v>
          </cell>
          <cell r="E14">
            <v>813125</v>
          </cell>
        </row>
        <row r="16">
          <cell r="C16">
            <v>2489400</v>
          </cell>
        </row>
        <row r="19">
          <cell r="C19">
            <v>912968</v>
          </cell>
          <cell r="D19">
            <v>935953</v>
          </cell>
        </row>
        <row r="28">
          <cell r="C28">
            <v>656</v>
          </cell>
          <cell r="D28">
            <v>502</v>
          </cell>
        </row>
        <row r="176">
          <cell r="C176">
            <v>49571</v>
          </cell>
        </row>
        <row r="177">
          <cell r="C177">
            <v>19515</v>
          </cell>
        </row>
        <row r="178">
          <cell r="C178">
            <v>70387</v>
          </cell>
        </row>
        <row r="179">
          <cell r="C179">
            <v>29875</v>
          </cell>
        </row>
        <row r="185">
          <cell r="C185">
            <v>52857</v>
          </cell>
        </row>
        <row r="186">
          <cell r="C186">
            <v>20751</v>
          </cell>
        </row>
        <row r="187">
          <cell r="C187">
            <v>75033</v>
          </cell>
        </row>
        <row r="188">
          <cell r="C188">
            <v>32653</v>
          </cell>
        </row>
      </sheetData>
      <sheetData sheetId="40">
        <row r="6">
          <cell r="C6">
            <v>1426481</v>
          </cell>
        </row>
        <row r="7">
          <cell r="C7">
            <v>2398116</v>
          </cell>
          <cell r="E7">
            <v>805623</v>
          </cell>
        </row>
        <row r="9">
          <cell r="C9">
            <v>2297854</v>
          </cell>
        </row>
        <row r="13">
          <cell r="C13">
            <v>1438643</v>
          </cell>
        </row>
        <row r="14">
          <cell r="C14">
            <v>2429237</v>
          </cell>
          <cell r="E14">
            <v>794057</v>
          </cell>
        </row>
        <row r="16">
          <cell r="C16">
            <v>2321551</v>
          </cell>
        </row>
        <row r="19">
          <cell r="C19">
            <v>849016</v>
          </cell>
          <cell r="D19">
            <v>871512</v>
          </cell>
        </row>
        <row r="28">
          <cell r="C28">
            <v>574</v>
          </cell>
          <cell r="D28">
            <v>502</v>
          </cell>
        </row>
        <row r="176">
          <cell r="C176">
            <v>49571</v>
          </cell>
        </row>
        <row r="177">
          <cell r="C177">
            <v>19515</v>
          </cell>
        </row>
        <row r="178">
          <cell r="C178">
            <v>70387</v>
          </cell>
        </row>
        <row r="179">
          <cell r="C179">
            <v>29875</v>
          </cell>
        </row>
        <row r="185">
          <cell r="C185">
            <v>52857</v>
          </cell>
        </row>
        <row r="186">
          <cell r="C186">
            <v>20751</v>
          </cell>
        </row>
        <row r="187">
          <cell r="C187">
            <v>75033</v>
          </cell>
        </row>
        <row r="188">
          <cell r="C188">
            <v>32653</v>
          </cell>
        </row>
      </sheetData>
      <sheetData sheetId="41">
        <row r="6">
          <cell r="C6">
            <v>79598</v>
          </cell>
        </row>
        <row r="7">
          <cell r="C7">
            <v>166516</v>
          </cell>
          <cell r="E7">
            <v>19310</v>
          </cell>
        </row>
        <row r="9">
          <cell r="C9">
            <v>166516</v>
          </cell>
        </row>
        <row r="13">
          <cell r="C13">
            <v>80341</v>
          </cell>
        </row>
        <row r="14">
          <cell r="C14">
            <v>167849</v>
          </cell>
          <cell r="E14">
            <v>19068</v>
          </cell>
        </row>
        <row r="16">
          <cell r="C16">
            <v>167849</v>
          </cell>
        </row>
        <row r="19">
          <cell r="C19">
            <v>63952</v>
          </cell>
          <cell r="D19">
            <v>64441</v>
          </cell>
        </row>
        <row r="28">
          <cell r="C28">
            <v>82</v>
          </cell>
          <cell r="D28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26"/>
  <sheetViews>
    <sheetView zoomScaleNormal="100" zoomScaleSheetLayoutView="100" workbookViewId="0">
      <selection activeCell="R40" sqref="R40"/>
    </sheetView>
  </sheetViews>
  <sheetFormatPr defaultRowHeight="13.5"/>
  <cols>
    <col min="1" max="1" width="20.75" style="4" customWidth="1"/>
    <col min="2" max="2" width="16.125" style="4" customWidth="1"/>
    <col min="3" max="3" width="8.375" style="4" bestFit="1" customWidth="1"/>
    <col min="4" max="4" width="6.625" style="4" bestFit="1" customWidth="1"/>
    <col min="5" max="16384" width="9" style="4"/>
  </cols>
  <sheetData>
    <row r="1" spans="1:9" ht="18" customHeight="1" thickBot="1">
      <c r="A1" s="103" t="s">
        <v>73</v>
      </c>
      <c r="B1" s="192" t="s">
        <v>159</v>
      </c>
      <c r="C1" s="177" t="s">
        <v>139</v>
      </c>
      <c r="D1" s="12" t="s">
        <v>138</v>
      </c>
      <c r="E1" s="1" t="s">
        <v>74</v>
      </c>
      <c r="F1" s="2" t="s">
        <v>75</v>
      </c>
      <c r="G1" s="3" t="s">
        <v>76</v>
      </c>
    </row>
    <row r="2" spans="1:9" ht="18" customHeight="1">
      <c r="A2" s="104" t="s">
        <v>62</v>
      </c>
      <c r="B2" s="194"/>
      <c r="C2" s="178" t="s">
        <v>140</v>
      </c>
      <c r="D2" s="183">
        <v>87</v>
      </c>
      <c r="E2" s="5"/>
      <c r="F2" s="6"/>
      <c r="G2" s="7"/>
    </row>
    <row r="3" spans="1:9" ht="18" customHeight="1">
      <c r="A3" s="104" t="s">
        <v>136</v>
      </c>
      <c r="B3" s="188"/>
      <c r="C3" s="178" t="s">
        <v>140</v>
      </c>
      <c r="D3" s="182">
        <v>88</v>
      </c>
      <c r="E3" s="176"/>
      <c r="F3" s="6"/>
      <c r="G3" s="7"/>
    </row>
    <row r="4" spans="1:9" ht="18" customHeight="1">
      <c r="A4" s="105" t="s">
        <v>63</v>
      </c>
      <c r="B4" s="189"/>
      <c r="C4" s="179" t="s">
        <v>137</v>
      </c>
      <c r="D4" s="182">
        <v>21</v>
      </c>
      <c r="E4" s="8"/>
      <c r="F4" s="9"/>
      <c r="G4" s="10"/>
    </row>
    <row r="5" spans="1:9" ht="30.75" customHeight="1">
      <c r="A5" s="105" t="s">
        <v>64</v>
      </c>
      <c r="B5" s="189"/>
      <c r="C5" s="179" t="s">
        <v>137</v>
      </c>
      <c r="D5" s="182">
        <v>24</v>
      </c>
      <c r="E5" s="8"/>
      <c r="F5" s="9"/>
      <c r="G5" s="10"/>
      <c r="H5" s="393" t="s">
        <v>148</v>
      </c>
      <c r="I5" s="394"/>
    </row>
    <row r="6" spans="1:9" ht="18" customHeight="1">
      <c r="A6" s="105" t="s">
        <v>65</v>
      </c>
      <c r="B6" s="189"/>
      <c r="C6" s="179" t="s">
        <v>137</v>
      </c>
      <c r="D6" s="182">
        <v>25</v>
      </c>
      <c r="E6" s="186"/>
      <c r="F6" s="9"/>
      <c r="G6" s="10"/>
      <c r="H6" s="184"/>
    </row>
    <row r="7" spans="1:9" ht="18" customHeight="1">
      <c r="A7" s="105" t="s">
        <v>66</v>
      </c>
      <c r="B7" s="189"/>
      <c r="C7" s="179" t="s">
        <v>137</v>
      </c>
      <c r="D7" s="182">
        <v>26</v>
      </c>
      <c r="E7" s="8"/>
      <c r="F7" s="9"/>
      <c r="G7" s="10"/>
      <c r="H7" s="184"/>
    </row>
    <row r="8" spans="1:9" ht="18" customHeight="1">
      <c r="A8" s="105" t="s">
        <v>67</v>
      </c>
      <c r="B8" s="189"/>
      <c r="C8" s="179" t="s">
        <v>137</v>
      </c>
      <c r="D8" s="182">
        <v>28</v>
      </c>
      <c r="E8" s="8"/>
      <c r="F8" s="9"/>
      <c r="G8" s="10"/>
      <c r="H8" s="184"/>
    </row>
    <row r="9" spans="1:9" ht="18" customHeight="1">
      <c r="A9" s="105" t="s">
        <v>69</v>
      </c>
      <c r="B9" s="189"/>
      <c r="C9" s="179" t="s">
        <v>137</v>
      </c>
      <c r="D9" s="182">
        <v>31</v>
      </c>
      <c r="E9" s="8"/>
      <c r="F9" s="9"/>
      <c r="G9" s="10"/>
      <c r="H9" s="184"/>
    </row>
    <row r="10" spans="1:9" ht="18" customHeight="1">
      <c r="A10" s="105" t="s">
        <v>70</v>
      </c>
      <c r="B10" s="189"/>
      <c r="C10" s="179" t="s">
        <v>137</v>
      </c>
      <c r="D10" s="182">
        <v>32</v>
      </c>
      <c r="E10" s="186"/>
      <c r="F10" s="9"/>
      <c r="G10" s="10"/>
      <c r="H10" s="184" t="s">
        <v>149</v>
      </c>
    </row>
    <row r="11" spans="1:9" ht="18" customHeight="1">
      <c r="A11" s="105" t="s">
        <v>141</v>
      </c>
      <c r="B11" s="189"/>
      <c r="C11" s="179" t="s">
        <v>137</v>
      </c>
      <c r="D11" s="182">
        <v>38</v>
      </c>
      <c r="E11" s="8"/>
      <c r="F11" s="9"/>
      <c r="G11" s="10"/>
      <c r="H11" s="184"/>
    </row>
    <row r="12" spans="1:9" ht="18" customHeight="1">
      <c r="A12" s="105" t="s">
        <v>68</v>
      </c>
      <c r="B12" s="189"/>
      <c r="C12" s="179" t="s">
        <v>137</v>
      </c>
      <c r="D12" s="182">
        <v>39</v>
      </c>
      <c r="E12" s="8"/>
      <c r="F12" s="9"/>
      <c r="G12" s="10"/>
      <c r="H12" s="184"/>
    </row>
    <row r="13" spans="1:9" ht="18" customHeight="1">
      <c r="A13" s="105" t="s">
        <v>150</v>
      </c>
      <c r="B13" s="189"/>
      <c r="C13" s="179" t="s">
        <v>137</v>
      </c>
      <c r="D13" s="182">
        <v>41</v>
      </c>
      <c r="E13" s="8"/>
      <c r="F13" s="9"/>
      <c r="G13" s="10"/>
      <c r="H13" s="184"/>
    </row>
    <row r="14" spans="1:9" ht="18" customHeight="1">
      <c r="A14" s="105" t="s">
        <v>71</v>
      </c>
      <c r="B14" s="189"/>
      <c r="C14" s="179" t="s">
        <v>137</v>
      </c>
      <c r="D14" s="182">
        <v>45</v>
      </c>
      <c r="E14" s="8" t="s">
        <v>162</v>
      </c>
      <c r="F14" s="9"/>
      <c r="G14" s="10"/>
      <c r="H14" s="184" t="s">
        <v>142</v>
      </c>
    </row>
    <row r="15" spans="1:9" ht="22.5">
      <c r="A15" s="105" t="s">
        <v>151</v>
      </c>
      <c r="B15" s="191" t="s">
        <v>153</v>
      </c>
      <c r="C15" s="179" t="s">
        <v>137</v>
      </c>
      <c r="D15" s="182">
        <v>52</v>
      </c>
      <c r="E15" s="8"/>
      <c r="F15" s="9"/>
      <c r="G15" s="10"/>
      <c r="H15" s="184"/>
    </row>
    <row r="16" spans="1:9" ht="22.5">
      <c r="A16" s="105" t="s">
        <v>152</v>
      </c>
      <c r="B16" s="191" t="s">
        <v>154</v>
      </c>
      <c r="C16" s="179" t="s">
        <v>137</v>
      </c>
      <c r="D16" s="182">
        <v>69</v>
      </c>
      <c r="E16" s="8"/>
      <c r="F16" s="9"/>
      <c r="G16" s="10"/>
      <c r="H16" s="184"/>
    </row>
    <row r="17" spans="1:11" ht="22.5">
      <c r="A17" s="105" t="s">
        <v>155</v>
      </c>
      <c r="B17" s="195" t="s">
        <v>156</v>
      </c>
      <c r="C17" s="179" t="s">
        <v>137</v>
      </c>
      <c r="D17" s="182">
        <v>81</v>
      </c>
      <c r="E17" s="8"/>
      <c r="F17" s="9"/>
      <c r="G17" s="10"/>
      <c r="H17" s="184" t="s">
        <v>143</v>
      </c>
    </row>
    <row r="18" spans="1:11" ht="22.5">
      <c r="A18" s="105" t="s">
        <v>144</v>
      </c>
      <c r="B18" s="191" t="s">
        <v>157</v>
      </c>
      <c r="C18" s="179" t="s">
        <v>137</v>
      </c>
      <c r="D18" s="182">
        <v>84</v>
      </c>
      <c r="E18" s="8"/>
      <c r="F18" s="9"/>
      <c r="G18" s="10"/>
    </row>
    <row r="19" spans="1:11" ht="22.5">
      <c r="A19" s="106" t="s">
        <v>72</v>
      </c>
      <c r="B19" s="193" t="s">
        <v>160</v>
      </c>
      <c r="C19" s="180" t="s">
        <v>145</v>
      </c>
      <c r="D19" s="182">
        <v>85</v>
      </c>
      <c r="E19" s="79"/>
      <c r="F19" s="80"/>
      <c r="G19" s="81"/>
    </row>
    <row r="20" spans="1:11" ht="18" customHeight="1">
      <c r="A20" s="105" t="s">
        <v>146</v>
      </c>
      <c r="B20" s="189"/>
      <c r="C20" s="179" t="s">
        <v>147</v>
      </c>
      <c r="D20" s="182"/>
      <c r="E20" s="8"/>
      <c r="F20" s="9"/>
      <c r="G20" s="10"/>
    </row>
    <row r="21" spans="1:11" ht="18" customHeight="1" thickBot="1">
      <c r="A21" s="187" t="s">
        <v>161</v>
      </c>
      <c r="B21" s="190"/>
      <c r="C21" s="181" t="s">
        <v>140</v>
      </c>
      <c r="D21" s="185">
        <v>98</v>
      </c>
      <c r="E21" s="11"/>
      <c r="F21" s="12"/>
      <c r="G21" s="13"/>
    </row>
    <row r="24" spans="1:11">
      <c r="A24" s="184" t="s">
        <v>158</v>
      </c>
    </row>
    <row r="26" spans="1:11">
      <c r="K26" s="17"/>
    </row>
  </sheetData>
  <mergeCells count="1">
    <mergeCell ref="H5:I5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5"/>
  <dimension ref="A1:AH52"/>
  <sheetViews>
    <sheetView view="pageBreakPreview" zoomScaleNormal="100" workbookViewId="0">
      <selection activeCell="AK13" sqref="AK13"/>
    </sheetView>
  </sheetViews>
  <sheetFormatPr defaultRowHeight="11.25"/>
  <cols>
    <col min="1" max="1" width="3.625" style="28" customWidth="1"/>
    <col min="2" max="2" width="8.375" style="28" customWidth="1"/>
    <col min="3" max="3" width="9" style="28" hidden="1" customWidth="1"/>
    <col min="4" max="4" width="8.375" style="28" hidden="1" customWidth="1"/>
    <col min="5" max="5" width="7.375" style="28" hidden="1" customWidth="1"/>
    <col min="6" max="6" width="6.625" style="28" hidden="1" customWidth="1"/>
    <col min="7" max="7" width="6.5" style="28" hidden="1" customWidth="1"/>
    <col min="8" max="8" width="6.625" style="28" hidden="1" customWidth="1"/>
    <col min="9" max="9" width="3.125" style="28" hidden="1" customWidth="1"/>
    <col min="10" max="10" width="6.125" style="28" hidden="1" customWidth="1"/>
    <col min="11" max="11" width="6.5" style="28" hidden="1" customWidth="1"/>
    <col min="12" max="12" width="3.125" style="224" hidden="1" customWidth="1"/>
    <col min="13" max="13" width="6.125" style="28" hidden="1" customWidth="1"/>
    <col min="14" max="14" width="6.625" style="28" hidden="1" customWidth="1"/>
    <col min="15" max="15" width="3.125" style="224" hidden="1" customWidth="1"/>
    <col min="16" max="16" width="6.125" style="28" hidden="1" customWidth="1"/>
    <col min="17" max="17" width="6.625" style="28" customWidth="1"/>
    <col min="18" max="18" width="3.125" style="224" customWidth="1"/>
    <col min="19" max="19" width="6.125" style="28" customWidth="1"/>
    <col min="20" max="20" width="6.625" style="28" customWidth="1"/>
    <col min="21" max="21" width="3.125" style="28" customWidth="1"/>
    <col min="22" max="22" width="6.125" style="28" customWidth="1"/>
    <col min="23" max="23" width="6.625" style="28" customWidth="1"/>
    <col min="24" max="24" width="3.125" style="28" customWidth="1"/>
    <col min="25" max="25" width="6.125" style="28" customWidth="1"/>
    <col min="26" max="26" width="6.625" style="28" customWidth="1"/>
    <col min="27" max="27" width="3.125" style="28" customWidth="1"/>
    <col min="28" max="28" width="6.125" style="28" customWidth="1"/>
    <col min="29" max="29" width="6.625" style="28" customWidth="1"/>
    <col min="30" max="30" width="3.125" style="28" customWidth="1"/>
    <col min="31" max="34" width="6.125" style="28" customWidth="1"/>
    <col min="35" max="16384" width="9" style="28"/>
  </cols>
  <sheetData>
    <row r="1" spans="1:34" s="34" customFormat="1" ht="15.75" customHeight="1">
      <c r="A1" s="34" t="s">
        <v>0</v>
      </c>
      <c r="L1" s="223"/>
      <c r="O1" s="223"/>
      <c r="R1" s="223"/>
    </row>
    <row r="2" spans="1:34" s="34" customFormat="1" ht="10.5" customHeight="1" thickBot="1">
      <c r="L2" s="223"/>
      <c r="O2" s="223"/>
      <c r="R2" s="223"/>
    </row>
    <row r="3" spans="1:34" s="68" customFormat="1" ht="15" customHeight="1">
      <c r="A3" s="399" t="s">
        <v>1</v>
      </c>
      <c r="B3" s="400"/>
      <c r="C3" s="36" t="s">
        <v>78</v>
      </c>
      <c r="D3" s="36" t="s">
        <v>78</v>
      </c>
      <c r="E3" s="409" t="s">
        <v>134</v>
      </c>
      <c r="F3" s="410"/>
      <c r="G3" s="410"/>
      <c r="H3" s="407" t="s">
        <v>135</v>
      </c>
      <c r="I3" s="406"/>
      <c r="J3" s="411"/>
      <c r="K3" s="405" t="s">
        <v>163</v>
      </c>
      <c r="L3" s="406"/>
      <c r="M3" s="406"/>
      <c r="N3" s="407" t="s">
        <v>168</v>
      </c>
      <c r="O3" s="406"/>
      <c r="P3" s="411"/>
      <c r="Q3" s="407" t="s">
        <v>176</v>
      </c>
      <c r="R3" s="406"/>
      <c r="S3" s="411"/>
      <c r="T3" s="407" t="s">
        <v>175</v>
      </c>
      <c r="U3" s="406"/>
      <c r="V3" s="406"/>
      <c r="W3" s="412" t="s">
        <v>185</v>
      </c>
      <c r="X3" s="413"/>
      <c r="Y3" s="414"/>
      <c r="Z3" s="405" t="s">
        <v>195</v>
      </c>
      <c r="AA3" s="406"/>
      <c r="AB3" s="406"/>
      <c r="AC3" s="407" t="s">
        <v>209</v>
      </c>
      <c r="AD3" s="406"/>
      <c r="AE3" s="408"/>
      <c r="AF3" s="216"/>
      <c r="AG3" s="216"/>
      <c r="AH3" s="216"/>
    </row>
    <row r="4" spans="1:34" s="68" customFormat="1" ht="12.75" customHeight="1">
      <c r="A4" s="401"/>
      <c r="B4" s="402"/>
      <c r="C4" s="70" t="s">
        <v>211</v>
      </c>
      <c r="D4" s="70" t="s">
        <v>213</v>
      </c>
      <c r="E4" s="38" t="s">
        <v>3</v>
      </c>
      <c r="F4" s="69" t="s">
        <v>4</v>
      </c>
      <c r="G4" s="39" t="s">
        <v>165</v>
      </c>
      <c r="H4" s="205" t="s">
        <v>3</v>
      </c>
      <c r="I4" s="69" t="s">
        <v>4</v>
      </c>
      <c r="J4" s="40" t="s">
        <v>164</v>
      </c>
      <c r="K4" s="41" t="s">
        <v>3</v>
      </c>
      <c r="L4" s="227" t="s">
        <v>4</v>
      </c>
      <c r="M4" s="41" t="s">
        <v>167</v>
      </c>
      <c r="N4" s="245" t="s">
        <v>3</v>
      </c>
      <c r="O4" s="227" t="s">
        <v>4</v>
      </c>
      <c r="P4" s="246" t="s">
        <v>172</v>
      </c>
      <c r="Q4" s="245" t="s">
        <v>3</v>
      </c>
      <c r="R4" s="227" t="s">
        <v>4</v>
      </c>
      <c r="S4" s="246" t="s">
        <v>173</v>
      </c>
      <c r="T4" s="268" t="s">
        <v>3</v>
      </c>
      <c r="U4" s="272" t="s">
        <v>4</v>
      </c>
      <c r="V4" s="268" t="s">
        <v>184</v>
      </c>
      <c r="W4" s="245" t="s">
        <v>3</v>
      </c>
      <c r="X4" s="272" t="s">
        <v>4</v>
      </c>
      <c r="Y4" s="246" t="s">
        <v>194</v>
      </c>
      <c r="Z4" s="268" t="s">
        <v>3</v>
      </c>
      <c r="AA4" s="272" t="s">
        <v>4</v>
      </c>
      <c r="AB4" s="268" t="s">
        <v>208</v>
      </c>
      <c r="AC4" s="389" t="s">
        <v>3</v>
      </c>
      <c r="AD4" s="69" t="s">
        <v>4</v>
      </c>
      <c r="AE4" s="212" t="s">
        <v>210</v>
      </c>
      <c r="AF4" s="41"/>
      <c r="AG4" s="41"/>
      <c r="AH4" s="41"/>
    </row>
    <row r="5" spans="1:34" s="68" customFormat="1" ht="12.75" customHeight="1">
      <c r="A5" s="403"/>
      <c r="B5" s="404"/>
      <c r="C5" s="38" t="s">
        <v>84</v>
      </c>
      <c r="D5" s="84" t="s">
        <v>85</v>
      </c>
      <c r="E5" s="38" t="s">
        <v>6</v>
      </c>
      <c r="F5" s="42" t="s">
        <v>7</v>
      </c>
      <c r="G5" s="42" t="s">
        <v>8</v>
      </c>
      <c r="H5" s="206" t="s">
        <v>6</v>
      </c>
      <c r="I5" s="108" t="s">
        <v>7</v>
      </c>
      <c r="J5" s="204" t="s">
        <v>8</v>
      </c>
      <c r="K5" s="203" t="s">
        <v>6</v>
      </c>
      <c r="L5" s="228" t="s">
        <v>7</v>
      </c>
      <c r="M5" s="203" t="s">
        <v>8</v>
      </c>
      <c r="N5" s="242" t="s">
        <v>6</v>
      </c>
      <c r="O5" s="228" t="s">
        <v>7</v>
      </c>
      <c r="P5" s="204" t="s">
        <v>8</v>
      </c>
      <c r="Q5" s="242" t="s">
        <v>6</v>
      </c>
      <c r="R5" s="228" t="s">
        <v>7</v>
      </c>
      <c r="S5" s="204" t="s">
        <v>8</v>
      </c>
      <c r="T5" s="203" t="s">
        <v>6</v>
      </c>
      <c r="U5" s="122" t="s">
        <v>7</v>
      </c>
      <c r="V5" s="203" t="s">
        <v>8</v>
      </c>
      <c r="W5" s="242" t="s">
        <v>6</v>
      </c>
      <c r="X5" s="122" t="s">
        <v>7</v>
      </c>
      <c r="Y5" s="204" t="s">
        <v>8</v>
      </c>
      <c r="Z5" s="203" t="s">
        <v>6</v>
      </c>
      <c r="AA5" s="122" t="s">
        <v>7</v>
      </c>
      <c r="AB5" s="203" t="s">
        <v>8</v>
      </c>
      <c r="AC5" s="107" t="s">
        <v>6</v>
      </c>
      <c r="AD5" s="108" t="s">
        <v>7</v>
      </c>
      <c r="AE5" s="213" t="s">
        <v>8</v>
      </c>
      <c r="AF5" s="43"/>
      <c r="AG5" s="43"/>
      <c r="AH5" s="43"/>
    </row>
    <row r="6" spans="1:34" ht="20.100000000000001" customHeight="1">
      <c r="A6" s="37">
        <v>1</v>
      </c>
      <c r="B6" s="347" t="s">
        <v>10</v>
      </c>
      <c r="C6" s="380">
        <v>3707843</v>
      </c>
      <c r="D6" s="85">
        <f>第1表!J7</f>
        <v>912325</v>
      </c>
      <c r="E6" s="109">
        <v>32.93945882150787</v>
      </c>
      <c r="F6" s="117">
        <v>37</v>
      </c>
      <c r="G6" s="47">
        <v>0.93945882150786986</v>
      </c>
      <c r="H6" s="46">
        <v>33.14</v>
      </c>
      <c r="I6" s="45">
        <v>35</v>
      </c>
      <c r="J6" s="47">
        <v>0.2</v>
      </c>
      <c r="K6" s="219">
        <v>33.049999999999997</v>
      </c>
      <c r="L6" s="229">
        <v>32</v>
      </c>
      <c r="M6" s="219">
        <v>-0.09</v>
      </c>
      <c r="N6" s="109">
        <v>32.76</v>
      </c>
      <c r="O6" s="229">
        <v>31</v>
      </c>
      <c r="P6" s="47">
        <v>-0.28999999999999998</v>
      </c>
      <c r="Q6" s="109">
        <v>25.86</v>
      </c>
      <c r="R6" s="386">
        <v>32</v>
      </c>
      <c r="S6" s="47">
        <v>-6.9</v>
      </c>
      <c r="T6" s="219">
        <v>25.78</v>
      </c>
      <c r="U6" s="386">
        <v>32</v>
      </c>
      <c r="V6" s="219">
        <v>-0.08</v>
      </c>
      <c r="W6" s="109">
        <v>25.71</v>
      </c>
      <c r="X6" s="48">
        <v>31</v>
      </c>
      <c r="Y6" s="47">
        <v>-7.0000000000000007E-2</v>
      </c>
      <c r="Z6" s="219">
        <v>25.52</v>
      </c>
      <c r="AA6" s="386">
        <v>31</v>
      </c>
      <c r="AB6" s="219">
        <v>-0.19</v>
      </c>
      <c r="AC6" s="46">
        <f>ROUND(D6/C6*100,2)</f>
        <v>24.61</v>
      </c>
      <c r="AD6" s="45">
        <f>RANK(AC6,AC$6:AC$42,0)</f>
        <v>31</v>
      </c>
      <c r="AE6" s="214">
        <f t="shared" ref="AE6:AE38" si="0">ROUND(AC6-Z6,2)</f>
        <v>-0.91</v>
      </c>
      <c r="AF6" s="217"/>
      <c r="AG6" s="217"/>
      <c r="AH6" s="217"/>
    </row>
    <row r="7" spans="1:34" ht="20.100000000000001" customHeight="1">
      <c r="A7" s="37">
        <v>2</v>
      </c>
      <c r="B7" s="347" t="s">
        <v>11</v>
      </c>
      <c r="C7" s="381">
        <v>1425472</v>
      </c>
      <c r="D7" s="85">
        <f>第1表!J8</f>
        <v>342583</v>
      </c>
      <c r="E7" s="109">
        <v>33.752882538806887</v>
      </c>
      <c r="F7" s="117">
        <v>33</v>
      </c>
      <c r="G7" s="47">
        <v>0.89288253880688728</v>
      </c>
      <c r="H7" s="46">
        <v>33.950000000000003</v>
      </c>
      <c r="I7" s="45">
        <v>32</v>
      </c>
      <c r="J7" s="47">
        <v>0.2</v>
      </c>
      <c r="K7" s="219">
        <v>33.32</v>
      </c>
      <c r="L7" s="229">
        <v>31</v>
      </c>
      <c r="M7" s="219">
        <v>-0.63</v>
      </c>
      <c r="N7" s="109">
        <v>32.450000000000003</v>
      </c>
      <c r="O7" s="229">
        <v>32</v>
      </c>
      <c r="P7" s="47">
        <v>-0.87</v>
      </c>
      <c r="Q7" s="109">
        <v>26.12</v>
      </c>
      <c r="R7" s="386">
        <v>31</v>
      </c>
      <c r="S7" s="47">
        <v>-6.33</v>
      </c>
      <c r="T7" s="219">
        <v>25.74</v>
      </c>
      <c r="U7" s="386">
        <v>33</v>
      </c>
      <c r="V7" s="219">
        <v>-0.38</v>
      </c>
      <c r="W7" s="109">
        <v>25.39</v>
      </c>
      <c r="X7" s="48">
        <v>32</v>
      </c>
      <c r="Y7" s="47">
        <v>-0.35</v>
      </c>
      <c r="Z7" s="219">
        <v>25.18</v>
      </c>
      <c r="AA7" s="386">
        <v>32</v>
      </c>
      <c r="AB7" s="219">
        <v>-0.21</v>
      </c>
      <c r="AC7" s="46">
        <f t="shared" ref="AC7:AC38" si="1">ROUND(D7/C7*100,2)</f>
        <v>24.03</v>
      </c>
      <c r="AD7" s="45">
        <f>RANK(AC7,AC$6:AC$42,0)</f>
        <v>33</v>
      </c>
      <c r="AE7" s="214">
        <f t="shared" si="0"/>
        <v>-1.1499999999999999</v>
      </c>
      <c r="AF7" s="217"/>
      <c r="AG7" s="217"/>
      <c r="AH7" s="217"/>
    </row>
    <row r="8" spans="1:34" ht="20.100000000000001" customHeight="1">
      <c r="A8" s="37">
        <v>3</v>
      </c>
      <c r="B8" s="347" t="s">
        <v>12</v>
      </c>
      <c r="C8" s="381">
        <v>422107</v>
      </c>
      <c r="D8" s="85">
        <f>第1表!J9</f>
        <v>121664</v>
      </c>
      <c r="E8" s="109">
        <v>37.336731740563351</v>
      </c>
      <c r="F8" s="117">
        <v>22</v>
      </c>
      <c r="G8" s="47">
        <v>1.6067317405633545</v>
      </c>
      <c r="H8" s="46">
        <v>37.369999999999997</v>
      </c>
      <c r="I8" s="45">
        <v>22</v>
      </c>
      <c r="J8" s="47">
        <v>0.03</v>
      </c>
      <c r="K8" s="219">
        <v>37.47</v>
      </c>
      <c r="L8" s="229">
        <v>19</v>
      </c>
      <c r="M8" s="219">
        <v>0.1</v>
      </c>
      <c r="N8" s="109">
        <v>37.39</v>
      </c>
      <c r="O8" s="229">
        <v>17</v>
      </c>
      <c r="P8" s="47">
        <v>-0.08</v>
      </c>
      <c r="Q8" s="109">
        <v>28.44</v>
      </c>
      <c r="R8" s="386">
        <v>24</v>
      </c>
      <c r="S8" s="47">
        <v>-8.9499999999999993</v>
      </c>
      <c r="T8" s="219">
        <v>28.66</v>
      </c>
      <c r="U8" s="386">
        <v>23</v>
      </c>
      <c r="V8" s="219">
        <v>0.22</v>
      </c>
      <c r="W8" s="109">
        <v>28.84</v>
      </c>
      <c r="X8" s="48">
        <v>21</v>
      </c>
      <c r="Y8" s="47">
        <v>0.18</v>
      </c>
      <c r="Z8" s="219">
        <v>29.23</v>
      </c>
      <c r="AA8" s="386">
        <v>21</v>
      </c>
      <c r="AB8" s="219">
        <v>0.39</v>
      </c>
      <c r="AC8" s="46">
        <f t="shared" si="1"/>
        <v>28.82</v>
      </c>
      <c r="AD8" s="45">
        <f t="shared" ref="AD8:AD38" si="2">RANK(AC8,AC$6:AC$42,0)</f>
        <v>22</v>
      </c>
      <c r="AE8" s="214">
        <f t="shared" si="0"/>
        <v>-0.41</v>
      </c>
      <c r="AF8" s="217"/>
      <c r="AG8" s="217"/>
      <c r="AH8" s="217"/>
    </row>
    <row r="9" spans="1:34" ht="20.100000000000001" customHeight="1">
      <c r="A9" s="37">
        <v>4</v>
      </c>
      <c r="B9" s="347" t="s">
        <v>13</v>
      </c>
      <c r="C9" s="381">
        <v>259640</v>
      </c>
      <c r="D9" s="85">
        <f>第1表!J10</f>
        <v>76353</v>
      </c>
      <c r="E9" s="109">
        <v>37.857890379719159</v>
      </c>
      <c r="F9" s="117">
        <v>19</v>
      </c>
      <c r="G9" s="47">
        <v>1.2978903797191563</v>
      </c>
      <c r="H9" s="46">
        <v>38.119999999999997</v>
      </c>
      <c r="I9" s="45">
        <v>19</v>
      </c>
      <c r="J9" s="47">
        <v>0.26</v>
      </c>
      <c r="K9" s="219">
        <v>37.82</v>
      </c>
      <c r="L9" s="229">
        <v>17</v>
      </c>
      <c r="M9" s="219">
        <v>-0.3</v>
      </c>
      <c r="N9" s="109">
        <v>37.33</v>
      </c>
      <c r="O9" s="229">
        <v>18</v>
      </c>
      <c r="P9" s="47">
        <v>-0.49</v>
      </c>
      <c r="Q9" s="109">
        <v>30.26</v>
      </c>
      <c r="R9" s="386">
        <v>12</v>
      </c>
      <c r="S9" s="47">
        <v>-7.07</v>
      </c>
      <c r="T9" s="219">
        <v>30.28</v>
      </c>
      <c r="U9" s="386">
        <v>14</v>
      </c>
      <c r="V9" s="219">
        <v>0.02</v>
      </c>
      <c r="W9" s="109">
        <v>30.3</v>
      </c>
      <c r="X9" s="48">
        <v>14</v>
      </c>
      <c r="Y9" s="47">
        <v>0.02</v>
      </c>
      <c r="Z9" s="219">
        <v>30.09</v>
      </c>
      <c r="AA9" s="386">
        <v>16</v>
      </c>
      <c r="AB9" s="219">
        <v>-0.21</v>
      </c>
      <c r="AC9" s="46">
        <f t="shared" si="1"/>
        <v>29.41</v>
      </c>
      <c r="AD9" s="45">
        <f t="shared" si="2"/>
        <v>15</v>
      </c>
      <c r="AE9" s="214">
        <f t="shared" si="0"/>
        <v>-0.68</v>
      </c>
      <c r="AF9" s="217"/>
      <c r="AG9" s="217"/>
      <c r="AH9" s="217"/>
    </row>
    <row r="10" spans="1:34" ht="20.100000000000001" customHeight="1">
      <c r="A10" s="37">
        <v>5</v>
      </c>
      <c r="B10" s="347" t="s">
        <v>14</v>
      </c>
      <c r="C10" s="381">
        <v>177895</v>
      </c>
      <c r="D10" s="85">
        <f>第1表!J11</f>
        <v>49196</v>
      </c>
      <c r="E10" s="109">
        <v>40.98292821337369</v>
      </c>
      <c r="F10" s="117">
        <v>10</v>
      </c>
      <c r="G10" s="47">
        <v>1.572928213373693</v>
      </c>
      <c r="H10" s="46">
        <v>40</v>
      </c>
      <c r="I10" s="45">
        <v>11</v>
      </c>
      <c r="J10" s="47">
        <v>-0.98</v>
      </c>
      <c r="K10" s="219">
        <v>39.78</v>
      </c>
      <c r="L10" s="229">
        <v>10</v>
      </c>
      <c r="M10" s="219">
        <v>-0.22</v>
      </c>
      <c r="N10" s="109">
        <v>39.39</v>
      </c>
      <c r="O10" s="229">
        <v>9</v>
      </c>
      <c r="P10" s="47">
        <v>-0.39</v>
      </c>
      <c r="Q10" s="109">
        <v>28.45</v>
      </c>
      <c r="R10" s="386">
        <v>23</v>
      </c>
      <c r="S10" s="47">
        <v>-10.94</v>
      </c>
      <c r="T10" s="219">
        <v>28.39</v>
      </c>
      <c r="U10" s="386">
        <v>25</v>
      </c>
      <c r="V10" s="219">
        <v>-0.06</v>
      </c>
      <c r="W10" s="109">
        <v>28.44</v>
      </c>
      <c r="X10" s="48">
        <v>25</v>
      </c>
      <c r="Y10" s="47">
        <v>0.05</v>
      </c>
      <c r="Z10" s="219">
        <v>28.21</v>
      </c>
      <c r="AA10" s="386">
        <v>27</v>
      </c>
      <c r="AB10" s="219">
        <v>-0.23</v>
      </c>
      <c r="AC10" s="46">
        <f t="shared" si="1"/>
        <v>27.65</v>
      </c>
      <c r="AD10" s="45">
        <f t="shared" si="2"/>
        <v>27</v>
      </c>
      <c r="AE10" s="214">
        <f t="shared" si="0"/>
        <v>-0.56000000000000005</v>
      </c>
      <c r="AF10" s="217"/>
      <c r="AG10" s="217"/>
      <c r="AH10" s="217"/>
    </row>
    <row r="11" spans="1:34" ht="20.100000000000001" customHeight="1">
      <c r="A11" s="37">
        <v>6</v>
      </c>
      <c r="B11" s="347" t="s">
        <v>15</v>
      </c>
      <c r="C11" s="381">
        <v>420202</v>
      </c>
      <c r="D11" s="85">
        <f>第1表!J12</f>
        <v>108899</v>
      </c>
      <c r="E11" s="109">
        <v>35.407762054279708</v>
      </c>
      <c r="F11" s="117">
        <v>28</v>
      </c>
      <c r="G11" s="47">
        <v>1.6877620542797089</v>
      </c>
      <c r="H11" s="46">
        <v>35.5</v>
      </c>
      <c r="I11" s="45">
        <v>30</v>
      </c>
      <c r="J11" s="47">
        <v>0.09</v>
      </c>
      <c r="K11" s="219">
        <v>35.049999999999997</v>
      </c>
      <c r="L11" s="229">
        <v>28</v>
      </c>
      <c r="M11" s="219">
        <v>-0.45</v>
      </c>
      <c r="N11" s="109">
        <v>34.49</v>
      </c>
      <c r="O11" s="229">
        <v>29</v>
      </c>
      <c r="P11" s="47">
        <v>-0.56000000000000005</v>
      </c>
      <c r="Q11" s="109">
        <v>27.31</v>
      </c>
      <c r="R11" s="386">
        <v>30</v>
      </c>
      <c r="S11" s="47">
        <v>-7.18</v>
      </c>
      <c r="T11" s="219">
        <v>27.16</v>
      </c>
      <c r="U11" s="386">
        <v>30</v>
      </c>
      <c r="V11" s="219">
        <v>-0.15</v>
      </c>
      <c r="W11" s="109">
        <v>26.99</v>
      </c>
      <c r="X11" s="48">
        <v>30</v>
      </c>
      <c r="Y11" s="47">
        <v>-0.17</v>
      </c>
      <c r="Z11" s="219">
        <v>26.62</v>
      </c>
      <c r="AA11" s="386">
        <v>30</v>
      </c>
      <c r="AB11" s="219">
        <v>-0.37</v>
      </c>
      <c r="AC11" s="46">
        <f t="shared" si="1"/>
        <v>25.92</v>
      </c>
      <c r="AD11" s="45">
        <f t="shared" si="2"/>
        <v>30</v>
      </c>
      <c r="AE11" s="214">
        <f t="shared" si="0"/>
        <v>-0.7</v>
      </c>
      <c r="AF11" s="217"/>
      <c r="AG11" s="217"/>
      <c r="AH11" s="217"/>
    </row>
    <row r="12" spans="1:34" ht="20.100000000000001" customHeight="1">
      <c r="A12" s="37">
        <v>7</v>
      </c>
      <c r="B12" s="347" t="s">
        <v>16</v>
      </c>
      <c r="C12" s="381">
        <v>196809</v>
      </c>
      <c r="D12" s="85">
        <f>第1表!J13</f>
        <v>56743</v>
      </c>
      <c r="E12" s="109">
        <v>38.767178454568338</v>
      </c>
      <c r="F12" s="117">
        <v>13</v>
      </c>
      <c r="G12" s="47">
        <v>1.1871784545683397</v>
      </c>
      <c r="H12" s="46">
        <v>38.86</v>
      </c>
      <c r="I12" s="45">
        <v>13</v>
      </c>
      <c r="J12" s="47">
        <v>0.09</v>
      </c>
      <c r="K12" s="219">
        <v>38.86</v>
      </c>
      <c r="L12" s="229">
        <v>14</v>
      </c>
      <c r="M12" s="219">
        <v>0</v>
      </c>
      <c r="N12" s="109">
        <v>38.33</v>
      </c>
      <c r="O12" s="229">
        <v>16</v>
      </c>
      <c r="P12" s="47">
        <v>-0.53</v>
      </c>
      <c r="Q12" s="109">
        <v>30.12</v>
      </c>
      <c r="R12" s="386">
        <v>14</v>
      </c>
      <c r="S12" s="47">
        <v>-8.2100000000000009</v>
      </c>
      <c r="T12" s="219">
        <v>29.84</v>
      </c>
      <c r="U12" s="386">
        <v>18</v>
      </c>
      <c r="V12" s="219">
        <v>-0.28000000000000003</v>
      </c>
      <c r="W12" s="109">
        <v>29.65</v>
      </c>
      <c r="X12" s="48">
        <v>18</v>
      </c>
      <c r="Y12" s="47">
        <v>-0.19</v>
      </c>
      <c r="Z12" s="219">
        <v>29.32</v>
      </c>
      <c r="AA12" s="386">
        <v>20</v>
      </c>
      <c r="AB12" s="219">
        <v>-0.33</v>
      </c>
      <c r="AC12" s="46">
        <f t="shared" si="1"/>
        <v>28.83</v>
      </c>
      <c r="AD12" s="45">
        <f t="shared" si="2"/>
        <v>21</v>
      </c>
      <c r="AE12" s="214">
        <f t="shared" si="0"/>
        <v>-0.49</v>
      </c>
      <c r="AF12" s="217"/>
      <c r="AG12" s="217"/>
      <c r="AH12" s="217"/>
    </row>
    <row r="13" spans="1:34" ht="20.100000000000001" customHeight="1">
      <c r="A13" s="37">
        <v>8</v>
      </c>
      <c r="B13" s="347" t="s">
        <v>17</v>
      </c>
      <c r="C13" s="381">
        <v>239272</v>
      </c>
      <c r="D13" s="85">
        <f>第1表!J14</f>
        <v>65558</v>
      </c>
      <c r="E13" s="109">
        <v>36.598224439958038</v>
      </c>
      <c r="F13" s="117">
        <v>25</v>
      </c>
      <c r="G13" s="47">
        <v>1.7582244399580347</v>
      </c>
      <c r="H13" s="46">
        <v>36.43</v>
      </c>
      <c r="I13" s="45">
        <v>23</v>
      </c>
      <c r="J13" s="47">
        <v>-0.17</v>
      </c>
      <c r="K13" s="219">
        <v>36.18</v>
      </c>
      <c r="L13" s="229">
        <v>22</v>
      </c>
      <c r="M13" s="219">
        <v>-0.25</v>
      </c>
      <c r="N13" s="109">
        <v>35.700000000000003</v>
      </c>
      <c r="O13" s="229">
        <v>21</v>
      </c>
      <c r="P13" s="47">
        <v>-0.48</v>
      </c>
      <c r="Q13" s="109">
        <v>28.21</v>
      </c>
      <c r="R13" s="386">
        <v>26</v>
      </c>
      <c r="S13" s="47">
        <v>-7.49</v>
      </c>
      <c r="T13" s="219">
        <v>28.11</v>
      </c>
      <c r="U13" s="386">
        <v>27</v>
      </c>
      <c r="V13" s="219">
        <v>-0.1</v>
      </c>
      <c r="W13" s="109">
        <v>27.94</v>
      </c>
      <c r="X13" s="48">
        <v>29</v>
      </c>
      <c r="Y13" s="47">
        <v>-0.17</v>
      </c>
      <c r="Z13" s="219">
        <v>27.84</v>
      </c>
      <c r="AA13" s="386">
        <v>28</v>
      </c>
      <c r="AB13" s="219">
        <v>-0.1</v>
      </c>
      <c r="AC13" s="46">
        <f t="shared" si="1"/>
        <v>27.4</v>
      </c>
      <c r="AD13" s="45">
        <f t="shared" si="2"/>
        <v>28</v>
      </c>
      <c r="AE13" s="214">
        <f t="shared" si="0"/>
        <v>-0.44</v>
      </c>
      <c r="AF13" s="217"/>
      <c r="AG13" s="217"/>
      <c r="AH13" s="217"/>
    </row>
    <row r="14" spans="1:34" ht="20.100000000000001" customHeight="1">
      <c r="A14" s="37">
        <v>9</v>
      </c>
      <c r="B14" s="347" t="s">
        <v>18</v>
      </c>
      <c r="C14" s="381">
        <v>60271</v>
      </c>
      <c r="D14" s="85">
        <f>第1表!J15</f>
        <v>16902</v>
      </c>
      <c r="E14" s="109">
        <v>41.374239004035843</v>
      </c>
      <c r="F14" s="117">
        <v>7</v>
      </c>
      <c r="G14" s="47">
        <v>1.6742390040358401</v>
      </c>
      <c r="H14" s="46">
        <v>40.630000000000003</v>
      </c>
      <c r="I14" s="45">
        <v>7</v>
      </c>
      <c r="J14" s="47">
        <v>-0.74</v>
      </c>
      <c r="K14" s="219">
        <v>40.69</v>
      </c>
      <c r="L14" s="229">
        <v>7</v>
      </c>
      <c r="M14" s="219">
        <v>0.06</v>
      </c>
      <c r="N14" s="109">
        <v>40.22</v>
      </c>
      <c r="O14" s="229">
        <v>7</v>
      </c>
      <c r="P14" s="47">
        <v>-0.47</v>
      </c>
      <c r="Q14" s="109">
        <v>28.68</v>
      </c>
      <c r="R14" s="386">
        <v>22</v>
      </c>
      <c r="S14" s="47">
        <v>-11.54</v>
      </c>
      <c r="T14" s="219">
        <v>28.71</v>
      </c>
      <c r="U14" s="386">
        <v>22</v>
      </c>
      <c r="V14" s="219">
        <v>0.03</v>
      </c>
      <c r="W14" s="109">
        <v>28.66</v>
      </c>
      <c r="X14" s="48">
        <v>24</v>
      </c>
      <c r="Y14" s="47">
        <v>-0.05</v>
      </c>
      <c r="Z14" s="219">
        <v>28.6</v>
      </c>
      <c r="AA14" s="386">
        <v>24</v>
      </c>
      <c r="AB14" s="219">
        <v>-0.06</v>
      </c>
      <c r="AC14" s="46">
        <f t="shared" si="1"/>
        <v>28.04</v>
      </c>
      <c r="AD14" s="45">
        <f t="shared" si="2"/>
        <v>24</v>
      </c>
      <c r="AE14" s="214">
        <f t="shared" si="0"/>
        <v>-0.56000000000000005</v>
      </c>
      <c r="AF14" s="217"/>
      <c r="AG14" s="217"/>
      <c r="AH14" s="217"/>
    </row>
    <row r="15" spans="1:34" ht="20.100000000000001" customHeight="1">
      <c r="A15" s="37">
        <v>10</v>
      </c>
      <c r="B15" s="347" t="s">
        <v>19</v>
      </c>
      <c r="C15" s="381">
        <v>710798</v>
      </c>
      <c r="D15" s="85">
        <f>第1表!J16</f>
        <v>210083</v>
      </c>
      <c r="E15" s="109">
        <v>35.502796491776493</v>
      </c>
      <c r="F15" s="117">
        <v>27</v>
      </c>
      <c r="G15" s="47">
        <v>1.3327964917764916</v>
      </c>
      <c r="H15" s="46">
        <v>36.380000000000003</v>
      </c>
      <c r="I15" s="45">
        <v>24</v>
      </c>
      <c r="J15" s="47">
        <v>0.88</v>
      </c>
      <c r="K15" s="219">
        <v>36.24</v>
      </c>
      <c r="L15" s="229">
        <v>21</v>
      </c>
      <c r="M15" s="219">
        <v>-0.14000000000000001</v>
      </c>
      <c r="N15" s="109">
        <v>35.700000000000003</v>
      </c>
      <c r="O15" s="229">
        <v>21</v>
      </c>
      <c r="P15" s="47">
        <v>-0.54</v>
      </c>
      <c r="Q15" s="109">
        <v>30.07</v>
      </c>
      <c r="R15" s="386">
        <v>16</v>
      </c>
      <c r="S15" s="47">
        <v>-5.63</v>
      </c>
      <c r="T15" s="219">
        <v>30.23</v>
      </c>
      <c r="U15" s="386">
        <v>15</v>
      </c>
      <c r="V15" s="219">
        <v>0.16</v>
      </c>
      <c r="W15" s="109">
        <v>30.16</v>
      </c>
      <c r="X15" s="48">
        <v>15</v>
      </c>
      <c r="Y15" s="47">
        <v>-7.0000000000000007E-2</v>
      </c>
      <c r="Z15" s="219">
        <v>30.28</v>
      </c>
      <c r="AA15" s="386">
        <v>13</v>
      </c>
      <c r="AB15" s="219">
        <v>0.12</v>
      </c>
      <c r="AC15" s="46">
        <f t="shared" si="1"/>
        <v>29.56</v>
      </c>
      <c r="AD15" s="45">
        <f t="shared" si="2"/>
        <v>13</v>
      </c>
      <c r="AE15" s="214">
        <f t="shared" si="0"/>
        <v>-0.72</v>
      </c>
      <c r="AF15" s="217"/>
      <c r="AG15" s="217"/>
      <c r="AH15" s="217"/>
    </row>
    <row r="16" spans="1:34" ht="20.100000000000001" customHeight="1">
      <c r="A16" s="37">
        <v>11</v>
      </c>
      <c r="B16" s="347" t="s">
        <v>20</v>
      </c>
      <c r="C16" s="381">
        <v>47613</v>
      </c>
      <c r="D16" s="85">
        <f>第1表!J17</f>
        <v>17816</v>
      </c>
      <c r="E16" s="109">
        <v>48.64170192573846</v>
      </c>
      <c r="F16" s="117">
        <v>3</v>
      </c>
      <c r="G16" s="47">
        <v>1.5217019257384621</v>
      </c>
      <c r="H16" s="46">
        <v>48.38</v>
      </c>
      <c r="I16" s="45">
        <v>3</v>
      </c>
      <c r="J16" s="47">
        <v>-0.26</v>
      </c>
      <c r="K16" s="219">
        <v>48.53</v>
      </c>
      <c r="L16" s="229">
        <v>3</v>
      </c>
      <c r="M16" s="219">
        <v>0.15</v>
      </c>
      <c r="N16" s="109">
        <v>48.48</v>
      </c>
      <c r="O16" s="229">
        <v>3</v>
      </c>
      <c r="P16" s="47">
        <v>-0.05</v>
      </c>
      <c r="Q16" s="109">
        <v>37.92</v>
      </c>
      <c r="R16" s="386">
        <v>2</v>
      </c>
      <c r="S16" s="47">
        <v>-10.56</v>
      </c>
      <c r="T16" s="219">
        <v>37.78</v>
      </c>
      <c r="U16" s="386">
        <v>2</v>
      </c>
      <c r="V16" s="219">
        <v>-0.14000000000000001</v>
      </c>
      <c r="W16" s="109">
        <v>37.590000000000003</v>
      </c>
      <c r="X16" s="48">
        <v>2</v>
      </c>
      <c r="Y16" s="47">
        <v>-0.19</v>
      </c>
      <c r="Z16" s="219">
        <v>38</v>
      </c>
      <c r="AA16" s="386">
        <v>2</v>
      </c>
      <c r="AB16" s="219">
        <v>0.41</v>
      </c>
      <c r="AC16" s="46">
        <f t="shared" si="1"/>
        <v>37.42</v>
      </c>
      <c r="AD16" s="45">
        <f t="shared" si="2"/>
        <v>2</v>
      </c>
      <c r="AE16" s="214">
        <f t="shared" si="0"/>
        <v>-0.57999999999999996</v>
      </c>
      <c r="AF16" s="217"/>
      <c r="AG16" s="217"/>
      <c r="AH16" s="217"/>
    </row>
    <row r="17" spans="1:34" ht="20.100000000000001" customHeight="1">
      <c r="A17" s="37">
        <v>12</v>
      </c>
      <c r="B17" s="347" t="s">
        <v>21</v>
      </c>
      <c r="C17" s="381">
        <v>165358</v>
      </c>
      <c r="D17" s="85">
        <f>第1表!J18</f>
        <v>48536</v>
      </c>
      <c r="E17" s="109">
        <v>33.611790395611322</v>
      </c>
      <c r="F17" s="117">
        <v>35</v>
      </c>
      <c r="G17" s="47">
        <v>1.9817903956113234</v>
      </c>
      <c r="H17" s="46">
        <v>35.81</v>
      </c>
      <c r="I17" s="45">
        <v>26</v>
      </c>
      <c r="J17" s="47">
        <v>2.2000000000000002</v>
      </c>
      <c r="K17" s="219">
        <v>35.43</v>
      </c>
      <c r="L17" s="229">
        <v>24</v>
      </c>
      <c r="M17" s="219">
        <v>-0.38</v>
      </c>
      <c r="N17" s="109">
        <v>35.630000000000003</v>
      </c>
      <c r="O17" s="229">
        <v>23</v>
      </c>
      <c r="P17" s="47">
        <v>0.2</v>
      </c>
      <c r="Q17" s="109">
        <v>28.88</v>
      </c>
      <c r="R17" s="386">
        <v>21</v>
      </c>
      <c r="S17" s="47">
        <v>-6.75</v>
      </c>
      <c r="T17" s="219">
        <v>29.41</v>
      </c>
      <c r="U17" s="386">
        <v>20</v>
      </c>
      <c r="V17" s="219">
        <v>0.53</v>
      </c>
      <c r="W17" s="109">
        <v>29.27</v>
      </c>
      <c r="X17" s="48">
        <v>20</v>
      </c>
      <c r="Y17" s="47">
        <v>-0.14000000000000001</v>
      </c>
      <c r="Z17" s="219">
        <v>29.82</v>
      </c>
      <c r="AA17" s="386">
        <v>18</v>
      </c>
      <c r="AB17" s="219">
        <v>0.55000000000000004</v>
      </c>
      <c r="AC17" s="46">
        <f t="shared" si="1"/>
        <v>29.35</v>
      </c>
      <c r="AD17" s="45">
        <f t="shared" si="2"/>
        <v>17</v>
      </c>
      <c r="AE17" s="214">
        <f t="shared" si="0"/>
        <v>-0.47</v>
      </c>
      <c r="AF17" s="217"/>
      <c r="AG17" s="217"/>
      <c r="AH17" s="217"/>
    </row>
    <row r="18" spans="1:34" ht="20.100000000000001" customHeight="1">
      <c r="A18" s="37">
        <v>13</v>
      </c>
      <c r="B18" s="347" t="s">
        <v>22</v>
      </c>
      <c r="C18" s="381">
        <v>224624</v>
      </c>
      <c r="D18" s="85">
        <f>第1表!J19</f>
        <v>67303</v>
      </c>
      <c r="E18" s="109">
        <v>35.098637380516571</v>
      </c>
      <c r="F18" s="117">
        <v>30</v>
      </c>
      <c r="G18" s="47">
        <v>1.6086373805165692</v>
      </c>
      <c r="H18" s="46">
        <v>35.94</v>
      </c>
      <c r="I18" s="45">
        <v>25</v>
      </c>
      <c r="J18" s="47">
        <v>0.84</v>
      </c>
      <c r="K18" s="219">
        <v>35.71</v>
      </c>
      <c r="L18" s="229">
        <v>23</v>
      </c>
      <c r="M18" s="219">
        <v>-0.23</v>
      </c>
      <c r="N18" s="109">
        <v>35.26</v>
      </c>
      <c r="O18" s="229">
        <v>25</v>
      </c>
      <c r="P18" s="47">
        <v>-0.45</v>
      </c>
      <c r="Q18" s="109">
        <v>30.23</v>
      </c>
      <c r="R18" s="386">
        <v>13</v>
      </c>
      <c r="S18" s="47">
        <v>-5.03</v>
      </c>
      <c r="T18" s="219">
        <v>30.56</v>
      </c>
      <c r="U18" s="386">
        <v>12</v>
      </c>
      <c r="V18" s="219">
        <v>0.33</v>
      </c>
      <c r="W18" s="109">
        <v>30.6</v>
      </c>
      <c r="X18" s="48">
        <v>10</v>
      </c>
      <c r="Y18" s="47">
        <v>0.04</v>
      </c>
      <c r="Z18" s="219">
        <v>30.79</v>
      </c>
      <c r="AA18" s="386">
        <v>10</v>
      </c>
      <c r="AB18" s="219">
        <v>0.19</v>
      </c>
      <c r="AC18" s="46">
        <f t="shared" si="1"/>
        <v>29.96</v>
      </c>
      <c r="AD18" s="45">
        <f t="shared" si="2"/>
        <v>11</v>
      </c>
      <c r="AE18" s="214">
        <f t="shared" si="0"/>
        <v>-0.83</v>
      </c>
      <c r="AF18" s="217"/>
      <c r="AG18" s="217"/>
      <c r="AH18" s="217"/>
    </row>
    <row r="19" spans="1:34" ht="20.100000000000001" customHeight="1">
      <c r="A19" s="37">
        <v>14</v>
      </c>
      <c r="B19" s="347" t="s">
        <v>23</v>
      </c>
      <c r="C19" s="381">
        <v>231822</v>
      </c>
      <c r="D19" s="85">
        <f>第1表!J20</f>
        <v>67815</v>
      </c>
      <c r="E19" s="109">
        <v>37.550269393852446</v>
      </c>
      <c r="F19" s="117">
        <v>21</v>
      </c>
      <c r="G19" s="47">
        <v>1.570269393852449</v>
      </c>
      <c r="H19" s="46">
        <v>37.93</v>
      </c>
      <c r="I19" s="45">
        <v>20</v>
      </c>
      <c r="J19" s="47">
        <v>0.38</v>
      </c>
      <c r="K19" s="219">
        <v>37.36</v>
      </c>
      <c r="L19" s="229">
        <v>20</v>
      </c>
      <c r="M19" s="219">
        <v>-0.56999999999999995</v>
      </c>
      <c r="N19" s="109">
        <v>36.9</v>
      </c>
      <c r="O19" s="229">
        <v>19</v>
      </c>
      <c r="P19" s="47">
        <v>-0.46</v>
      </c>
      <c r="Q19" s="109">
        <v>30.84</v>
      </c>
      <c r="R19" s="386">
        <v>11</v>
      </c>
      <c r="S19" s="47">
        <v>-6.06</v>
      </c>
      <c r="T19" s="219">
        <v>30.65</v>
      </c>
      <c r="U19" s="386">
        <v>11</v>
      </c>
      <c r="V19" s="219">
        <v>-0.19</v>
      </c>
      <c r="W19" s="109">
        <v>30.43</v>
      </c>
      <c r="X19" s="48">
        <v>12</v>
      </c>
      <c r="Y19" s="47">
        <v>-0.22</v>
      </c>
      <c r="Z19" s="219">
        <v>30.43</v>
      </c>
      <c r="AA19" s="386">
        <v>12</v>
      </c>
      <c r="AB19" s="219">
        <v>0</v>
      </c>
      <c r="AC19" s="46">
        <f t="shared" si="1"/>
        <v>29.25</v>
      </c>
      <c r="AD19" s="45">
        <f t="shared" si="2"/>
        <v>18</v>
      </c>
      <c r="AE19" s="214">
        <f t="shared" si="0"/>
        <v>-1.18</v>
      </c>
      <c r="AF19" s="217"/>
      <c r="AG19" s="217"/>
      <c r="AH19" s="217"/>
    </row>
    <row r="20" spans="1:34" ht="20.100000000000001" customHeight="1">
      <c r="A20" s="37">
        <v>15</v>
      </c>
      <c r="B20" s="347" t="s">
        <v>24</v>
      </c>
      <c r="C20" s="381">
        <v>99260</v>
      </c>
      <c r="D20" s="85">
        <f>第1表!J21</f>
        <v>27499</v>
      </c>
      <c r="E20" s="109">
        <v>34.320512308981364</v>
      </c>
      <c r="F20" s="117">
        <v>32</v>
      </c>
      <c r="G20" s="47">
        <v>1.4505123089813665</v>
      </c>
      <c r="H20" s="46">
        <v>35.51</v>
      </c>
      <c r="I20" s="45">
        <v>29</v>
      </c>
      <c r="J20" s="47">
        <v>1.19</v>
      </c>
      <c r="K20" s="219">
        <v>35.200000000000003</v>
      </c>
      <c r="L20" s="229">
        <v>26</v>
      </c>
      <c r="M20" s="219">
        <v>-0.31</v>
      </c>
      <c r="N20" s="109">
        <v>34.64</v>
      </c>
      <c r="O20" s="229">
        <v>28</v>
      </c>
      <c r="P20" s="47">
        <v>-0.56000000000000005</v>
      </c>
      <c r="Q20" s="109">
        <v>28.37</v>
      </c>
      <c r="R20" s="386">
        <v>25</v>
      </c>
      <c r="S20" s="47">
        <v>-6.27</v>
      </c>
      <c r="T20" s="219">
        <v>28.53</v>
      </c>
      <c r="U20" s="386">
        <v>24</v>
      </c>
      <c r="V20" s="219">
        <v>0.16</v>
      </c>
      <c r="W20" s="109">
        <v>28.36</v>
      </c>
      <c r="X20" s="48">
        <v>26</v>
      </c>
      <c r="Y20" s="47">
        <v>-0.17</v>
      </c>
      <c r="Z20" s="219">
        <v>28.31</v>
      </c>
      <c r="AA20" s="386">
        <v>26</v>
      </c>
      <c r="AB20" s="219">
        <v>-0.05</v>
      </c>
      <c r="AC20" s="46">
        <f t="shared" si="1"/>
        <v>27.7</v>
      </c>
      <c r="AD20" s="45">
        <f t="shared" si="2"/>
        <v>26</v>
      </c>
      <c r="AE20" s="214">
        <f t="shared" si="0"/>
        <v>-0.61</v>
      </c>
      <c r="AF20" s="217"/>
      <c r="AG20" s="217"/>
      <c r="AH20" s="217"/>
    </row>
    <row r="21" spans="1:34" ht="20.100000000000001" customHeight="1">
      <c r="A21" s="37">
        <v>16</v>
      </c>
      <c r="B21" s="347" t="s">
        <v>25</v>
      </c>
      <c r="C21" s="381">
        <v>129242</v>
      </c>
      <c r="D21" s="85">
        <f>第1表!J22</f>
        <v>35841</v>
      </c>
      <c r="E21" s="109">
        <v>33.653272776284723</v>
      </c>
      <c r="F21" s="117">
        <v>34</v>
      </c>
      <c r="G21" s="47">
        <v>1.4232727762847261</v>
      </c>
      <c r="H21" s="46">
        <v>33.94</v>
      </c>
      <c r="I21" s="45">
        <v>33</v>
      </c>
      <c r="J21" s="47">
        <v>0.28999999999999998</v>
      </c>
      <c r="K21" s="219">
        <v>33.36</v>
      </c>
      <c r="L21" s="229">
        <v>30</v>
      </c>
      <c r="M21" s="219">
        <v>-0.57999999999999996</v>
      </c>
      <c r="N21" s="109">
        <v>33.03</v>
      </c>
      <c r="O21" s="229">
        <v>30</v>
      </c>
      <c r="P21" s="47">
        <v>-0.33</v>
      </c>
      <c r="Q21" s="109">
        <v>27.91</v>
      </c>
      <c r="R21" s="386">
        <v>28</v>
      </c>
      <c r="S21" s="47">
        <v>-5.12</v>
      </c>
      <c r="T21" s="219">
        <v>27.97</v>
      </c>
      <c r="U21" s="386">
        <v>28</v>
      </c>
      <c r="V21" s="219">
        <v>0.06</v>
      </c>
      <c r="W21" s="109">
        <v>28.05</v>
      </c>
      <c r="X21" s="48">
        <v>27</v>
      </c>
      <c r="Y21" s="47">
        <v>0.08</v>
      </c>
      <c r="Z21" s="219">
        <v>28.46</v>
      </c>
      <c r="AA21" s="386">
        <v>25</v>
      </c>
      <c r="AB21" s="219">
        <v>0.41</v>
      </c>
      <c r="AC21" s="46">
        <f t="shared" si="1"/>
        <v>27.73</v>
      </c>
      <c r="AD21" s="45">
        <f t="shared" si="2"/>
        <v>25</v>
      </c>
      <c r="AE21" s="214">
        <f t="shared" si="0"/>
        <v>-0.73</v>
      </c>
      <c r="AF21" s="217"/>
      <c r="AG21" s="217"/>
      <c r="AH21" s="217"/>
    </row>
    <row r="22" spans="1:34" ht="20.100000000000001" customHeight="1">
      <c r="A22" s="37">
        <v>17</v>
      </c>
      <c r="B22" s="347" t="s">
        <v>26</v>
      </c>
      <c r="C22" s="381">
        <v>130597</v>
      </c>
      <c r="D22" s="85">
        <f>第1表!J23</f>
        <v>38547</v>
      </c>
      <c r="E22" s="109">
        <v>34.706904307630261</v>
      </c>
      <c r="F22" s="117">
        <v>31</v>
      </c>
      <c r="G22" s="47">
        <v>1.3369043076302631</v>
      </c>
      <c r="H22" s="46">
        <v>35.65</v>
      </c>
      <c r="I22" s="45">
        <v>28</v>
      </c>
      <c r="J22" s="47">
        <v>0.94</v>
      </c>
      <c r="K22" s="219">
        <v>35.29</v>
      </c>
      <c r="L22" s="229">
        <v>25</v>
      </c>
      <c r="M22" s="219">
        <v>-0.36</v>
      </c>
      <c r="N22" s="109">
        <v>35.409999999999997</v>
      </c>
      <c r="O22" s="229">
        <v>24</v>
      </c>
      <c r="P22" s="47">
        <v>0.12</v>
      </c>
      <c r="Q22" s="109">
        <v>30.03</v>
      </c>
      <c r="R22" s="386">
        <v>17</v>
      </c>
      <c r="S22" s="47">
        <v>-5.38</v>
      </c>
      <c r="T22" s="219">
        <v>30.23</v>
      </c>
      <c r="U22" s="386">
        <v>15</v>
      </c>
      <c r="V22" s="219">
        <v>0.2</v>
      </c>
      <c r="W22" s="109">
        <v>30.13</v>
      </c>
      <c r="X22" s="48">
        <v>16</v>
      </c>
      <c r="Y22" s="47">
        <v>-0.1</v>
      </c>
      <c r="Z22" s="219">
        <v>30.18</v>
      </c>
      <c r="AA22" s="386">
        <v>14</v>
      </c>
      <c r="AB22" s="219">
        <v>0.05</v>
      </c>
      <c r="AC22" s="46">
        <f t="shared" si="1"/>
        <v>29.52</v>
      </c>
      <c r="AD22" s="45">
        <f t="shared" si="2"/>
        <v>14</v>
      </c>
      <c r="AE22" s="214">
        <f t="shared" si="0"/>
        <v>-0.66</v>
      </c>
      <c r="AF22" s="217"/>
      <c r="AG22" s="217"/>
      <c r="AH22" s="217"/>
    </row>
    <row r="23" spans="1:34" ht="20.100000000000001" customHeight="1">
      <c r="A23" s="37">
        <v>18</v>
      </c>
      <c r="B23" s="347" t="s">
        <v>27</v>
      </c>
      <c r="C23" s="381">
        <v>44452</v>
      </c>
      <c r="D23" s="85">
        <f>第1表!J24</f>
        <v>11750</v>
      </c>
      <c r="E23" s="109">
        <v>35.176436015100485</v>
      </c>
      <c r="F23" s="117">
        <v>29</v>
      </c>
      <c r="G23" s="47">
        <v>1.2364360151004874</v>
      </c>
      <c r="H23" s="46">
        <v>35.270000000000003</v>
      </c>
      <c r="I23" s="45">
        <v>31</v>
      </c>
      <c r="J23" s="47">
        <v>0.09</v>
      </c>
      <c r="K23" s="219">
        <v>35.11</v>
      </c>
      <c r="L23" s="229">
        <v>27</v>
      </c>
      <c r="M23" s="219">
        <v>-0.16</v>
      </c>
      <c r="N23" s="109">
        <v>34.909999999999997</v>
      </c>
      <c r="O23" s="229">
        <v>27</v>
      </c>
      <c r="P23" s="47">
        <v>-0.2</v>
      </c>
      <c r="Q23" s="109">
        <v>28.12</v>
      </c>
      <c r="R23" s="386">
        <v>27</v>
      </c>
      <c r="S23" s="47">
        <v>-6.79</v>
      </c>
      <c r="T23" s="219">
        <v>27.97</v>
      </c>
      <c r="U23" s="386">
        <v>28</v>
      </c>
      <c r="V23" s="219">
        <v>-0.15</v>
      </c>
      <c r="W23" s="109">
        <v>27.95</v>
      </c>
      <c r="X23" s="48">
        <v>28</v>
      </c>
      <c r="Y23" s="47">
        <v>-0.02</v>
      </c>
      <c r="Z23" s="219">
        <v>26.74</v>
      </c>
      <c r="AA23" s="386">
        <v>29</v>
      </c>
      <c r="AB23" s="219">
        <v>-1.21</v>
      </c>
      <c r="AC23" s="46">
        <f t="shared" si="1"/>
        <v>26.43</v>
      </c>
      <c r="AD23" s="45">
        <f t="shared" si="2"/>
        <v>29</v>
      </c>
      <c r="AE23" s="214">
        <f t="shared" si="0"/>
        <v>-0.31</v>
      </c>
      <c r="AF23" s="217"/>
      <c r="AG23" s="217"/>
      <c r="AH23" s="217"/>
    </row>
    <row r="24" spans="1:34" ht="20.100000000000001" customHeight="1" thickBot="1">
      <c r="A24" s="49">
        <v>21</v>
      </c>
      <c r="B24" s="348" t="s">
        <v>28</v>
      </c>
      <c r="C24" s="382">
        <v>85114</v>
      </c>
      <c r="D24" s="86">
        <f>第1表!J25</f>
        <v>27227</v>
      </c>
      <c r="E24" s="110">
        <v>38.167241358302974</v>
      </c>
      <c r="F24" s="118">
        <v>18</v>
      </c>
      <c r="G24" s="78">
        <v>2.6772413583029717</v>
      </c>
      <c r="H24" s="51">
        <v>39.479999999999997</v>
      </c>
      <c r="I24" s="50">
        <v>12</v>
      </c>
      <c r="J24" s="78">
        <v>1.31</v>
      </c>
      <c r="K24" s="220">
        <v>39.26</v>
      </c>
      <c r="L24" s="230">
        <v>11</v>
      </c>
      <c r="M24" s="220">
        <v>-0.22</v>
      </c>
      <c r="N24" s="110">
        <v>38.89</v>
      </c>
      <c r="O24" s="230">
        <v>12</v>
      </c>
      <c r="P24" s="78">
        <v>-0.37</v>
      </c>
      <c r="Q24" s="110">
        <v>33.89</v>
      </c>
      <c r="R24" s="387">
        <v>6</v>
      </c>
      <c r="S24" s="55">
        <v>-5</v>
      </c>
      <c r="T24" s="277">
        <v>33.85</v>
      </c>
      <c r="U24" s="387">
        <v>5</v>
      </c>
      <c r="V24" s="220">
        <v>-0.04</v>
      </c>
      <c r="W24" s="110">
        <v>33.64</v>
      </c>
      <c r="X24" s="77">
        <v>7</v>
      </c>
      <c r="Y24" s="78">
        <v>-0.21</v>
      </c>
      <c r="Z24" s="220">
        <v>33.619999999999997</v>
      </c>
      <c r="AA24" s="387">
        <v>7</v>
      </c>
      <c r="AB24" s="220">
        <v>-0.02</v>
      </c>
      <c r="AC24" s="51">
        <f t="shared" si="1"/>
        <v>31.99</v>
      </c>
      <c r="AD24" s="50">
        <f t="shared" si="2"/>
        <v>8</v>
      </c>
      <c r="AE24" s="261">
        <f t="shared" si="0"/>
        <v>-1.63</v>
      </c>
      <c r="AF24" s="217"/>
      <c r="AG24" s="217"/>
      <c r="AH24" s="217"/>
    </row>
    <row r="25" spans="1:34" ht="20.100000000000001" customHeight="1" thickTop="1">
      <c r="A25" s="37">
        <v>19</v>
      </c>
      <c r="B25" s="349" t="s">
        <v>29</v>
      </c>
      <c r="C25" s="381">
        <v>33742</v>
      </c>
      <c r="D25" s="87">
        <f>第1表!J26</f>
        <v>10451</v>
      </c>
      <c r="E25" s="111">
        <v>42.403932082216265</v>
      </c>
      <c r="F25" s="119">
        <v>5</v>
      </c>
      <c r="G25" s="76">
        <v>1.9139320822162631</v>
      </c>
      <c r="H25" s="56">
        <v>41.45</v>
      </c>
      <c r="I25" s="74">
        <v>6</v>
      </c>
      <c r="J25" s="76">
        <v>-0.95</v>
      </c>
      <c r="K25" s="221">
        <v>41.86</v>
      </c>
      <c r="L25" s="231">
        <v>6</v>
      </c>
      <c r="M25" s="221">
        <v>0.41</v>
      </c>
      <c r="N25" s="111">
        <v>41.79</v>
      </c>
      <c r="O25" s="231">
        <v>6</v>
      </c>
      <c r="P25" s="76">
        <v>-7.0000000000000007E-2</v>
      </c>
      <c r="Q25" s="111">
        <v>31.94</v>
      </c>
      <c r="R25" s="388">
        <v>8</v>
      </c>
      <c r="S25" s="262">
        <v>-9.85</v>
      </c>
      <c r="T25" s="221">
        <v>31.77</v>
      </c>
      <c r="U25" s="388">
        <v>8</v>
      </c>
      <c r="V25" s="221">
        <v>-0.17</v>
      </c>
      <c r="W25" s="111">
        <v>31.49</v>
      </c>
      <c r="X25" s="75">
        <v>9</v>
      </c>
      <c r="Y25" s="76">
        <v>-0.28000000000000003</v>
      </c>
      <c r="Z25" s="221">
        <v>31.72</v>
      </c>
      <c r="AA25" s="388">
        <v>9</v>
      </c>
      <c r="AB25" s="221">
        <v>0.23</v>
      </c>
      <c r="AC25" s="56">
        <f t="shared" si="1"/>
        <v>30.97</v>
      </c>
      <c r="AD25" s="74">
        <f t="shared" si="2"/>
        <v>9</v>
      </c>
      <c r="AE25" s="260">
        <f t="shared" si="0"/>
        <v>-0.75</v>
      </c>
      <c r="AF25" s="217"/>
      <c r="AG25" s="217"/>
      <c r="AH25" s="217"/>
    </row>
    <row r="26" spans="1:34" ht="20.100000000000001" customHeight="1">
      <c r="A26" s="37">
        <v>20</v>
      </c>
      <c r="B26" s="347" t="s">
        <v>30</v>
      </c>
      <c r="C26" s="381">
        <v>47945</v>
      </c>
      <c r="D26" s="85">
        <f>第1表!J27</f>
        <v>14498</v>
      </c>
      <c r="E26" s="109">
        <v>37.236014917421414</v>
      </c>
      <c r="F26" s="117">
        <v>24</v>
      </c>
      <c r="G26" s="47">
        <v>1.3760149174214149</v>
      </c>
      <c r="H26" s="46">
        <v>37.799999999999997</v>
      </c>
      <c r="I26" s="45">
        <v>21</v>
      </c>
      <c r="J26" s="47">
        <v>0.56000000000000005</v>
      </c>
      <c r="K26" s="219">
        <v>37.49</v>
      </c>
      <c r="L26" s="229">
        <v>18</v>
      </c>
      <c r="M26" s="219">
        <v>-0.31</v>
      </c>
      <c r="N26" s="109">
        <v>36.76</v>
      </c>
      <c r="O26" s="229">
        <v>20</v>
      </c>
      <c r="P26" s="47">
        <v>-0.73</v>
      </c>
      <c r="Q26" s="109">
        <v>31.1</v>
      </c>
      <c r="R26" s="386">
        <v>10</v>
      </c>
      <c r="S26" s="47">
        <v>-5.66</v>
      </c>
      <c r="T26" s="219">
        <v>31.05</v>
      </c>
      <c r="U26" s="386">
        <v>10</v>
      </c>
      <c r="V26" s="219">
        <v>-0.05</v>
      </c>
      <c r="W26" s="109">
        <v>30.57</v>
      </c>
      <c r="X26" s="48">
        <v>11</v>
      </c>
      <c r="Y26" s="47">
        <v>-0.48</v>
      </c>
      <c r="Z26" s="219">
        <v>30.53</v>
      </c>
      <c r="AA26" s="386">
        <v>11</v>
      </c>
      <c r="AB26" s="219">
        <v>-0.04</v>
      </c>
      <c r="AC26" s="46">
        <f t="shared" si="1"/>
        <v>30.24</v>
      </c>
      <c r="AD26" s="45">
        <f t="shared" si="2"/>
        <v>10</v>
      </c>
      <c r="AE26" s="214">
        <f t="shared" si="0"/>
        <v>-0.28999999999999998</v>
      </c>
      <c r="AF26" s="217"/>
      <c r="AG26" s="217"/>
      <c r="AH26" s="217"/>
    </row>
    <row r="27" spans="1:34" ht="20.100000000000001" customHeight="1">
      <c r="A27" s="37">
        <v>22</v>
      </c>
      <c r="B27" s="347" t="s">
        <v>31</v>
      </c>
      <c r="C27" s="381">
        <v>33263</v>
      </c>
      <c r="D27" s="85">
        <f>第1表!J28</f>
        <v>9881</v>
      </c>
      <c r="E27" s="109">
        <v>40.988309324778676</v>
      </c>
      <c r="F27" s="117">
        <v>9</v>
      </c>
      <c r="G27" s="47">
        <v>1.6083093247786735</v>
      </c>
      <c r="H27" s="46">
        <v>40.18</v>
      </c>
      <c r="I27" s="45">
        <v>9</v>
      </c>
      <c r="J27" s="47">
        <v>-0.81</v>
      </c>
      <c r="K27" s="219">
        <v>40.07</v>
      </c>
      <c r="L27" s="229">
        <v>9</v>
      </c>
      <c r="M27" s="219">
        <v>-0.11</v>
      </c>
      <c r="N27" s="109">
        <v>39.6</v>
      </c>
      <c r="O27" s="229">
        <v>8</v>
      </c>
      <c r="P27" s="47">
        <v>-0.47</v>
      </c>
      <c r="Q27" s="109">
        <v>30.1</v>
      </c>
      <c r="R27" s="386">
        <v>15</v>
      </c>
      <c r="S27" s="47">
        <v>-9.5</v>
      </c>
      <c r="T27" s="219">
        <v>30.36</v>
      </c>
      <c r="U27" s="386">
        <v>13</v>
      </c>
      <c r="V27" s="219">
        <v>0.26</v>
      </c>
      <c r="W27" s="109">
        <v>30.35</v>
      </c>
      <c r="X27" s="48">
        <v>13</v>
      </c>
      <c r="Y27" s="47">
        <v>-0.01</v>
      </c>
      <c r="Z27" s="219">
        <v>30.15</v>
      </c>
      <c r="AA27" s="386">
        <v>15</v>
      </c>
      <c r="AB27" s="219">
        <v>-0.2</v>
      </c>
      <c r="AC27" s="46">
        <f t="shared" si="1"/>
        <v>29.71</v>
      </c>
      <c r="AD27" s="45">
        <f t="shared" si="2"/>
        <v>12</v>
      </c>
      <c r="AE27" s="214">
        <f t="shared" si="0"/>
        <v>-0.44</v>
      </c>
      <c r="AF27" s="217"/>
      <c r="AG27" s="217"/>
      <c r="AH27" s="217"/>
    </row>
    <row r="28" spans="1:34" ht="20.100000000000001" customHeight="1">
      <c r="A28" s="37">
        <v>23</v>
      </c>
      <c r="B28" s="347" t="s">
        <v>32</v>
      </c>
      <c r="C28" s="381">
        <v>29962</v>
      </c>
      <c r="D28" s="85">
        <f>第1表!J29</f>
        <v>8416</v>
      </c>
      <c r="E28" s="109">
        <v>38.384235163180463</v>
      </c>
      <c r="F28" s="117">
        <v>17</v>
      </c>
      <c r="G28" s="47">
        <v>1.9642351631804615</v>
      </c>
      <c r="H28" s="46">
        <v>38.43</v>
      </c>
      <c r="I28" s="45">
        <v>16</v>
      </c>
      <c r="J28" s="47">
        <v>0.05</v>
      </c>
      <c r="K28" s="219">
        <v>38.9</v>
      </c>
      <c r="L28" s="229">
        <v>13</v>
      </c>
      <c r="M28" s="219">
        <v>0.47</v>
      </c>
      <c r="N28" s="109">
        <v>38.81</v>
      </c>
      <c r="O28" s="229">
        <v>13</v>
      </c>
      <c r="P28" s="47">
        <v>-0.09</v>
      </c>
      <c r="Q28" s="109">
        <v>29.47</v>
      </c>
      <c r="R28" s="386">
        <v>19</v>
      </c>
      <c r="S28" s="47">
        <v>-9.34</v>
      </c>
      <c r="T28" s="219">
        <v>28.89</v>
      </c>
      <c r="U28" s="386">
        <v>21</v>
      </c>
      <c r="V28" s="219">
        <v>-0.57999999999999996</v>
      </c>
      <c r="W28" s="109">
        <v>28.83</v>
      </c>
      <c r="X28" s="48">
        <v>22</v>
      </c>
      <c r="Y28" s="47">
        <v>-0.06</v>
      </c>
      <c r="Z28" s="219">
        <v>28.74</v>
      </c>
      <c r="AA28" s="386">
        <v>23</v>
      </c>
      <c r="AB28" s="219">
        <v>-0.09</v>
      </c>
      <c r="AC28" s="46">
        <f t="shared" si="1"/>
        <v>28.09</v>
      </c>
      <c r="AD28" s="45">
        <f t="shared" si="2"/>
        <v>23</v>
      </c>
      <c r="AE28" s="214">
        <f t="shared" si="0"/>
        <v>-0.65</v>
      </c>
      <c r="AF28" s="217"/>
      <c r="AG28" s="217"/>
      <c r="AH28" s="217"/>
    </row>
    <row r="29" spans="1:34" ht="20.100000000000001" customHeight="1">
      <c r="A29" s="37">
        <v>24</v>
      </c>
      <c r="B29" s="347" t="s">
        <v>33</v>
      </c>
      <c r="C29" s="381">
        <v>9741</v>
      </c>
      <c r="D29" s="85">
        <f>第1表!J30</f>
        <v>3185</v>
      </c>
      <c r="E29" s="109">
        <v>37.654138305218503</v>
      </c>
      <c r="F29" s="117">
        <v>20</v>
      </c>
      <c r="G29" s="47">
        <v>1.6341383052184995</v>
      </c>
      <c r="H29" s="46">
        <v>38.19</v>
      </c>
      <c r="I29" s="45">
        <v>18</v>
      </c>
      <c r="J29" s="47">
        <v>0.54</v>
      </c>
      <c r="K29" s="219">
        <v>38.72</v>
      </c>
      <c r="L29" s="229">
        <v>15</v>
      </c>
      <c r="M29" s="219">
        <v>0.53</v>
      </c>
      <c r="N29" s="109">
        <v>38.72</v>
      </c>
      <c r="O29" s="229">
        <v>15</v>
      </c>
      <c r="P29" s="47">
        <v>0</v>
      </c>
      <c r="Q29" s="109">
        <v>31.17</v>
      </c>
      <c r="R29" s="386">
        <v>9</v>
      </c>
      <c r="S29" s="47">
        <v>-7.55</v>
      </c>
      <c r="T29" s="219">
        <v>31.51</v>
      </c>
      <c r="U29" s="386">
        <v>9</v>
      </c>
      <c r="V29" s="219">
        <v>0.34</v>
      </c>
      <c r="W29" s="109">
        <v>32.25</v>
      </c>
      <c r="X29" s="48">
        <v>8</v>
      </c>
      <c r="Y29" s="47">
        <v>0.74</v>
      </c>
      <c r="Z29" s="219">
        <v>32.64</v>
      </c>
      <c r="AA29" s="386">
        <v>8</v>
      </c>
      <c r="AB29" s="219">
        <v>0.39</v>
      </c>
      <c r="AC29" s="46">
        <f t="shared" si="1"/>
        <v>32.700000000000003</v>
      </c>
      <c r="AD29" s="45">
        <f t="shared" si="2"/>
        <v>7</v>
      </c>
      <c r="AE29" s="214">
        <f t="shared" si="0"/>
        <v>0.06</v>
      </c>
      <c r="AF29" s="217"/>
      <c r="AG29" s="217"/>
      <c r="AH29" s="217"/>
    </row>
    <row r="30" spans="1:34" ht="20.100000000000001" customHeight="1">
      <c r="A30" s="37">
        <v>25</v>
      </c>
      <c r="B30" s="347" t="s">
        <v>34</v>
      </c>
      <c r="C30" s="381">
        <v>17501</v>
      </c>
      <c r="D30" s="85">
        <f>第1表!J31</f>
        <v>5145</v>
      </c>
      <c r="E30" s="109">
        <v>35.860008045514626</v>
      </c>
      <c r="F30" s="117">
        <v>26</v>
      </c>
      <c r="G30" s="47">
        <v>1.4400080455146238</v>
      </c>
      <c r="H30" s="46">
        <v>35.67</v>
      </c>
      <c r="I30" s="45">
        <v>27</v>
      </c>
      <c r="J30" s="47">
        <v>-0.19</v>
      </c>
      <c r="K30" s="219">
        <v>34.99</v>
      </c>
      <c r="L30" s="229">
        <v>29</v>
      </c>
      <c r="M30" s="219">
        <v>-0.68</v>
      </c>
      <c r="N30" s="109">
        <v>34.94</v>
      </c>
      <c r="O30" s="229">
        <v>26</v>
      </c>
      <c r="P30" s="47">
        <v>-0.05</v>
      </c>
      <c r="Q30" s="109">
        <v>29.3</v>
      </c>
      <c r="R30" s="386">
        <v>20</v>
      </c>
      <c r="S30" s="47">
        <v>-5.64</v>
      </c>
      <c r="T30" s="219">
        <v>29.49</v>
      </c>
      <c r="U30" s="386">
        <v>19</v>
      </c>
      <c r="V30" s="219">
        <v>0.19</v>
      </c>
      <c r="W30" s="109">
        <v>29.47</v>
      </c>
      <c r="X30" s="48">
        <v>19</v>
      </c>
      <c r="Y30" s="47">
        <v>-0.02</v>
      </c>
      <c r="Z30" s="219">
        <v>29.63</v>
      </c>
      <c r="AA30" s="386">
        <v>19</v>
      </c>
      <c r="AB30" s="219">
        <v>0.16</v>
      </c>
      <c r="AC30" s="46">
        <f t="shared" si="1"/>
        <v>29.4</v>
      </c>
      <c r="AD30" s="45">
        <f t="shared" si="2"/>
        <v>16</v>
      </c>
      <c r="AE30" s="214">
        <f t="shared" si="0"/>
        <v>-0.23</v>
      </c>
      <c r="AF30" s="217"/>
      <c r="AG30" s="217"/>
      <c r="AH30" s="217"/>
    </row>
    <row r="31" spans="1:34" ht="20.100000000000001" customHeight="1">
      <c r="A31" s="37">
        <v>26</v>
      </c>
      <c r="B31" s="347" t="s">
        <v>35</v>
      </c>
      <c r="C31" s="381">
        <v>11755</v>
      </c>
      <c r="D31" s="85">
        <f>第1表!J32</f>
        <v>3430</v>
      </c>
      <c r="E31" s="109">
        <v>39.079279848389135</v>
      </c>
      <c r="F31" s="117">
        <v>12</v>
      </c>
      <c r="G31" s="47">
        <v>1.6492798483891349</v>
      </c>
      <c r="H31" s="46">
        <v>38.840000000000003</v>
      </c>
      <c r="I31" s="45">
        <v>14</v>
      </c>
      <c r="J31" s="47">
        <v>-0.24</v>
      </c>
      <c r="K31" s="219">
        <v>38.65</v>
      </c>
      <c r="L31" s="229">
        <v>16</v>
      </c>
      <c r="M31" s="219">
        <v>-0.19</v>
      </c>
      <c r="N31" s="109">
        <v>38.78</v>
      </c>
      <c r="O31" s="229">
        <v>14</v>
      </c>
      <c r="P31" s="47">
        <v>0.13</v>
      </c>
      <c r="Q31" s="109">
        <v>29.86</v>
      </c>
      <c r="R31" s="386">
        <v>18</v>
      </c>
      <c r="S31" s="47">
        <v>-8.92</v>
      </c>
      <c r="T31" s="219">
        <v>30.04</v>
      </c>
      <c r="U31" s="386">
        <v>17</v>
      </c>
      <c r="V31" s="219">
        <v>0.18</v>
      </c>
      <c r="W31" s="109">
        <v>29.87</v>
      </c>
      <c r="X31" s="48">
        <v>17</v>
      </c>
      <c r="Y31" s="47">
        <v>-0.17</v>
      </c>
      <c r="Z31" s="219">
        <v>29.85</v>
      </c>
      <c r="AA31" s="386">
        <v>17</v>
      </c>
      <c r="AB31" s="219">
        <v>-0.02</v>
      </c>
      <c r="AC31" s="46">
        <f t="shared" si="1"/>
        <v>29.18</v>
      </c>
      <c r="AD31" s="45">
        <f t="shared" si="2"/>
        <v>19</v>
      </c>
      <c r="AE31" s="214">
        <f t="shared" si="0"/>
        <v>-0.67</v>
      </c>
      <c r="AF31" s="217"/>
      <c r="AG31" s="217"/>
      <c r="AH31" s="217"/>
    </row>
    <row r="32" spans="1:34" ht="20.100000000000001" customHeight="1">
      <c r="A32" s="37">
        <v>27</v>
      </c>
      <c r="B32" s="347" t="s">
        <v>36</v>
      </c>
      <c r="C32" s="381">
        <v>11616</v>
      </c>
      <c r="D32" s="85">
        <f>第1表!J33</f>
        <v>3370</v>
      </c>
      <c r="E32" s="109">
        <v>38.678071539657857</v>
      </c>
      <c r="F32" s="117">
        <v>14</v>
      </c>
      <c r="G32" s="47">
        <v>1.7080715396578583</v>
      </c>
      <c r="H32" s="46">
        <v>38.729999999999997</v>
      </c>
      <c r="I32" s="45">
        <v>15</v>
      </c>
      <c r="J32" s="47">
        <v>0.05</v>
      </c>
      <c r="K32" s="219">
        <v>39</v>
      </c>
      <c r="L32" s="229">
        <v>12</v>
      </c>
      <c r="M32" s="219">
        <v>0.27</v>
      </c>
      <c r="N32" s="109">
        <v>39.22</v>
      </c>
      <c r="O32" s="229">
        <v>10</v>
      </c>
      <c r="P32" s="47">
        <v>0.22</v>
      </c>
      <c r="Q32" s="109">
        <v>27.71</v>
      </c>
      <c r="R32" s="386">
        <v>29</v>
      </c>
      <c r="S32" s="47">
        <v>-11.51</v>
      </c>
      <c r="T32" s="219">
        <v>28.35</v>
      </c>
      <c r="U32" s="386">
        <v>26</v>
      </c>
      <c r="V32" s="219">
        <v>0.64</v>
      </c>
      <c r="W32" s="109">
        <v>28.73</v>
      </c>
      <c r="X32" s="48">
        <v>23</v>
      </c>
      <c r="Y32" s="47">
        <v>0.38</v>
      </c>
      <c r="Z32" s="219">
        <v>28.97</v>
      </c>
      <c r="AA32" s="386">
        <v>22</v>
      </c>
      <c r="AB32" s="219">
        <v>0.24</v>
      </c>
      <c r="AC32" s="46">
        <f t="shared" si="1"/>
        <v>29.01</v>
      </c>
      <c r="AD32" s="45">
        <f t="shared" si="2"/>
        <v>20</v>
      </c>
      <c r="AE32" s="214">
        <f t="shared" si="0"/>
        <v>0.04</v>
      </c>
      <c r="AF32" s="217"/>
      <c r="AG32" s="217"/>
      <c r="AH32" s="217"/>
    </row>
    <row r="33" spans="1:34" ht="20.100000000000001" customHeight="1">
      <c r="A33" s="37">
        <v>28</v>
      </c>
      <c r="B33" s="347" t="s">
        <v>37</v>
      </c>
      <c r="C33" s="381">
        <v>16588</v>
      </c>
      <c r="D33" s="85">
        <f>第1表!J34</f>
        <v>4031</v>
      </c>
      <c r="E33" s="109">
        <v>33.485130752777202</v>
      </c>
      <c r="F33" s="117">
        <v>36</v>
      </c>
      <c r="G33" s="47">
        <v>1.4051307527772039</v>
      </c>
      <c r="H33" s="46">
        <v>33.159999999999997</v>
      </c>
      <c r="I33" s="45">
        <v>34</v>
      </c>
      <c r="J33" s="47">
        <v>-0.33</v>
      </c>
      <c r="K33" s="219">
        <v>32.39</v>
      </c>
      <c r="L33" s="229">
        <v>33</v>
      </c>
      <c r="M33" s="219">
        <v>-0.77</v>
      </c>
      <c r="N33" s="109">
        <v>31.59</v>
      </c>
      <c r="O33" s="229">
        <v>33</v>
      </c>
      <c r="P33" s="47">
        <v>-0.8</v>
      </c>
      <c r="Q33" s="109">
        <v>25.64</v>
      </c>
      <c r="R33" s="386">
        <v>33</v>
      </c>
      <c r="S33" s="47">
        <v>-5.95</v>
      </c>
      <c r="T33" s="219">
        <v>25.84</v>
      </c>
      <c r="U33" s="386">
        <v>31</v>
      </c>
      <c r="V33" s="219">
        <v>0.2</v>
      </c>
      <c r="W33" s="109">
        <v>25.37</v>
      </c>
      <c r="X33" s="48">
        <v>33</v>
      </c>
      <c r="Y33" s="47">
        <v>-0.47</v>
      </c>
      <c r="Z33" s="219">
        <v>25.14</v>
      </c>
      <c r="AA33" s="386">
        <v>33</v>
      </c>
      <c r="AB33" s="219">
        <v>-0.23</v>
      </c>
      <c r="AC33" s="46">
        <f t="shared" si="1"/>
        <v>24.3</v>
      </c>
      <c r="AD33" s="45">
        <f t="shared" si="2"/>
        <v>32</v>
      </c>
      <c r="AE33" s="214">
        <f t="shared" si="0"/>
        <v>-0.84</v>
      </c>
      <c r="AF33" s="217"/>
      <c r="AG33" s="217"/>
      <c r="AH33" s="217"/>
    </row>
    <row r="34" spans="1:34" ht="20.100000000000001" customHeight="1">
      <c r="A34" s="37">
        <v>29</v>
      </c>
      <c r="B34" s="347" t="s">
        <v>38</v>
      </c>
      <c r="C34" s="381">
        <v>12675</v>
      </c>
      <c r="D34" s="85">
        <f>第1表!J35</f>
        <v>4208</v>
      </c>
      <c r="E34" s="109">
        <v>42.647257042728128</v>
      </c>
      <c r="F34" s="117">
        <v>4</v>
      </c>
      <c r="G34" s="47">
        <v>0.6972570427281255</v>
      </c>
      <c r="H34" s="46">
        <v>45.17</v>
      </c>
      <c r="I34" s="45">
        <v>4</v>
      </c>
      <c r="J34" s="47">
        <v>2.52</v>
      </c>
      <c r="K34" s="219">
        <v>45.68</v>
      </c>
      <c r="L34" s="229">
        <v>4</v>
      </c>
      <c r="M34" s="219">
        <v>0.51</v>
      </c>
      <c r="N34" s="109">
        <v>44.86</v>
      </c>
      <c r="O34" s="229">
        <v>4</v>
      </c>
      <c r="P34" s="47">
        <v>-0.82</v>
      </c>
      <c r="Q34" s="109">
        <v>34.72</v>
      </c>
      <c r="R34" s="386">
        <v>5</v>
      </c>
      <c r="S34" s="47">
        <v>-10.14</v>
      </c>
      <c r="T34" s="219">
        <v>33.799999999999997</v>
      </c>
      <c r="U34" s="386">
        <v>6</v>
      </c>
      <c r="V34" s="219">
        <v>-0.92</v>
      </c>
      <c r="W34" s="109">
        <v>34.14</v>
      </c>
      <c r="X34" s="48">
        <v>6</v>
      </c>
      <c r="Y34" s="47">
        <v>0.34</v>
      </c>
      <c r="Z34" s="219">
        <v>33.909999999999997</v>
      </c>
      <c r="AA34" s="386">
        <v>6</v>
      </c>
      <c r="AB34" s="219">
        <v>-0.23</v>
      </c>
      <c r="AC34" s="46">
        <f t="shared" si="1"/>
        <v>33.200000000000003</v>
      </c>
      <c r="AD34" s="45">
        <f t="shared" si="2"/>
        <v>6</v>
      </c>
      <c r="AE34" s="214">
        <f t="shared" si="0"/>
        <v>-0.71</v>
      </c>
      <c r="AF34" s="217"/>
      <c r="AG34" s="217"/>
      <c r="AH34" s="217"/>
    </row>
    <row r="35" spans="1:34" ht="20.100000000000001" customHeight="1">
      <c r="A35" s="37">
        <v>30</v>
      </c>
      <c r="B35" s="347" t="s">
        <v>39</v>
      </c>
      <c r="C35" s="381">
        <v>8101</v>
      </c>
      <c r="D35" s="85">
        <f>第1表!J36</f>
        <v>2985</v>
      </c>
      <c r="E35" s="109">
        <v>50.954979536152798</v>
      </c>
      <c r="F35" s="117">
        <v>2</v>
      </c>
      <c r="G35" s="47">
        <v>1.7549795361527956</v>
      </c>
      <c r="H35" s="46">
        <v>49.24</v>
      </c>
      <c r="I35" s="45">
        <v>2</v>
      </c>
      <c r="J35" s="47">
        <v>-1.71</v>
      </c>
      <c r="K35" s="219">
        <v>49.59</v>
      </c>
      <c r="L35" s="229">
        <v>2</v>
      </c>
      <c r="M35" s="219">
        <v>0.35</v>
      </c>
      <c r="N35" s="109">
        <v>49.39</v>
      </c>
      <c r="O35" s="229">
        <v>2</v>
      </c>
      <c r="P35" s="47">
        <v>-0.2</v>
      </c>
      <c r="Q35" s="109">
        <v>37.380000000000003</v>
      </c>
      <c r="R35" s="386">
        <v>3</v>
      </c>
      <c r="S35" s="47">
        <v>-12.01</v>
      </c>
      <c r="T35" s="219">
        <v>37.46</v>
      </c>
      <c r="U35" s="386">
        <v>3</v>
      </c>
      <c r="V35" s="219">
        <v>0.08</v>
      </c>
      <c r="W35" s="109">
        <v>37.36</v>
      </c>
      <c r="X35" s="48">
        <v>3</v>
      </c>
      <c r="Y35" s="47">
        <v>-0.1</v>
      </c>
      <c r="Z35" s="219">
        <v>37.369999999999997</v>
      </c>
      <c r="AA35" s="386">
        <v>3</v>
      </c>
      <c r="AB35" s="219">
        <v>0.01</v>
      </c>
      <c r="AC35" s="46">
        <f t="shared" si="1"/>
        <v>36.85</v>
      </c>
      <c r="AD35" s="45">
        <f t="shared" si="2"/>
        <v>3</v>
      </c>
      <c r="AE35" s="214">
        <f t="shared" si="0"/>
        <v>-0.52</v>
      </c>
      <c r="AF35" s="217"/>
      <c r="AG35" s="217"/>
      <c r="AH35" s="217"/>
    </row>
    <row r="36" spans="1:34" ht="20.100000000000001" customHeight="1">
      <c r="A36" s="37">
        <v>31</v>
      </c>
      <c r="B36" s="347" t="s">
        <v>40</v>
      </c>
      <c r="C36" s="381">
        <v>26912</v>
      </c>
      <c r="D36" s="85">
        <f>第1表!J37</f>
        <v>10108</v>
      </c>
      <c r="E36" s="109">
        <v>53.345368801120031</v>
      </c>
      <c r="F36" s="117">
        <v>1</v>
      </c>
      <c r="G36" s="47">
        <v>1.1953688011200327</v>
      </c>
      <c r="H36" s="46">
        <v>51.43</v>
      </c>
      <c r="I36" s="45">
        <v>1</v>
      </c>
      <c r="J36" s="47">
        <v>-1.92</v>
      </c>
      <c r="K36" s="219">
        <v>51.39</v>
      </c>
      <c r="L36" s="229">
        <v>1</v>
      </c>
      <c r="M36" s="219">
        <v>-0.04</v>
      </c>
      <c r="N36" s="109">
        <v>50.93</v>
      </c>
      <c r="O36" s="229">
        <v>1</v>
      </c>
      <c r="P36" s="47">
        <v>-0.46</v>
      </c>
      <c r="Q36" s="109">
        <v>39.56</v>
      </c>
      <c r="R36" s="386">
        <v>1</v>
      </c>
      <c r="S36" s="47">
        <v>-11.37</v>
      </c>
      <c r="T36" s="219">
        <v>39.659999999999997</v>
      </c>
      <c r="U36" s="386">
        <v>1</v>
      </c>
      <c r="V36" s="219">
        <v>0.1</v>
      </c>
      <c r="W36" s="109">
        <v>39.49</v>
      </c>
      <c r="X36" s="48">
        <v>1</v>
      </c>
      <c r="Y36" s="47">
        <v>-0.17</v>
      </c>
      <c r="Z36" s="219">
        <v>39.01</v>
      </c>
      <c r="AA36" s="386">
        <v>1</v>
      </c>
      <c r="AB36" s="219">
        <v>-0.48</v>
      </c>
      <c r="AC36" s="46">
        <f t="shared" si="1"/>
        <v>37.56</v>
      </c>
      <c r="AD36" s="45">
        <f t="shared" si="2"/>
        <v>1</v>
      </c>
      <c r="AE36" s="214">
        <f t="shared" si="0"/>
        <v>-1.45</v>
      </c>
      <c r="AF36" s="217"/>
      <c r="AG36" s="217"/>
      <c r="AH36" s="217"/>
    </row>
    <row r="37" spans="1:34" ht="20.100000000000001" customHeight="1">
      <c r="A37" s="37">
        <v>32</v>
      </c>
      <c r="B37" s="347" t="s">
        <v>41</v>
      </c>
      <c r="C37" s="381">
        <v>42289</v>
      </c>
      <c r="D37" s="85">
        <f>第1表!J38</f>
        <v>14672</v>
      </c>
      <c r="E37" s="109">
        <v>41.594450024526409</v>
      </c>
      <c r="F37" s="117">
        <v>6</v>
      </c>
      <c r="G37" s="47">
        <v>2.0944500245264095</v>
      </c>
      <c r="H37" s="46">
        <v>42.93</v>
      </c>
      <c r="I37" s="45">
        <v>5</v>
      </c>
      <c r="J37" s="47">
        <v>1.34</v>
      </c>
      <c r="K37" s="219">
        <v>42.58</v>
      </c>
      <c r="L37" s="229">
        <v>5</v>
      </c>
      <c r="M37" s="219">
        <v>-0.35</v>
      </c>
      <c r="N37" s="109">
        <v>42.13</v>
      </c>
      <c r="O37" s="229">
        <v>5</v>
      </c>
      <c r="P37" s="47">
        <v>-0.45</v>
      </c>
      <c r="Q37" s="109">
        <v>36.26</v>
      </c>
      <c r="R37" s="386">
        <v>4</v>
      </c>
      <c r="S37" s="47">
        <v>-5.87</v>
      </c>
      <c r="T37" s="219">
        <v>36.229999999999997</v>
      </c>
      <c r="U37" s="386">
        <v>4</v>
      </c>
      <c r="V37" s="219">
        <v>-0.03</v>
      </c>
      <c r="W37" s="109">
        <v>36.67</v>
      </c>
      <c r="X37" s="48">
        <v>4</v>
      </c>
      <c r="Y37" s="47">
        <v>0.44</v>
      </c>
      <c r="Z37" s="219">
        <v>36.83</v>
      </c>
      <c r="AA37" s="386">
        <v>4</v>
      </c>
      <c r="AB37" s="219">
        <v>0.16</v>
      </c>
      <c r="AC37" s="46">
        <f t="shared" si="1"/>
        <v>34.69</v>
      </c>
      <c r="AD37" s="45">
        <f t="shared" si="2"/>
        <v>4</v>
      </c>
      <c r="AE37" s="214">
        <f t="shared" si="0"/>
        <v>-2.14</v>
      </c>
      <c r="AF37" s="217"/>
      <c r="AG37" s="217"/>
      <c r="AH37" s="217"/>
    </row>
    <row r="38" spans="1:34" ht="20.100000000000001" customHeight="1" thickBot="1">
      <c r="A38" s="37">
        <v>33</v>
      </c>
      <c r="B38" s="347" t="s">
        <v>42</v>
      </c>
      <c r="C38" s="381">
        <v>3162</v>
      </c>
      <c r="D38" s="85">
        <f>第1表!J39</f>
        <v>1096</v>
      </c>
      <c r="E38" s="109">
        <v>39.15053452759318</v>
      </c>
      <c r="F38" s="117">
        <v>11</v>
      </c>
      <c r="G38" s="47">
        <v>2.5505345275931788</v>
      </c>
      <c r="H38" s="46">
        <v>40.630000000000003</v>
      </c>
      <c r="I38" s="45">
        <v>7</v>
      </c>
      <c r="J38" s="47">
        <v>1.48</v>
      </c>
      <c r="K38" s="219">
        <v>40.49</v>
      </c>
      <c r="L38" s="229">
        <v>8</v>
      </c>
      <c r="M38" s="78">
        <v>-0.14000000000000001</v>
      </c>
      <c r="N38" s="109">
        <v>38.93</v>
      </c>
      <c r="O38" s="229">
        <v>11</v>
      </c>
      <c r="P38" s="47">
        <v>-1.56</v>
      </c>
      <c r="Q38" s="109">
        <v>32.159999999999997</v>
      </c>
      <c r="R38" s="386">
        <v>7</v>
      </c>
      <c r="S38" s="47">
        <v>-6.77</v>
      </c>
      <c r="T38" s="219">
        <v>33.19</v>
      </c>
      <c r="U38" s="386">
        <v>7</v>
      </c>
      <c r="V38" s="219">
        <v>1.03</v>
      </c>
      <c r="W38" s="109">
        <v>34.229999999999997</v>
      </c>
      <c r="X38" s="48">
        <v>5</v>
      </c>
      <c r="Y38" s="47">
        <v>1.04</v>
      </c>
      <c r="Z38" s="219">
        <v>35.04</v>
      </c>
      <c r="AA38" s="386">
        <v>5</v>
      </c>
      <c r="AB38" s="219">
        <v>0.81</v>
      </c>
      <c r="AC38" s="46">
        <f t="shared" si="1"/>
        <v>34.659999999999997</v>
      </c>
      <c r="AD38" s="45">
        <f t="shared" si="2"/>
        <v>5</v>
      </c>
      <c r="AE38" s="214">
        <f t="shared" si="0"/>
        <v>-0.38</v>
      </c>
      <c r="AF38" s="217"/>
      <c r="AG38" s="217"/>
      <c r="AH38" s="217"/>
    </row>
    <row r="39" spans="1:34" ht="20.100000000000001" hidden="1" customHeight="1" thickTop="1">
      <c r="A39" s="37">
        <v>34</v>
      </c>
      <c r="B39" s="44" t="s">
        <v>43</v>
      </c>
      <c r="C39" s="381">
        <v>0</v>
      </c>
      <c r="D39" s="85">
        <v>0</v>
      </c>
      <c r="E39" s="109">
        <v>38.425488004127608</v>
      </c>
      <c r="F39" s="117">
        <v>16</v>
      </c>
      <c r="G39" s="47">
        <v>2.5754880041276067</v>
      </c>
      <c r="H39" s="46">
        <v>38.25</v>
      </c>
      <c r="I39" s="45">
        <v>17</v>
      </c>
      <c r="J39" s="47">
        <v>-0.18</v>
      </c>
      <c r="K39" s="174" t="s">
        <v>57</v>
      </c>
      <c r="L39" s="232" t="s">
        <v>57</v>
      </c>
      <c r="M39" s="278" t="s">
        <v>57</v>
      </c>
      <c r="N39" s="225" t="s">
        <v>57</v>
      </c>
      <c r="O39" s="232" t="s">
        <v>57</v>
      </c>
      <c r="P39" s="207" t="s">
        <v>57</v>
      </c>
      <c r="Q39" s="225" t="s">
        <v>57</v>
      </c>
      <c r="R39" s="232" t="s">
        <v>57</v>
      </c>
      <c r="S39" s="207" t="s">
        <v>57</v>
      </c>
      <c r="T39" s="226" t="s">
        <v>57</v>
      </c>
      <c r="U39" s="273" t="s">
        <v>57</v>
      </c>
      <c r="V39" s="226" t="s">
        <v>57</v>
      </c>
      <c r="W39" s="225" t="s">
        <v>57</v>
      </c>
      <c r="X39" s="343" t="s">
        <v>57</v>
      </c>
      <c r="Y39" s="207" t="s">
        <v>57</v>
      </c>
      <c r="Z39" s="226" t="s">
        <v>57</v>
      </c>
      <c r="AA39" s="343" t="s">
        <v>57</v>
      </c>
      <c r="AB39" s="226" t="s">
        <v>57</v>
      </c>
      <c r="AC39" s="225" t="s">
        <v>57</v>
      </c>
      <c r="AD39" s="175" t="s">
        <v>133</v>
      </c>
      <c r="AE39" s="248" t="s">
        <v>177</v>
      </c>
      <c r="AF39" s="62"/>
      <c r="AG39" s="62"/>
      <c r="AH39" s="62"/>
    </row>
    <row r="40" spans="1:34" ht="20.100000000000001" hidden="1" customHeight="1">
      <c r="A40" s="37">
        <v>35</v>
      </c>
      <c r="B40" s="44" t="s">
        <v>44</v>
      </c>
      <c r="C40" s="381">
        <v>0</v>
      </c>
      <c r="D40" s="85">
        <v>0</v>
      </c>
      <c r="E40" s="109">
        <v>41.23616236162362</v>
      </c>
      <c r="F40" s="117">
        <v>8</v>
      </c>
      <c r="G40" s="47">
        <v>0.72616236162362213</v>
      </c>
      <c r="H40" s="174" t="s">
        <v>57</v>
      </c>
      <c r="I40" s="175" t="e">
        <v>#VALUE!</v>
      </c>
      <c r="J40" s="207" t="e">
        <v>#VALUE!</v>
      </c>
      <c r="K40" s="174" t="s">
        <v>57</v>
      </c>
      <c r="L40" s="232" t="s">
        <v>57</v>
      </c>
      <c r="M40" s="226" t="s">
        <v>57</v>
      </c>
      <c r="N40" s="225" t="s">
        <v>57</v>
      </c>
      <c r="O40" s="232" t="s">
        <v>57</v>
      </c>
      <c r="P40" s="207" t="s">
        <v>57</v>
      </c>
      <c r="Q40" s="225" t="s">
        <v>57</v>
      </c>
      <c r="R40" s="232" t="s">
        <v>57</v>
      </c>
      <c r="S40" s="207" t="s">
        <v>57</v>
      </c>
      <c r="T40" s="226" t="s">
        <v>57</v>
      </c>
      <c r="U40" s="273" t="s">
        <v>57</v>
      </c>
      <c r="V40" s="226" t="s">
        <v>57</v>
      </c>
      <c r="W40" s="225" t="s">
        <v>57</v>
      </c>
      <c r="X40" s="343" t="s">
        <v>57</v>
      </c>
      <c r="Y40" s="207" t="s">
        <v>57</v>
      </c>
      <c r="Z40" s="226" t="s">
        <v>57</v>
      </c>
      <c r="AA40" s="343" t="s">
        <v>57</v>
      </c>
      <c r="AB40" s="226" t="s">
        <v>57</v>
      </c>
      <c r="AC40" s="225" t="s">
        <v>57</v>
      </c>
      <c r="AD40" s="175" t="s">
        <v>133</v>
      </c>
      <c r="AE40" s="248" t="s">
        <v>57</v>
      </c>
      <c r="AF40" s="62"/>
      <c r="AG40" s="62"/>
      <c r="AH40" s="62"/>
    </row>
    <row r="41" spans="1:34" ht="20.100000000000001" hidden="1" customHeight="1">
      <c r="A41" s="37">
        <v>36</v>
      </c>
      <c r="B41" s="44" t="s">
        <v>45</v>
      </c>
      <c r="C41" s="381">
        <v>0</v>
      </c>
      <c r="D41" s="85">
        <v>0</v>
      </c>
      <c r="E41" s="109">
        <v>37.308100801390367</v>
      </c>
      <c r="F41" s="117">
        <v>23</v>
      </c>
      <c r="G41" s="47">
        <v>1.7581008013903698</v>
      </c>
      <c r="H41" s="174" t="s">
        <v>57</v>
      </c>
      <c r="I41" s="175" t="e">
        <v>#VALUE!</v>
      </c>
      <c r="J41" s="207" t="e">
        <v>#VALUE!</v>
      </c>
      <c r="K41" s="174" t="s">
        <v>57</v>
      </c>
      <c r="L41" s="232" t="s">
        <v>57</v>
      </c>
      <c r="M41" s="226" t="s">
        <v>57</v>
      </c>
      <c r="N41" s="225" t="s">
        <v>57</v>
      </c>
      <c r="O41" s="232" t="s">
        <v>57</v>
      </c>
      <c r="P41" s="207" t="s">
        <v>57</v>
      </c>
      <c r="Q41" s="225" t="s">
        <v>57</v>
      </c>
      <c r="R41" s="232" t="s">
        <v>57</v>
      </c>
      <c r="S41" s="207" t="s">
        <v>57</v>
      </c>
      <c r="T41" s="226" t="s">
        <v>57</v>
      </c>
      <c r="U41" s="273" t="s">
        <v>57</v>
      </c>
      <c r="V41" s="226" t="s">
        <v>57</v>
      </c>
      <c r="W41" s="225" t="s">
        <v>57</v>
      </c>
      <c r="X41" s="343" t="s">
        <v>57</v>
      </c>
      <c r="Y41" s="207" t="s">
        <v>57</v>
      </c>
      <c r="Z41" s="226" t="s">
        <v>57</v>
      </c>
      <c r="AA41" s="343" t="s">
        <v>57</v>
      </c>
      <c r="AB41" s="226" t="s">
        <v>57</v>
      </c>
      <c r="AC41" s="225" t="s">
        <v>57</v>
      </c>
      <c r="AD41" s="175" t="s">
        <v>133</v>
      </c>
      <c r="AE41" s="248" t="s">
        <v>57</v>
      </c>
      <c r="AF41" s="62"/>
      <c r="AG41" s="62"/>
      <c r="AH41" s="62"/>
    </row>
    <row r="42" spans="1:34" ht="20.100000000000001" hidden="1" customHeight="1" thickBot="1">
      <c r="A42" s="37">
        <v>37</v>
      </c>
      <c r="B42" s="71" t="s">
        <v>46</v>
      </c>
      <c r="C42" s="383">
        <v>0</v>
      </c>
      <c r="D42" s="88">
        <v>0</v>
      </c>
      <c r="E42" s="112">
        <v>38.656702647845741</v>
      </c>
      <c r="F42" s="120">
        <v>15</v>
      </c>
      <c r="G42" s="55">
        <v>1.9367026478457419</v>
      </c>
      <c r="H42" s="53">
        <v>40.020000000000003</v>
      </c>
      <c r="I42" s="54">
        <v>10</v>
      </c>
      <c r="J42" s="47">
        <v>1.36</v>
      </c>
      <c r="K42" s="208" t="s">
        <v>57</v>
      </c>
      <c r="L42" s="235" t="s">
        <v>57</v>
      </c>
      <c r="M42" s="264" t="s">
        <v>57</v>
      </c>
      <c r="N42" s="243" t="s">
        <v>57</v>
      </c>
      <c r="O42" s="235" t="s">
        <v>57</v>
      </c>
      <c r="P42" s="244" t="s">
        <v>57</v>
      </c>
      <c r="Q42" s="243" t="s">
        <v>57</v>
      </c>
      <c r="R42" s="235" t="s">
        <v>57</v>
      </c>
      <c r="S42" s="244" t="s">
        <v>57</v>
      </c>
      <c r="T42" s="269" t="s">
        <v>57</v>
      </c>
      <c r="U42" s="274" t="s">
        <v>57</v>
      </c>
      <c r="V42" s="269" t="s">
        <v>57</v>
      </c>
      <c r="W42" s="243" t="s">
        <v>57</v>
      </c>
      <c r="X42" s="344" t="s">
        <v>57</v>
      </c>
      <c r="Y42" s="244" t="s">
        <v>57</v>
      </c>
      <c r="Z42" s="269" t="s">
        <v>57</v>
      </c>
      <c r="AA42" s="344" t="s">
        <v>57</v>
      </c>
      <c r="AB42" s="269" t="s">
        <v>57</v>
      </c>
      <c r="AC42" s="390" t="s">
        <v>57</v>
      </c>
      <c r="AD42" s="175" t="s">
        <v>133</v>
      </c>
      <c r="AE42" s="249" t="s">
        <v>57</v>
      </c>
      <c r="AF42" s="62"/>
      <c r="AG42" s="62"/>
      <c r="AH42" s="62"/>
    </row>
    <row r="43" spans="1:34" ht="20.100000000000001" customHeight="1" thickTop="1" thickBot="1">
      <c r="A43" s="395" t="s">
        <v>102</v>
      </c>
      <c r="B43" s="396"/>
      <c r="C43" s="384">
        <f>SUM(C6:C38)</f>
        <v>9083643</v>
      </c>
      <c r="D43" s="89">
        <f>第1表!J40</f>
        <v>2398116</v>
      </c>
      <c r="E43" s="113">
        <v>34.879778372344347</v>
      </c>
      <c r="F43" s="114"/>
      <c r="G43" s="57">
        <v>1.1997783723443476</v>
      </c>
      <c r="H43" s="72">
        <v>35.14</v>
      </c>
      <c r="I43" s="73"/>
      <c r="J43" s="57">
        <v>0.26</v>
      </c>
      <c r="K43" s="222">
        <v>34.9</v>
      </c>
      <c r="L43" s="233"/>
      <c r="M43" s="263">
        <v>-0.24</v>
      </c>
      <c r="N43" s="113">
        <v>34.47</v>
      </c>
      <c r="O43" s="233"/>
      <c r="P43" s="57">
        <v>-0.43</v>
      </c>
      <c r="Q43" s="113">
        <v>27.55</v>
      </c>
      <c r="R43" s="233"/>
      <c r="S43" s="251">
        <v>-6.92</v>
      </c>
      <c r="T43" s="270">
        <v>27.48</v>
      </c>
      <c r="U43" s="275"/>
      <c r="V43" s="270">
        <v>-7.0000000000000007E-2</v>
      </c>
      <c r="W43" s="345">
        <v>27.37</v>
      </c>
      <c r="X43" s="346"/>
      <c r="Y43" s="251">
        <v>-0.11</v>
      </c>
      <c r="Z43" s="270">
        <v>27.26</v>
      </c>
      <c r="AA43" s="346"/>
      <c r="AB43" s="270">
        <v>-0.11</v>
      </c>
      <c r="AC43" s="391">
        <f>ROUND(D43/C43*100,2)</f>
        <v>26.4</v>
      </c>
      <c r="AD43" s="73"/>
      <c r="AE43" s="250">
        <f>ROUND(AC43-Z43,2)</f>
        <v>-0.86</v>
      </c>
      <c r="AF43" s="218"/>
      <c r="AG43" s="218"/>
      <c r="AH43" s="218"/>
    </row>
    <row r="44" spans="1:34" ht="20.100000000000001" customHeight="1" thickTop="1" thickBot="1">
      <c r="A44" s="397" t="s">
        <v>103</v>
      </c>
      <c r="B44" s="398"/>
      <c r="C44" s="385">
        <f>C43</f>
        <v>9083643</v>
      </c>
      <c r="D44" s="90">
        <f>第1表!J48</f>
        <v>2564632</v>
      </c>
      <c r="E44" s="115">
        <v>37.11519800617841</v>
      </c>
      <c r="F44" s="116"/>
      <c r="G44" s="82">
        <v>1.1651980061784073</v>
      </c>
      <c r="H44" s="58">
        <v>37.35</v>
      </c>
      <c r="I44" s="59"/>
      <c r="J44" s="82">
        <v>0.23</v>
      </c>
      <c r="K44" s="265">
        <v>37.1</v>
      </c>
      <c r="L44" s="234"/>
      <c r="M44" s="83">
        <v>-0.25</v>
      </c>
      <c r="N44" s="115">
        <v>36.67</v>
      </c>
      <c r="O44" s="234"/>
      <c r="P44" s="82">
        <v>-0.43</v>
      </c>
      <c r="Q44" s="115">
        <v>29.62</v>
      </c>
      <c r="R44" s="234"/>
      <c r="S44" s="82">
        <v>-7.05</v>
      </c>
      <c r="T44" s="271">
        <v>29.49</v>
      </c>
      <c r="U44" s="276"/>
      <c r="V44" s="271">
        <v>-0.13</v>
      </c>
      <c r="W44" s="115">
        <v>29.34</v>
      </c>
      <c r="X44" s="116"/>
      <c r="Y44" s="82">
        <v>-0.15</v>
      </c>
      <c r="Z44" s="271">
        <v>29.15</v>
      </c>
      <c r="AA44" s="116"/>
      <c r="AB44" s="271">
        <v>-0.19</v>
      </c>
      <c r="AC44" s="392">
        <f>ROUND(D44/C44*100,2)</f>
        <v>28.23</v>
      </c>
      <c r="AD44" s="59"/>
      <c r="AE44" s="252">
        <f>ROUND(AC44-Z44,2)</f>
        <v>-0.92</v>
      </c>
      <c r="AF44" s="218"/>
      <c r="AG44" s="218"/>
      <c r="AH44" s="218"/>
    </row>
    <row r="45" spans="1:34" ht="15.95" customHeight="1">
      <c r="C45" s="28" t="s">
        <v>48</v>
      </c>
      <c r="AC45" s="28" t="s">
        <v>196</v>
      </c>
      <c r="AE45" s="60"/>
      <c r="AF45" s="60"/>
      <c r="AG45" s="60"/>
      <c r="AH45" s="60"/>
    </row>
    <row r="46" spans="1:34" ht="15.95" customHeight="1">
      <c r="C46" s="28" t="s">
        <v>212</v>
      </c>
      <c r="AE46" s="60"/>
      <c r="AF46" s="60"/>
      <c r="AG46" s="60"/>
      <c r="AH46" s="60"/>
    </row>
    <row r="47" spans="1:34" ht="15.95" customHeight="1"/>
    <row r="48" spans="1:34" ht="15.95" customHeight="1"/>
    <row r="49" ht="15.95" customHeight="1"/>
    <row r="50" ht="15.95" customHeight="1"/>
    <row r="51" ht="15.95" customHeight="1"/>
    <row r="52" ht="15" customHeight="1"/>
  </sheetData>
  <mergeCells count="12">
    <mergeCell ref="A43:B43"/>
    <mergeCell ref="A44:B44"/>
    <mergeCell ref="A3:B5"/>
    <mergeCell ref="K3:M3"/>
    <mergeCell ref="AC3:AE3"/>
    <mergeCell ref="E3:G3"/>
    <mergeCell ref="H3:J3"/>
    <mergeCell ref="N3:P3"/>
    <mergeCell ref="Q3:S3"/>
    <mergeCell ref="T3:V3"/>
    <mergeCell ref="Z3:AB3"/>
    <mergeCell ref="W3:Y3"/>
  </mergeCells>
  <phoneticPr fontId="0"/>
  <printOptions horizontalCentered="1" gridLinesSet="0"/>
  <pageMargins left="0.47244094488188981" right="0.35433070866141736" top="0.59" bottom="0.15748031496062992" header="0.52" footer="0.15748031496062992"/>
  <pageSetup paperSize="9" scale="9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8"/>
  <dimension ref="A1:S179"/>
  <sheetViews>
    <sheetView view="pageBreakPreview" topLeftCell="A13" zoomScaleNormal="100" workbookViewId="0">
      <selection activeCell="S2" sqref="S2"/>
    </sheetView>
  </sheetViews>
  <sheetFormatPr defaultRowHeight="11.25"/>
  <cols>
    <col min="1" max="1" width="3.625" style="28" customWidth="1"/>
    <col min="2" max="2" width="10" style="28" customWidth="1"/>
    <col min="3" max="3" width="8.5" style="92" hidden="1" customWidth="1"/>
    <col min="4" max="4" width="8.75" style="28" customWidth="1"/>
    <col min="5" max="5" width="3.625" style="28" customWidth="1"/>
    <col min="6" max="6" width="6.5" style="28" customWidth="1"/>
    <col min="7" max="7" width="6.875" style="92" hidden="1" customWidth="1"/>
    <col min="8" max="8" width="8.75" style="28" customWidth="1"/>
    <col min="9" max="9" width="3.625" style="28" customWidth="1"/>
    <col min="10" max="10" width="6.625" style="28" customWidth="1"/>
    <col min="11" max="11" width="7.5" style="92" hidden="1" customWidth="1"/>
    <col min="12" max="12" width="8.75" style="28" customWidth="1"/>
    <col min="13" max="13" width="3.625" style="28" customWidth="1"/>
    <col min="14" max="14" width="6.625" style="28" customWidth="1"/>
    <col min="15" max="15" width="8" style="92" hidden="1" customWidth="1"/>
    <col min="16" max="16" width="8.75" style="35" customWidth="1"/>
    <col min="17" max="17" width="3.625" style="28" customWidth="1"/>
    <col min="18" max="18" width="6.625" style="28" customWidth="1"/>
    <col min="19" max="16384" width="9" style="28"/>
  </cols>
  <sheetData>
    <row r="1" spans="1:19" s="34" customFormat="1" ht="14.1" customHeight="1">
      <c r="A1" s="34" t="s">
        <v>166</v>
      </c>
      <c r="C1" s="91"/>
      <c r="G1" s="91"/>
      <c r="K1" s="91"/>
      <c r="O1" s="91"/>
      <c r="P1" s="165"/>
    </row>
    <row r="2" spans="1:19" s="34" customFormat="1" ht="10.5" customHeight="1" thickBot="1">
      <c r="C2" s="91"/>
      <c r="G2" s="91"/>
      <c r="K2" s="91"/>
      <c r="O2" s="91"/>
      <c r="P2" s="165"/>
    </row>
    <row r="3" spans="1:19" s="68" customFormat="1" ht="15" customHeight="1">
      <c r="A3" s="399" t="s">
        <v>1</v>
      </c>
      <c r="B3" s="419"/>
      <c r="C3" s="152"/>
      <c r="D3" s="426" t="s">
        <v>180</v>
      </c>
      <c r="E3" s="426"/>
      <c r="F3" s="426"/>
      <c r="G3" s="155"/>
      <c r="H3" s="426" t="s">
        <v>2</v>
      </c>
      <c r="I3" s="426"/>
      <c r="J3" s="426"/>
      <c r="K3" s="155"/>
      <c r="L3" s="426" t="s">
        <v>170</v>
      </c>
      <c r="M3" s="426"/>
      <c r="N3" s="426"/>
      <c r="O3" s="156"/>
      <c r="P3" s="426" t="s">
        <v>82</v>
      </c>
      <c r="Q3" s="426"/>
      <c r="R3" s="427"/>
    </row>
    <row r="4" spans="1:19" s="68" customFormat="1" ht="12.75" customHeight="1">
      <c r="A4" s="420"/>
      <c r="B4" s="421"/>
      <c r="C4" s="153" t="s">
        <v>83</v>
      </c>
      <c r="D4" s="38" t="s">
        <v>5</v>
      </c>
      <c r="E4" s="69" t="s">
        <v>4</v>
      </c>
      <c r="F4" s="123" t="s">
        <v>210</v>
      </c>
      <c r="G4" s="97" t="s">
        <v>83</v>
      </c>
      <c r="H4" s="131" t="s">
        <v>5</v>
      </c>
      <c r="I4" s="69" t="s">
        <v>4</v>
      </c>
      <c r="J4" s="123" t="s">
        <v>210</v>
      </c>
      <c r="K4" s="97" t="s">
        <v>83</v>
      </c>
      <c r="L4" s="38" t="s">
        <v>5</v>
      </c>
      <c r="M4" s="69" t="s">
        <v>4</v>
      </c>
      <c r="N4" s="123" t="s">
        <v>210</v>
      </c>
      <c r="O4" s="101" t="s">
        <v>83</v>
      </c>
      <c r="P4" s="143" t="s">
        <v>101</v>
      </c>
      <c r="Q4" s="69" t="s">
        <v>4</v>
      </c>
      <c r="R4" s="212" t="s">
        <v>210</v>
      </c>
      <c r="S4" s="296"/>
    </row>
    <row r="5" spans="1:19" s="68" customFormat="1" ht="12.75" customHeight="1">
      <c r="A5" s="422"/>
      <c r="B5" s="423"/>
      <c r="C5" s="154" t="s">
        <v>89</v>
      </c>
      <c r="D5" s="107" t="s">
        <v>6</v>
      </c>
      <c r="E5" s="122" t="s">
        <v>7</v>
      </c>
      <c r="F5" s="124" t="s">
        <v>8</v>
      </c>
      <c r="G5" s="98" t="s">
        <v>89</v>
      </c>
      <c r="H5" s="107" t="s">
        <v>6</v>
      </c>
      <c r="I5" s="128" t="s">
        <v>7</v>
      </c>
      <c r="J5" s="124" t="s">
        <v>8</v>
      </c>
      <c r="K5" s="98" t="s">
        <v>89</v>
      </c>
      <c r="L5" s="38" t="s">
        <v>6</v>
      </c>
      <c r="M5" s="128" t="s">
        <v>7</v>
      </c>
      <c r="N5" s="124" t="s">
        <v>8</v>
      </c>
      <c r="O5" s="102" t="s">
        <v>89</v>
      </c>
      <c r="P5" s="144" t="s">
        <v>9</v>
      </c>
      <c r="Q5" s="128" t="s">
        <v>7</v>
      </c>
      <c r="R5" s="196" t="s">
        <v>8</v>
      </c>
    </row>
    <row r="6" spans="1:19" ht="18" customHeight="1">
      <c r="A6" s="238">
        <v>1</v>
      </c>
      <c r="B6" s="347" t="s">
        <v>10</v>
      </c>
      <c r="C6" s="46">
        <v>96.03</v>
      </c>
      <c r="D6" s="46">
        <f>ROUND(第1表!L7/第1表!J7*100,2)</f>
        <v>96.68</v>
      </c>
      <c r="E6" s="48">
        <f>RANK(D6,D$6:D$38,0)</f>
        <v>4</v>
      </c>
      <c r="F6" s="125">
        <f>ROUND(D6-C6,2)</f>
        <v>0.65</v>
      </c>
      <c r="G6" s="46">
        <v>3.97</v>
      </c>
      <c r="H6" s="46">
        <f>ROUND(第1表!T7/第1表!J7*100,2)</f>
        <v>3.32</v>
      </c>
      <c r="I6" s="48">
        <f t="shared" ref="I6:I38" si="0">RANK(H6,H$6:H$38,0)</f>
        <v>30</v>
      </c>
      <c r="J6" s="125">
        <f>ROUND(H6-G6,2)</f>
        <v>-0.65</v>
      </c>
      <c r="K6" s="46">
        <v>31.91</v>
      </c>
      <c r="L6" s="46">
        <f>ROUND(第1表!N7/第1表!J7*100,2)</f>
        <v>33.49</v>
      </c>
      <c r="M6" s="48">
        <f>RANK(L6,L$6:L$38,0)</f>
        <v>28</v>
      </c>
      <c r="N6" s="125">
        <f>ROUND(L6-K6,2)</f>
        <v>1.58</v>
      </c>
      <c r="O6" s="145">
        <v>1894</v>
      </c>
      <c r="P6" s="145">
        <f>ROUND(第1表!J7/(第1表!X7+第1表!Y7),0)</f>
        <v>1866</v>
      </c>
      <c r="Q6" s="48">
        <f>RANK(P6,P$6:P$38,0)</f>
        <v>21</v>
      </c>
      <c r="R6" s="149">
        <f>ROUND(P6-O6,0)</f>
        <v>-28</v>
      </c>
    </row>
    <row r="7" spans="1:19" ht="18" customHeight="1">
      <c r="A7" s="239">
        <v>2</v>
      </c>
      <c r="B7" s="347" t="s">
        <v>11</v>
      </c>
      <c r="C7" s="46">
        <v>96.96</v>
      </c>
      <c r="D7" s="46">
        <f>ROUND(第1表!L8/第1表!J8*100,2)</f>
        <v>97.04</v>
      </c>
      <c r="E7" s="48">
        <f t="shared" ref="E7:E38" si="1">RANK(D7,D$6:D$38,0)</f>
        <v>3</v>
      </c>
      <c r="F7" s="125">
        <f t="shared" ref="F7:F47" si="2">ROUND(D7-C7,2)</f>
        <v>0.08</v>
      </c>
      <c r="G7" s="46">
        <v>3.04</v>
      </c>
      <c r="H7" s="46">
        <f>ROUND(第1表!T8/第1表!J8*100,2)</f>
        <v>2.96</v>
      </c>
      <c r="I7" s="48">
        <f t="shared" si="0"/>
        <v>31</v>
      </c>
      <c r="J7" s="125">
        <f t="shared" ref="J7:J38" si="3">ROUND(H7-G7,2)</f>
        <v>-0.08</v>
      </c>
      <c r="K7" s="46">
        <v>27.61</v>
      </c>
      <c r="L7" s="46">
        <f>ROUND(第1表!N8/第1表!J8*100,2)</f>
        <v>29</v>
      </c>
      <c r="M7" s="48">
        <f t="shared" ref="M7:M38" si="4">RANK(L7,L$6:L$38,0)</f>
        <v>33</v>
      </c>
      <c r="N7" s="125">
        <f t="shared" ref="N7:N37" si="5">ROUND(L7-K7,2)</f>
        <v>1.39</v>
      </c>
      <c r="O7" s="145">
        <v>2285</v>
      </c>
      <c r="P7" s="145">
        <f>ROUND(第1表!J8/(第1表!X8+第1表!Y8),0)</f>
        <v>2239</v>
      </c>
      <c r="Q7" s="48">
        <f t="shared" ref="Q7:Q38" si="6">RANK(P7,P$6:P$38,0)</f>
        <v>16</v>
      </c>
      <c r="R7" s="149">
        <f t="shared" ref="R7:R37" si="7">ROUND(P7-O7,0)</f>
        <v>-46</v>
      </c>
    </row>
    <row r="8" spans="1:19" ht="18" customHeight="1">
      <c r="A8" s="239">
        <v>3</v>
      </c>
      <c r="B8" s="347" t="s">
        <v>12</v>
      </c>
      <c r="C8" s="46">
        <v>94.75</v>
      </c>
      <c r="D8" s="46">
        <f>ROUND(第1表!L9/第1表!J9*100,2)</f>
        <v>95.16</v>
      </c>
      <c r="E8" s="48">
        <f t="shared" si="1"/>
        <v>10</v>
      </c>
      <c r="F8" s="125">
        <f t="shared" si="2"/>
        <v>0.41</v>
      </c>
      <c r="G8" s="46">
        <v>5.25</v>
      </c>
      <c r="H8" s="46">
        <f>ROUND(第1表!T9/第1表!J9*100,2)</f>
        <v>4.84</v>
      </c>
      <c r="I8" s="48">
        <f t="shared" si="0"/>
        <v>24</v>
      </c>
      <c r="J8" s="125">
        <f t="shared" si="3"/>
        <v>-0.41</v>
      </c>
      <c r="K8" s="46">
        <v>36.659999999999997</v>
      </c>
      <c r="L8" s="46">
        <f>ROUND(第1表!N9/第1表!J9*100,2)</f>
        <v>38.51</v>
      </c>
      <c r="M8" s="48">
        <f t="shared" si="4"/>
        <v>7</v>
      </c>
      <c r="N8" s="125">
        <f t="shared" si="5"/>
        <v>1.85</v>
      </c>
      <c r="O8" s="145">
        <v>3419</v>
      </c>
      <c r="P8" s="145">
        <f>ROUND(第1表!J9/(第1表!X9+第1表!Y9),0)</f>
        <v>3380</v>
      </c>
      <c r="Q8" s="48">
        <f t="shared" si="6"/>
        <v>3</v>
      </c>
      <c r="R8" s="149">
        <f t="shared" si="7"/>
        <v>-39</v>
      </c>
    </row>
    <row r="9" spans="1:19" ht="18" customHeight="1">
      <c r="A9" s="239">
        <v>4</v>
      </c>
      <c r="B9" s="347" t="s">
        <v>13</v>
      </c>
      <c r="C9" s="46">
        <v>94.61</v>
      </c>
      <c r="D9" s="46">
        <f>ROUND(第1表!L10/第1表!J10*100,2)</f>
        <v>95.1</v>
      </c>
      <c r="E9" s="48">
        <f t="shared" si="1"/>
        <v>11</v>
      </c>
      <c r="F9" s="125">
        <f t="shared" si="2"/>
        <v>0.49</v>
      </c>
      <c r="G9" s="46">
        <v>5.39</v>
      </c>
      <c r="H9" s="46">
        <f>ROUND(第1表!T10/第1表!J10*100,2)</f>
        <v>4.9000000000000004</v>
      </c>
      <c r="I9" s="48">
        <f t="shared" si="0"/>
        <v>23</v>
      </c>
      <c r="J9" s="125">
        <f t="shared" si="3"/>
        <v>-0.49</v>
      </c>
      <c r="K9" s="46">
        <v>32.590000000000003</v>
      </c>
      <c r="L9" s="46">
        <f>ROUND(第1表!N10/第1表!J10*100,2)</f>
        <v>34.15</v>
      </c>
      <c r="M9" s="48">
        <f t="shared" si="4"/>
        <v>25</v>
      </c>
      <c r="N9" s="125">
        <f t="shared" si="5"/>
        <v>1.56</v>
      </c>
      <c r="O9" s="145">
        <v>2758</v>
      </c>
      <c r="P9" s="145">
        <f>ROUND(第1表!J10/(第1表!X10+第1表!Y10),0)</f>
        <v>2828</v>
      </c>
      <c r="Q9" s="48">
        <f t="shared" si="6"/>
        <v>7</v>
      </c>
      <c r="R9" s="149">
        <f t="shared" si="7"/>
        <v>70</v>
      </c>
    </row>
    <row r="10" spans="1:19" ht="18" customHeight="1">
      <c r="A10" s="239">
        <v>5</v>
      </c>
      <c r="B10" s="347" t="s">
        <v>14</v>
      </c>
      <c r="C10" s="46">
        <v>94.74</v>
      </c>
      <c r="D10" s="46">
        <f>ROUND(第1表!L11/第1表!J11*100,2)</f>
        <v>95.26</v>
      </c>
      <c r="E10" s="48">
        <f t="shared" si="1"/>
        <v>7</v>
      </c>
      <c r="F10" s="125">
        <f t="shared" si="2"/>
        <v>0.52</v>
      </c>
      <c r="G10" s="46">
        <v>5.26</v>
      </c>
      <c r="H10" s="46">
        <f>ROUND(第1表!T11/第1表!J11*100,2)</f>
        <v>4.74</v>
      </c>
      <c r="I10" s="48">
        <f t="shared" si="0"/>
        <v>27</v>
      </c>
      <c r="J10" s="125">
        <f t="shared" si="3"/>
        <v>-0.52</v>
      </c>
      <c r="K10" s="46">
        <v>36.479999999999997</v>
      </c>
      <c r="L10" s="46">
        <f>ROUND(第1表!N11/第1表!J11*100,2)</f>
        <v>38.590000000000003</v>
      </c>
      <c r="M10" s="48">
        <f t="shared" si="4"/>
        <v>6</v>
      </c>
      <c r="N10" s="125">
        <f t="shared" si="5"/>
        <v>2.11</v>
      </c>
      <c r="O10" s="145">
        <v>2941</v>
      </c>
      <c r="P10" s="145">
        <f>ROUND(第1表!J11/(第1表!X11+第1表!Y11),0)</f>
        <v>2894</v>
      </c>
      <c r="Q10" s="48">
        <f t="shared" si="6"/>
        <v>6</v>
      </c>
      <c r="R10" s="149">
        <f t="shared" si="7"/>
        <v>-47</v>
      </c>
    </row>
    <row r="11" spans="1:19" ht="18" customHeight="1">
      <c r="A11" s="239">
        <v>6</v>
      </c>
      <c r="B11" s="347" t="s">
        <v>15</v>
      </c>
      <c r="C11" s="46">
        <v>93.56</v>
      </c>
      <c r="D11" s="46">
        <f>ROUND(第1表!L12/第1表!J12*100,2)</f>
        <v>94.12</v>
      </c>
      <c r="E11" s="48">
        <f t="shared" si="1"/>
        <v>15</v>
      </c>
      <c r="F11" s="125">
        <f t="shared" si="2"/>
        <v>0.56000000000000005</v>
      </c>
      <c r="G11" s="46">
        <v>6.44</v>
      </c>
      <c r="H11" s="46">
        <f>ROUND(第1表!T12/第1表!J12*100,2)</f>
        <v>5.88</v>
      </c>
      <c r="I11" s="48">
        <f t="shared" si="0"/>
        <v>19</v>
      </c>
      <c r="J11" s="125">
        <f t="shared" si="3"/>
        <v>-0.56000000000000005</v>
      </c>
      <c r="K11" s="46">
        <v>32.299999999999997</v>
      </c>
      <c r="L11" s="46">
        <f>ROUND(第1表!N12/第1表!J12*100,2)</f>
        <v>33.71</v>
      </c>
      <c r="M11" s="48">
        <f t="shared" si="4"/>
        <v>27</v>
      </c>
      <c r="N11" s="125">
        <f t="shared" si="5"/>
        <v>1.41</v>
      </c>
      <c r="O11" s="145">
        <v>2819</v>
      </c>
      <c r="P11" s="145">
        <f>ROUND(第1表!J12/(第1表!X12+第1表!Y12),0)</f>
        <v>2792</v>
      </c>
      <c r="Q11" s="48">
        <f t="shared" si="6"/>
        <v>8</v>
      </c>
      <c r="R11" s="149">
        <f t="shared" si="7"/>
        <v>-27</v>
      </c>
    </row>
    <row r="12" spans="1:19" ht="18" customHeight="1">
      <c r="A12" s="239">
        <v>7</v>
      </c>
      <c r="B12" s="347" t="s">
        <v>16</v>
      </c>
      <c r="C12" s="46">
        <v>94.77</v>
      </c>
      <c r="D12" s="46">
        <f>ROUND(第1表!L13/第1表!J13*100,2)</f>
        <v>95.22</v>
      </c>
      <c r="E12" s="48">
        <f t="shared" si="1"/>
        <v>9</v>
      </c>
      <c r="F12" s="125">
        <f t="shared" si="2"/>
        <v>0.45</v>
      </c>
      <c r="G12" s="46">
        <v>5.23</v>
      </c>
      <c r="H12" s="46">
        <f>ROUND(第1表!T13/第1表!J13*100,2)</f>
        <v>4.78</v>
      </c>
      <c r="I12" s="48">
        <f t="shared" si="0"/>
        <v>25</v>
      </c>
      <c r="J12" s="125">
        <f t="shared" si="3"/>
        <v>-0.45</v>
      </c>
      <c r="K12" s="46">
        <v>33.659999999999997</v>
      </c>
      <c r="L12" s="46">
        <f>ROUND(第1表!N13/第1表!J13*100,2)</f>
        <v>35.17</v>
      </c>
      <c r="M12" s="48">
        <f t="shared" si="4"/>
        <v>19</v>
      </c>
      <c r="N12" s="125">
        <f t="shared" si="5"/>
        <v>1.51</v>
      </c>
      <c r="O12" s="145">
        <v>2611</v>
      </c>
      <c r="P12" s="145">
        <f>ROUND(第1表!J13/(第1表!X13+第1表!Y13),0)</f>
        <v>2579</v>
      </c>
      <c r="Q12" s="48">
        <f t="shared" si="6"/>
        <v>10</v>
      </c>
      <c r="R12" s="149">
        <f t="shared" si="7"/>
        <v>-32</v>
      </c>
    </row>
    <row r="13" spans="1:19" ht="18" customHeight="1">
      <c r="A13" s="239">
        <v>8</v>
      </c>
      <c r="B13" s="347" t="s">
        <v>17</v>
      </c>
      <c r="C13" s="46">
        <v>93.36</v>
      </c>
      <c r="D13" s="46">
        <f>ROUND(第1表!L14/第1表!J14*100,2)</f>
        <v>93.52</v>
      </c>
      <c r="E13" s="48">
        <f t="shared" si="1"/>
        <v>23</v>
      </c>
      <c r="F13" s="125">
        <f t="shared" si="2"/>
        <v>0.16</v>
      </c>
      <c r="G13" s="46">
        <v>6.64</v>
      </c>
      <c r="H13" s="46">
        <f>ROUND(第1表!T14/第1表!J14*100,2)</f>
        <v>6.48</v>
      </c>
      <c r="I13" s="48">
        <f t="shared" si="0"/>
        <v>11</v>
      </c>
      <c r="J13" s="125">
        <f t="shared" si="3"/>
        <v>-0.16</v>
      </c>
      <c r="K13" s="46">
        <v>33.83</v>
      </c>
      <c r="L13" s="46">
        <f>ROUND(第1表!N14/第1表!J14*100,2)</f>
        <v>35.159999999999997</v>
      </c>
      <c r="M13" s="48">
        <f t="shared" si="4"/>
        <v>20</v>
      </c>
      <c r="N13" s="125">
        <f t="shared" si="5"/>
        <v>1.33</v>
      </c>
      <c r="O13" s="145">
        <v>2750</v>
      </c>
      <c r="P13" s="145">
        <f>ROUND(第1表!J14/(第1表!X14+第1表!Y14),0)</f>
        <v>2732</v>
      </c>
      <c r="Q13" s="48">
        <f t="shared" si="6"/>
        <v>9</v>
      </c>
      <c r="R13" s="149">
        <f t="shared" si="7"/>
        <v>-18</v>
      </c>
    </row>
    <row r="14" spans="1:19" ht="18" customHeight="1">
      <c r="A14" s="239">
        <v>9</v>
      </c>
      <c r="B14" s="347" t="s">
        <v>18</v>
      </c>
      <c r="C14" s="46">
        <v>93.64</v>
      </c>
      <c r="D14" s="46">
        <f>ROUND(第1表!L15/第1表!J15*100,2)</f>
        <v>94.37</v>
      </c>
      <c r="E14" s="48">
        <f t="shared" si="1"/>
        <v>14</v>
      </c>
      <c r="F14" s="125">
        <f t="shared" si="2"/>
        <v>0.73</v>
      </c>
      <c r="G14" s="46">
        <v>6.36</v>
      </c>
      <c r="H14" s="46">
        <f>ROUND(第1表!T15/第1表!J15*100,2)</f>
        <v>5.63</v>
      </c>
      <c r="I14" s="48">
        <f t="shared" si="0"/>
        <v>20</v>
      </c>
      <c r="J14" s="125">
        <f t="shared" si="3"/>
        <v>-0.73</v>
      </c>
      <c r="K14" s="46">
        <v>37.08</v>
      </c>
      <c r="L14" s="46">
        <f>ROUND(第1表!N15/第1表!J15*100,2)</f>
        <v>38.71</v>
      </c>
      <c r="M14" s="48">
        <f t="shared" si="4"/>
        <v>4</v>
      </c>
      <c r="N14" s="125">
        <f t="shared" si="5"/>
        <v>1.63</v>
      </c>
      <c r="O14" s="145">
        <v>2151</v>
      </c>
      <c r="P14" s="145">
        <f>ROUND(第1表!J15/(第1表!X15+第1表!Y15),0)</f>
        <v>2113</v>
      </c>
      <c r="Q14" s="48">
        <f t="shared" si="6"/>
        <v>18</v>
      </c>
      <c r="R14" s="149">
        <f t="shared" si="7"/>
        <v>-38</v>
      </c>
    </row>
    <row r="15" spans="1:19" ht="18" customHeight="1">
      <c r="A15" s="239">
        <v>10</v>
      </c>
      <c r="B15" s="347" t="s">
        <v>19</v>
      </c>
      <c r="C15" s="46">
        <v>95.75</v>
      </c>
      <c r="D15" s="46">
        <f>ROUND(第1表!L16/第1表!J16*100,2)</f>
        <v>96.4</v>
      </c>
      <c r="E15" s="48">
        <f t="shared" si="1"/>
        <v>5</v>
      </c>
      <c r="F15" s="125">
        <f t="shared" si="2"/>
        <v>0.65</v>
      </c>
      <c r="G15" s="46">
        <v>4.25</v>
      </c>
      <c r="H15" s="46">
        <f>ROUND(第1表!T16/第1表!J16*100,2)</f>
        <v>3.6</v>
      </c>
      <c r="I15" s="48">
        <f t="shared" si="0"/>
        <v>29</v>
      </c>
      <c r="J15" s="125">
        <f t="shared" si="3"/>
        <v>-0.65</v>
      </c>
      <c r="K15" s="46">
        <v>31.43</v>
      </c>
      <c r="L15" s="46">
        <f>ROUND(第1表!N16/第1表!J16*100,2)</f>
        <v>33.200000000000003</v>
      </c>
      <c r="M15" s="48">
        <f t="shared" si="4"/>
        <v>29</v>
      </c>
      <c r="N15" s="125">
        <f t="shared" si="5"/>
        <v>1.77</v>
      </c>
      <c r="O15" s="145">
        <v>3931</v>
      </c>
      <c r="P15" s="145">
        <f>ROUND(第1表!J16/(第1表!X16+第1表!Y16),0)</f>
        <v>3964</v>
      </c>
      <c r="Q15" s="48">
        <f t="shared" si="6"/>
        <v>2</v>
      </c>
      <c r="R15" s="149">
        <f t="shared" si="7"/>
        <v>33</v>
      </c>
    </row>
    <row r="16" spans="1:19" ht="18" customHeight="1">
      <c r="A16" s="239">
        <v>11</v>
      </c>
      <c r="B16" s="347" t="s">
        <v>20</v>
      </c>
      <c r="C16" s="46">
        <v>94.49</v>
      </c>
      <c r="D16" s="46">
        <f>ROUND(第1表!L17/第1表!J17*100,2)</f>
        <v>94.69</v>
      </c>
      <c r="E16" s="48">
        <f t="shared" si="1"/>
        <v>13</v>
      </c>
      <c r="F16" s="125">
        <f t="shared" si="2"/>
        <v>0.2</v>
      </c>
      <c r="G16" s="46">
        <v>5.51</v>
      </c>
      <c r="H16" s="46">
        <f>ROUND(第1表!T17/第1表!J17*100,2)</f>
        <v>5.31</v>
      </c>
      <c r="I16" s="48">
        <f t="shared" si="0"/>
        <v>21</v>
      </c>
      <c r="J16" s="125">
        <f t="shared" si="3"/>
        <v>-0.2</v>
      </c>
      <c r="K16" s="46">
        <v>32.619999999999997</v>
      </c>
      <c r="L16" s="46">
        <f>ROUND(第1表!N17/第1表!J17*100,2)</f>
        <v>34.46</v>
      </c>
      <c r="M16" s="48">
        <f t="shared" si="4"/>
        <v>24</v>
      </c>
      <c r="N16" s="125">
        <f t="shared" si="5"/>
        <v>1.84</v>
      </c>
      <c r="O16" s="145">
        <v>1663</v>
      </c>
      <c r="P16" s="145">
        <f>ROUND(第1表!J17/(第1表!X17+第1表!Y17),0)</f>
        <v>1782</v>
      </c>
      <c r="Q16" s="48">
        <f t="shared" si="6"/>
        <v>23</v>
      </c>
      <c r="R16" s="236">
        <f t="shared" si="7"/>
        <v>119</v>
      </c>
    </row>
    <row r="17" spans="1:18" ht="18" customHeight="1">
      <c r="A17" s="239">
        <v>12</v>
      </c>
      <c r="B17" s="347" t="s">
        <v>21</v>
      </c>
      <c r="C17" s="46">
        <v>90.69</v>
      </c>
      <c r="D17" s="46">
        <f>ROUND(第1表!L18/第1表!J18*100,2)</f>
        <v>91.99</v>
      </c>
      <c r="E17" s="48">
        <f t="shared" si="1"/>
        <v>30</v>
      </c>
      <c r="F17" s="125">
        <f t="shared" si="2"/>
        <v>1.3</v>
      </c>
      <c r="G17" s="46">
        <v>9.31</v>
      </c>
      <c r="H17" s="46">
        <f>ROUND(第1表!T18/第1表!J18*100,2)</f>
        <v>8.01</v>
      </c>
      <c r="I17" s="48">
        <f t="shared" si="0"/>
        <v>4</v>
      </c>
      <c r="J17" s="125">
        <f t="shared" si="3"/>
        <v>-1.3</v>
      </c>
      <c r="K17" s="46">
        <v>34.82</v>
      </c>
      <c r="L17" s="46">
        <f>ROUND(第1表!N18/第1表!J18*100,2)</f>
        <v>37.130000000000003</v>
      </c>
      <c r="M17" s="48">
        <f t="shared" si="4"/>
        <v>10</v>
      </c>
      <c r="N17" s="125">
        <f t="shared" si="5"/>
        <v>2.31</v>
      </c>
      <c r="O17" s="145">
        <v>4402</v>
      </c>
      <c r="P17" s="145">
        <f>ROUND(第1表!J18/(第1表!X18+第1表!Y18),0)</f>
        <v>4412</v>
      </c>
      <c r="Q17" s="48">
        <f t="shared" si="6"/>
        <v>1</v>
      </c>
      <c r="R17" s="149">
        <f t="shared" si="7"/>
        <v>10</v>
      </c>
    </row>
    <row r="18" spans="1:18" ht="18" customHeight="1">
      <c r="A18" s="239">
        <v>13</v>
      </c>
      <c r="B18" s="347" t="s">
        <v>22</v>
      </c>
      <c r="C18" s="46">
        <v>92.62</v>
      </c>
      <c r="D18" s="46">
        <f>ROUND(第1表!L19/第1表!J19*100,2)</f>
        <v>93.48</v>
      </c>
      <c r="E18" s="48">
        <f t="shared" si="1"/>
        <v>24</v>
      </c>
      <c r="F18" s="125">
        <f t="shared" si="2"/>
        <v>0.86</v>
      </c>
      <c r="G18" s="46">
        <v>7.38</v>
      </c>
      <c r="H18" s="46">
        <f>ROUND(第1表!T19/第1表!J19*100,2)</f>
        <v>6.52</v>
      </c>
      <c r="I18" s="48">
        <f t="shared" si="0"/>
        <v>10</v>
      </c>
      <c r="J18" s="125">
        <f t="shared" si="3"/>
        <v>-0.86</v>
      </c>
      <c r="K18" s="46">
        <v>30.74</v>
      </c>
      <c r="L18" s="46">
        <f>ROUND(第1表!N19/第1表!J19*100,2)</f>
        <v>32.72</v>
      </c>
      <c r="M18" s="48">
        <f t="shared" si="4"/>
        <v>30</v>
      </c>
      <c r="N18" s="125">
        <f t="shared" si="5"/>
        <v>1.98</v>
      </c>
      <c r="O18" s="145">
        <v>2249</v>
      </c>
      <c r="P18" s="145">
        <f>ROUND(第1表!J19/(第1表!X19+第1表!Y19),0)</f>
        <v>2243</v>
      </c>
      <c r="Q18" s="48">
        <f t="shared" si="6"/>
        <v>14</v>
      </c>
      <c r="R18" s="149">
        <f t="shared" si="7"/>
        <v>-6</v>
      </c>
    </row>
    <row r="19" spans="1:18" ht="18" customHeight="1">
      <c r="A19" s="239">
        <v>14</v>
      </c>
      <c r="B19" s="347" t="s">
        <v>23</v>
      </c>
      <c r="C19" s="46">
        <v>97.41</v>
      </c>
      <c r="D19" s="46">
        <f>ROUND(第1表!L20/第1表!J20*100,2)</f>
        <v>97.41</v>
      </c>
      <c r="E19" s="48">
        <f t="shared" si="1"/>
        <v>1</v>
      </c>
      <c r="F19" s="125">
        <f t="shared" si="2"/>
        <v>0</v>
      </c>
      <c r="G19" s="46">
        <v>2.59</v>
      </c>
      <c r="H19" s="46">
        <f>ROUND(第1表!T20/第1表!J20*100,2)</f>
        <v>2.59</v>
      </c>
      <c r="I19" s="48">
        <f t="shared" si="0"/>
        <v>33</v>
      </c>
      <c r="J19" s="125">
        <f t="shared" si="3"/>
        <v>0</v>
      </c>
      <c r="K19" s="46">
        <v>30.6</v>
      </c>
      <c r="L19" s="46">
        <f>ROUND(第1表!N20/第1表!J20*100,2)</f>
        <v>32.22</v>
      </c>
      <c r="M19" s="48">
        <f t="shared" si="4"/>
        <v>31</v>
      </c>
      <c r="N19" s="125">
        <f t="shared" si="5"/>
        <v>1.62</v>
      </c>
      <c r="O19" s="145">
        <v>2455</v>
      </c>
      <c r="P19" s="145">
        <f>ROUND(第1表!J20/(第1表!X20+第1表!Y20),0)</f>
        <v>2422</v>
      </c>
      <c r="Q19" s="48">
        <f t="shared" si="6"/>
        <v>12</v>
      </c>
      <c r="R19" s="149">
        <f t="shared" si="7"/>
        <v>-33</v>
      </c>
    </row>
    <row r="20" spans="1:18" ht="18" customHeight="1">
      <c r="A20" s="239">
        <v>15</v>
      </c>
      <c r="B20" s="347" t="s">
        <v>24</v>
      </c>
      <c r="C20" s="46">
        <v>91.76</v>
      </c>
      <c r="D20" s="46">
        <f>ROUND(第1表!L21/第1表!J21*100,2)</f>
        <v>92.49</v>
      </c>
      <c r="E20" s="48">
        <f t="shared" si="1"/>
        <v>28</v>
      </c>
      <c r="F20" s="125">
        <f t="shared" si="2"/>
        <v>0.73</v>
      </c>
      <c r="G20" s="46">
        <v>8.24</v>
      </c>
      <c r="H20" s="46">
        <f>ROUND(第1表!T21/第1表!J21*100,2)</f>
        <v>7.51</v>
      </c>
      <c r="I20" s="48">
        <f t="shared" si="0"/>
        <v>6</v>
      </c>
      <c r="J20" s="125">
        <f t="shared" si="3"/>
        <v>-0.73</v>
      </c>
      <c r="K20" s="46">
        <v>34.729999999999997</v>
      </c>
      <c r="L20" s="46">
        <f>ROUND(第1表!N21/第1表!J21*100,2)</f>
        <v>36.49</v>
      </c>
      <c r="M20" s="48">
        <f t="shared" si="4"/>
        <v>13</v>
      </c>
      <c r="N20" s="125">
        <f t="shared" si="5"/>
        <v>1.76</v>
      </c>
      <c r="O20" s="145">
        <v>2138</v>
      </c>
      <c r="P20" s="145">
        <f>ROUND(第1表!J21/(第1表!X21+第1表!Y21),0)</f>
        <v>2115</v>
      </c>
      <c r="Q20" s="48">
        <f t="shared" si="6"/>
        <v>17</v>
      </c>
      <c r="R20" s="149">
        <f t="shared" si="7"/>
        <v>-23</v>
      </c>
    </row>
    <row r="21" spans="1:18" ht="18" customHeight="1">
      <c r="A21" s="239">
        <v>16</v>
      </c>
      <c r="B21" s="347" t="s">
        <v>25</v>
      </c>
      <c r="C21" s="46">
        <v>92.85</v>
      </c>
      <c r="D21" s="46">
        <f>ROUND(第1表!L22/第1表!J22*100,2)</f>
        <v>94.02</v>
      </c>
      <c r="E21" s="48">
        <f t="shared" si="1"/>
        <v>16</v>
      </c>
      <c r="F21" s="125">
        <f t="shared" si="2"/>
        <v>1.17</v>
      </c>
      <c r="G21" s="46">
        <v>7.15</v>
      </c>
      <c r="H21" s="46">
        <f>ROUND(第1表!T22/第1表!J22*100,2)</f>
        <v>5.98</v>
      </c>
      <c r="I21" s="48">
        <f t="shared" si="0"/>
        <v>18</v>
      </c>
      <c r="J21" s="125">
        <f t="shared" si="3"/>
        <v>-1.17</v>
      </c>
      <c r="K21" s="46">
        <v>34.19</v>
      </c>
      <c r="L21" s="46">
        <f>ROUND(第1表!N22/第1表!J22*100,2)</f>
        <v>35.93</v>
      </c>
      <c r="M21" s="48">
        <f t="shared" si="4"/>
        <v>16</v>
      </c>
      <c r="N21" s="125">
        <f t="shared" si="5"/>
        <v>1.74</v>
      </c>
      <c r="O21" s="145">
        <v>2256</v>
      </c>
      <c r="P21" s="145">
        <f>ROUND(第1表!J22/(第1表!X22+第1表!Y22),0)</f>
        <v>2240</v>
      </c>
      <c r="Q21" s="48">
        <f t="shared" si="6"/>
        <v>15</v>
      </c>
      <c r="R21" s="149">
        <f t="shared" si="7"/>
        <v>-16</v>
      </c>
    </row>
    <row r="22" spans="1:18" ht="18" customHeight="1">
      <c r="A22" s="239">
        <v>17</v>
      </c>
      <c r="B22" s="347" t="s">
        <v>26</v>
      </c>
      <c r="C22" s="46">
        <v>93.06</v>
      </c>
      <c r="D22" s="46">
        <f>ROUND(第1表!L23/第1表!J23*100,2)</f>
        <v>93.67</v>
      </c>
      <c r="E22" s="48">
        <f t="shared" si="1"/>
        <v>22</v>
      </c>
      <c r="F22" s="125">
        <f t="shared" si="2"/>
        <v>0.61</v>
      </c>
      <c r="G22" s="46">
        <v>6.94</v>
      </c>
      <c r="H22" s="46">
        <f>ROUND(第1表!T23/第1表!J23*100,2)</f>
        <v>6.33</v>
      </c>
      <c r="I22" s="48">
        <f t="shared" si="0"/>
        <v>12</v>
      </c>
      <c r="J22" s="125">
        <f t="shared" si="3"/>
        <v>-0.61</v>
      </c>
      <c r="K22" s="46">
        <v>32.42</v>
      </c>
      <c r="L22" s="46">
        <f>ROUND(第1表!N23/第1表!J23*100,2)</f>
        <v>33.83</v>
      </c>
      <c r="M22" s="48">
        <f t="shared" si="4"/>
        <v>26</v>
      </c>
      <c r="N22" s="125">
        <f t="shared" si="5"/>
        <v>1.41</v>
      </c>
      <c r="O22" s="145">
        <v>2576</v>
      </c>
      <c r="P22" s="145">
        <f>ROUND(第1表!J23/(第1表!X23+第1表!Y23),0)</f>
        <v>2267</v>
      </c>
      <c r="Q22" s="48">
        <f t="shared" si="6"/>
        <v>13</v>
      </c>
      <c r="R22" s="149">
        <f t="shared" si="7"/>
        <v>-309</v>
      </c>
    </row>
    <row r="23" spans="1:18" ht="18" customHeight="1">
      <c r="A23" s="239">
        <v>18</v>
      </c>
      <c r="B23" s="347" t="s">
        <v>27</v>
      </c>
      <c r="C23" s="46">
        <v>93.75</v>
      </c>
      <c r="D23" s="46">
        <f>ROUND(第1表!L24/第1表!J24*100,2)</f>
        <v>93.7</v>
      </c>
      <c r="E23" s="48">
        <f t="shared" si="1"/>
        <v>21</v>
      </c>
      <c r="F23" s="125">
        <f t="shared" si="2"/>
        <v>-0.05</v>
      </c>
      <c r="G23" s="46">
        <v>6.25</v>
      </c>
      <c r="H23" s="46">
        <f>ROUND(第1表!T24/第1表!J24*100,2)</f>
        <v>6.3</v>
      </c>
      <c r="I23" s="48">
        <f t="shared" si="0"/>
        <v>13</v>
      </c>
      <c r="J23" s="125">
        <f t="shared" si="3"/>
        <v>0.05</v>
      </c>
      <c r="K23" s="46">
        <v>35.1</v>
      </c>
      <c r="L23" s="46">
        <f>ROUND(第1表!N24/第1表!J24*100,2)</f>
        <v>36.590000000000003</v>
      </c>
      <c r="M23" s="48">
        <f t="shared" si="4"/>
        <v>12</v>
      </c>
      <c r="N23" s="125">
        <f t="shared" si="5"/>
        <v>1.49</v>
      </c>
      <c r="O23" s="145">
        <v>1476</v>
      </c>
      <c r="P23" s="145">
        <f>ROUND(第1表!J24/(第1表!X24+第1表!Y24),0)</f>
        <v>1469</v>
      </c>
      <c r="Q23" s="48">
        <f t="shared" si="6"/>
        <v>27</v>
      </c>
      <c r="R23" s="149">
        <f t="shared" si="7"/>
        <v>-7</v>
      </c>
    </row>
    <row r="24" spans="1:18" ht="18" customHeight="1" thickBot="1">
      <c r="A24" s="240">
        <v>21</v>
      </c>
      <c r="B24" s="348" t="s">
        <v>28</v>
      </c>
      <c r="C24" s="51">
        <v>93.6</v>
      </c>
      <c r="D24" s="51">
        <f>ROUND(第1表!L25/第1表!J25*100,2)</f>
        <v>94.01</v>
      </c>
      <c r="E24" s="77">
        <f t="shared" si="1"/>
        <v>17</v>
      </c>
      <c r="F24" s="126">
        <f t="shared" si="2"/>
        <v>0.41</v>
      </c>
      <c r="G24" s="51">
        <v>6.4</v>
      </c>
      <c r="H24" s="51">
        <f>ROUND(第1表!T25/第1表!J25*100,2)</f>
        <v>5.99</v>
      </c>
      <c r="I24" s="77">
        <f t="shared" si="0"/>
        <v>17</v>
      </c>
      <c r="J24" s="126">
        <f t="shared" si="3"/>
        <v>-0.41</v>
      </c>
      <c r="K24" s="51">
        <v>33.74</v>
      </c>
      <c r="L24" s="51">
        <f>ROUND(第1表!N25/第1表!J25*100,2)</f>
        <v>35.58</v>
      </c>
      <c r="M24" s="52">
        <f t="shared" si="4"/>
        <v>18</v>
      </c>
      <c r="N24" s="126">
        <f t="shared" si="5"/>
        <v>1.84</v>
      </c>
      <c r="O24" s="146">
        <v>2757</v>
      </c>
      <c r="P24" s="146">
        <f>ROUND(第1表!J25/(第1表!X25+第1表!Y25),0)</f>
        <v>2475</v>
      </c>
      <c r="Q24" s="77">
        <f t="shared" si="6"/>
        <v>11</v>
      </c>
      <c r="R24" s="150">
        <f t="shared" si="7"/>
        <v>-282</v>
      </c>
    </row>
    <row r="25" spans="1:18" ht="18" customHeight="1" thickTop="1">
      <c r="A25" s="241">
        <v>19</v>
      </c>
      <c r="B25" s="349" t="s">
        <v>29</v>
      </c>
      <c r="C25" s="46">
        <v>94.36</v>
      </c>
      <c r="D25" s="46">
        <f>ROUND(第1表!L26/第1表!J26*100,2)</f>
        <v>95.23</v>
      </c>
      <c r="E25" s="48">
        <f t="shared" si="1"/>
        <v>8</v>
      </c>
      <c r="F25" s="125">
        <f t="shared" si="2"/>
        <v>0.87</v>
      </c>
      <c r="G25" s="46">
        <v>5.64</v>
      </c>
      <c r="H25" s="46">
        <f>ROUND(第1表!T26/第1表!J26*100,2)</f>
        <v>4.7699999999999996</v>
      </c>
      <c r="I25" s="48">
        <f t="shared" si="0"/>
        <v>26</v>
      </c>
      <c r="J25" s="125">
        <f t="shared" si="3"/>
        <v>-0.87</v>
      </c>
      <c r="K25" s="46">
        <v>34.299999999999997</v>
      </c>
      <c r="L25" s="46">
        <f>ROUND(第1表!N26/第1表!J26*100,2)</f>
        <v>35.880000000000003</v>
      </c>
      <c r="M25" s="257">
        <f t="shared" si="4"/>
        <v>17</v>
      </c>
      <c r="N25" s="125">
        <f t="shared" si="5"/>
        <v>1.58</v>
      </c>
      <c r="O25" s="145">
        <v>2135</v>
      </c>
      <c r="P25" s="145">
        <f>ROUND(第1表!J26/(第1表!X26+第1表!Y26),0)</f>
        <v>2090</v>
      </c>
      <c r="Q25" s="48">
        <f t="shared" si="6"/>
        <v>19</v>
      </c>
      <c r="R25" s="149">
        <f t="shared" si="7"/>
        <v>-45</v>
      </c>
    </row>
    <row r="26" spans="1:18" ht="18" customHeight="1">
      <c r="A26" s="239">
        <v>20</v>
      </c>
      <c r="B26" s="347" t="s">
        <v>30</v>
      </c>
      <c r="C26" s="46">
        <v>92.78</v>
      </c>
      <c r="D26" s="46">
        <f>ROUND(第1表!L27/第1表!J27*100,2)</f>
        <v>92.9</v>
      </c>
      <c r="E26" s="48">
        <f t="shared" si="1"/>
        <v>25</v>
      </c>
      <c r="F26" s="125">
        <f t="shared" si="2"/>
        <v>0.12</v>
      </c>
      <c r="G26" s="46">
        <v>7.22</v>
      </c>
      <c r="H26" s="46">
        <f>ROUND(第1表!T27/第1表!J27*100,2)</f>
        <v>7.1</v>
      </c>
      <c r="I26" s="48">
        <f t="shared" si="0"/>
        <v>9</v>
      </c>
      <c r="J26" s="125">
        <f t="shared" si="3"/>
        <v>-0.12</v>
      </c>
      <c r="K26" s="46">
        <v>33.85</v>
      </c>
      <c r="L26" s="46">
        <f>ROUND(第1表!N27/第1表!J27*100,2)</f>
        <v>35.119999999999997</v>
      </c>
      <c r="M26" s="48">
        <f t="shared" si="4"/>
        <v>21</v>
      </c>
      <c r="N26" s="125">
        <f t="shared" si="5"/>
        <v>1.27</v>
      </c>
      <c r="O26" s="145">
        <v>1316</v>
      </c>
      <c r="P26" s="145">
        <f>ROUND(第1表!J27/(第1表!X27+第1表!Y27),0)</f>
        <v>1611</v>
      </c>
      <c r="Q26" s="48">
        <f t="shared" si="6"/>
        <v>25</v>
      </c>
      <c r="R26" s="149">
        <f t="shared" si="7"/>
        <v>295</v>
      </c>
    </row>
    <row r="27" spans="1:18" ht="18" customHeight="1">
      <c r="A27" s="239">
        <v>22</v>
      </c>
      <c r="B27" s="347" t="s">
        <v>31</v>
      </c>
      <c r="C27" s="46">
        <v>93.1</v>
      </c>
      <c r="D27" s="46">
        <f>ROUND(第1表!L28/第1表!J28*100,2)</f>
        <v>93.92</v>
      </c>
      <c r="E27" s="48">
        <f t="shared" si="1"/>
        <v>18</v>
      </c>
      <c r="F27" s="125">
        <f t="shared" si="2"/>
        <v>0.82</v>
      </c>
      <c r="G27" s="46">
        <v>6.9</v>
      </c>
      <c r="H27" s="46">
        <f>ROUND(第1表!T28/第1表!J28*100,2)</f>
        <v>6.08</v>
      </c>
      <c r="I27" s="48">
        <f t="shared" si="0"/>
        <v>16</v>
      </c>
      <c r="J27" s="125">
        <f t="shared" si="3"/>
        <v>-0.82</v>
      </c>
      <c r="K27" s="46">
        <v>38.11</v>
      </c>
      <c r="L27" s="46">
        <f>ROUND(第1表!N28/第1表!J28*100,2)</f>
        <v>40.14</v>
      </c>
      <c r="M27" s="48">
        <f t="shared" si="4"/>
        <v>2</v>
      </c>
      <c r="N27" s="125">
        <f t="shared" si="5"/>
        <v>2.0299999999999998</v>
      </c>
      <c r="O27" s="145">
        <v>2009</v>
      </c>
      <c r="P27" s="145">
        <f>ROUND(第1表!J28/(第1表!X28+第1表!Y28),0)</f>
        <v>1647</v>
      </c>
      <c r="Q27" s="48">
        <f t="shared" si="6"/>
        <v>24</v>
      </c>
      <c r="R27" s="149">
        <f t="shared" si="7"/>
        <v>-362</v>
      </c>
    </row>
    <row r="28" spans="1:18" ht="18" customHeight="1">
      <c r="A28" s="239">
        <v>23</v>
      </c>
      <c r="B28" s="347" t="s">
        <v>32</v>
      </c>
      <c r="C28" s="46">
        <v>92.02</v>
      </c>
      <c r="D28" s="46">
        <f>ROUND(第1表!L29/第1表!J29*100,2)</f>
        <v>93.77</v>
      </c>
      <c r="E28" s="48">
        <f t="shared" si="1"/>
        <v>20</v>
      </c>
      <c r="F28" s="125">
        <f t="shared" si="2"/>
        <v>1.75</v>
      </c>
      <c r="G28" s="46">
        <v>7.98</v>
      </c>
      <c r="H28" s="46">
        <f>ROUND(第1表!T29/第1表!J29*100,2)</f>
        <v>6.23</v>
      </c>
      <c r="I28" s="48">
        <f t="shared" si="0"/>
        <v>14</v>
      </c>
      <c r="J28" s="125">
        <f t="shared" si="3"/>
        <v>-1.75</v>
      </c>
      <c r="K28" s="46">
        <v>40.32</v>
      </c>
      <c r="L28" s="46">
        <f>ROUND(第1表!N29/第1表!J29*100,2)</f>
        <v>42.3</v>
      </c>
      <c r="M28" s="48">
        <f t="shared" si="4"/>
        <v>1</v>
      </c>
      <c r="N28" s="125">
        <f t="shared" si="5"/>
        <v>1.98</v>
      </c>
      <c r="O28" s="145">
        <v>1436</v>
      </c>
      <c r="P28" s="145">
        <f>ROUND(第1表!J29/(第1表!X29+第1表!Y29),0)</f>
        <v>1403</v>
      </c>
      <c r="Q28" s="48">
        <f t="shared" si="6"/>
        <v>28</v>
      </c>
      <c r="R28" s="149">
        <f t="shared" si="7"/>
        <v>-33</v>
      </c>
    </row>
    <row r="29" spans="1:18" ht="18" customHeight="1">
      <c r="A29" s="239">
        <v>24</v>
      </c>
      <c r="B29" s="347" t="s">
        <v>33</v>
      </c>
      <c r="C29" s="46">
        <v>89.66</v>
      </c>
      <c r="D29" s="46">
        <f>ROUND(第1表!L30/第1表!J30*100,2)</f>
        <v>90.99</v>
      </c>
      <c r="E29" s="48">
        <f t="shared" si="1"/>
        <v>32</v>
      </c>
      <c r="F29" s="125">
        <f t="shared" si="2"/>
        <v>1.33</v>
      </c>
      <c r="G29" s="46">
        <v>10.34</v>
      </c>
      <c r="H29" s="46">
        <f>ROUND(第1表!T30/第1表!J30*100,2)</f>
        <v>9.01</v>
      </c>
      <c r="I29" s="48">
        <f t="shared" si="0"/>
        <v>2</v>
      </c>
      <c r="J29" s="125">
        <f t="shared" si="3"/>
        <v>-1.33</v>
      </c>
      <c r="K29" s="46">
        <v>34.94</v>
      </c>
      <c r="L29" s="46">
        <f>ROUND(第1表!N30/第1表!J30*100,2)</f>
        <v>37.46</v>
      </c>
      <c r="M29" s="48">
        <f t="shared" si="4"/>
        <v>9</v>
      </c>
      <c r="N29" s="125">
        <f t="shared" si="5"/>
        <v>2.52</v>
      </c>
      <c r="O29" s="145">
        <v>3200</v>
      </c>
      <c r="P29" s="145">
        <f>ROUND(第1表!J30/(第1表!X30+第1表!Y30),0)</f>
        <v>3185</v>
      </c>
      <c r="Q29" s="48">
        <f t="shared" si="6"/>
        <v>5</v>
      </c>
      <c r="R29" s="149">
        <f t="shared" si="7"/>
        <v>-15</v>
      </c>
    </row>
    <row r="30" spans="1:18" ht="18" customHeight="1">
      <c r="A30" s="239">
        <v>25</v>
      </c>
      <c r="B30" s="347" t="s">
        <v>34</v>
      </c>
      <c r="C30" s="46">
        <v>93.19</v>
      </c>
      <c r="D30" s="46">
        <f>ROUND(第1表!L31/第1表!J31*100,2)</f>
        <v>93.8</v>
      </c>
      <c r="E30" s="48">
        <f t="shared" si="1"/>
        <v>19</v>
      </c>
      <c r="F30" s="125">
        <f t="shared" si="2"/>
        <v>0.61</v>
      </c>
      <c r="G30" s="46">
        <v>6.81</v>
      </c>
      <c r="H30" s="46">
        <f>ROUND(第1表!T31/第1表!J31*100,2)</f>
        <v>6.2</v>
      </c>
      <c r="I30" s="48">
        <f t="shared" si="0"/>
        <v>15</v>
      </c>
      <c r="J30" s="125">
        <f t="shared" si="3"/>
        <v>-0.61</v>
      </c>
      <c r="K30" s="46">
        <v>32.42</v>
      </c>
      <c r="L30" s="46">
        <f>ROUND(第1表!N31/第1表!J31*100,2)</f>
        <v>34.75</v>
      </c>
      <c r="M30" s="48">
        <f t="shared" si="4"/>
        <v>23</v>
      </c>
      <c r="N30" s="125">
        <f t="shared" si="5"/>
        <v>2.33</v>
      </c>
      <c r="O30" s="145">
        <v>1303</v>
      </c>
      <c r="P30" s="145">
        <f>ROUND(第1表!J31/(第1表!X31+第1表!Y31),0)</f>
        <v>1286</v>
      </c>
      <c r="Q30" s="48">
        <f t="shared" si="6"/>
        <v>29</v>
      </c>
      <c r="R30" s="149">
        <f t="shared" si="7"/>
        <v>-17</v>
      </c>
    </row>
    <row r="31" spans="1:18" ht="18" customHeight="1">
      <c r="A31" s="239">
        <v>26</v>
      </c>
      <c r="B31" s="347" t="s">
        <v>35</v>
      </c>
      <c r="C31" s="46">
        <v>93.49</v>
      </c>
      <c r="D31" s="46">
        <f>ROUND(第1表!L32/第1表!J32*100,2)</f>
        <v>92.42</v>
      </c>
      <c r="E31" s="48">
        <f t="shared" si="1"/>
        <v>29</v>
      </c>
      <c r="F31" s="125">
        <f t="shared" si="2"/>
        <v>-1.07</v>
      </c>
      <c r="G31" s="46">
        <v>6.51</v>
      </c>
      <c r="H31" s="46">
        <f>ROUND(第1表!T32/第1表!J32*100,2)</f>
        <v>7.58</v>
      </c>
      <c r="I31" s="48">
        <f t="shared" si="0"/>
        <v>5</v>
      </c>
      <c r="J31" s="125">
        <f t="shared" si="3"/>
        <v>1.07</v>
      </c>
      <c r="K31" s="46">
        <v>36.5</v>
      </c>
      <c r="L31" s="46">
        <f>ROUND(第1表!N32/第1表!J32*100,2)</f>
        <v>37.700000000000003</v>
      </c>
      <c r="M31" s="48">
        <f t="shared" si="4"/>
        <v>8</v>
      </c>
      <c r="N31" s="125">
        <f t="shared" si="5"/>
        <v>1.2</v>
      </c>
      <c r="O31" s="145">
        <v>1173</v>
      </c>
      <c r="P31" s="145">
        <f>ROUND(第1表!J32/(第1表!X32+第1表!Y32),0)</f>
        <v>1143</v>
      </c>
      <c r="Q31" s="48">
        <f t="shared" si="6"/>
        <v>30</v>
      </c>
      <c r="R31" s="149">
        <f t="shared" si="7"/>
        <v>-30</v>
      </c>
    </row>
    <row r="32" spans="1:18" ht="18" customHeight="1">
      <c r="A32" s="239">
        <v>27</v>
      </c>
      <c r="B32" s="347" t="s">
        <v>36</v>
      </c>
      <c r="C32" s="46">
        <v>88.65</v>
      </c>
      <c r="D32" s="46">
        <f>ROUND(第1表!L33/第1表!J33*100,2)</f>
        <v>88.34</v>
      </c>
      <c r="E32" s="48">
        <f t="shared" si="1"/>
        <v>33</v>
      </c>
      <c r="F32" s="125">
        <f t="shared" si="2"/>
        <v>-0.31</v>
      </c>
      <c r="G32" s="46">
        <v>11.35</v>
      </c>
      <c r="H32" s="46">
        <f>ROUND(第1表!T33/第1表!J33*100,2)</f>
        <v>11.66</v>
      </c>
      <c r="I32" s="48">
        <f t="shared" si="0"/>
        <v>1</v>
      </c>
      <c r="J32" s="125">
        <f t="shared" si="3"/>
        <v>0.31</v>
      </c>
      <c r="K32" s="46">
        <v>36.61</v>
      </c>
      <c r="L32" s="46">
        <f>ROUND(第1表!N33/第1表!J33*100,2)</f>
        <v>39.200000000000003</v>
      </c>
      <c r="M32" s="48">
        <f t="shared" si="4"/>
        <v>3</v>
      </c>
      <c r="N32" s="125">
        <f t="shared" si="5"/>
        <v>2.59</v>
      </c>
      <c r="O32" s="145">
        <v>1136</v>
      </c>
      <c r="P32" s="145">
        <f>ROUND(第1表!J33/(第1表!X33+第1表!Y33),0)</f>
        <v>1123</v>
      </c>
      <c r="Q32" s="48">
        <f t="shared" si="6"/>
        <v>31</v>
      </c>
      <c r="R32" s="149">
        <f t="shared" si="7"/>
        <v>-13</v>
      </c>
    </row>
    <row r="33" spans="1:18" ht="18" customHeight="1">
      <c r="A33" s="239">
        <v>28</v>
      </c>
      <c r="B33" s="347" t="s">
        <v>37</v>
      </c>
      <c r="C33" s="46">
        <v>91.34</v>
      </c>
      <c r="D33" s="46">
        <f>ROUND(第1表!L34/第1表!J34*100,2)</f>
        <v>91.66</v>
      </c>
      <c r="E33" s="48">
        <f t="shared" si="1"/>
        <v>31</v>
      </c>
      <c r="F33" s="125">
        <f t="shared" si="2"/>
        <v>0.32</v>
      </c>
      <c r="G33" s="46">
        <v>8.66</v>
      </c>
      <c r="H33" s="46">
        <f>ROUND(第1表!T34/第1表!J34*100,2)</f>
        <v>8.34</v>
      </c>
      <c r="I33" s="48">
        <f t="shared" si="0"/>
        <v>3</v>
      </c>
      <c r="J33" s="125">
        <f t="shared" si="3"/>
        <v>-0.32</v>
      </c>
      <c r="K33" s="46">
        <v>37.11</v>
      </c>
      <c r="L33" s="46">
        <f>ROUND(第1表!N34/第1表!J34*100,2)</f>
        <v>38.6</v>
      </c>
      <c r="M33" s="48">
        <f t="shared" si="4"/>
        <v>5</v>
      </c>
      <c r="N33" s="125">
        <f t="shared" si="5"/>
        <v>1.49</v>
      </c>
      <c r="O33" s="145">
        <v>2044</v>
      </c>
      <c r="P33" s="145">
        <f>ROUND(第1表!J34/(第1表!X34+第1表!Y34),0)</f>
        <v>2016</v>
      </c>
      <c r="Q33" s="48">
        <f t="shared" si="6"/>
        <v>20</v>
      </c>
      <c r="R33" s="149">
        <f t="shared" si="7"/>
        <v>-28</v>
      </c>
    </row>
    <row r="34" spans="1:18" ht="18" customHeight="1">
      <c r="A34" s="239">
        <v>29</v>
      </c>
      <c r="B34" s="347" t="s">
        <v>38</v>
      </c>
      <c r="C34" s="46">
        <v>94.22</v>
      </c>
      <c r="D34" s="46">
        <f>ROUND(第1表!L35/第1表!J35*100,2)</f>
        <v>94.72</v>
      </c>
      <c r="E34" s="48">
        <f t="shared" si="1"/>
        <v>12</v>
      </c>
      <c r="F34" s="125">
        <f t="shared" si="2"/>
        <v>0.5</v>
      </c>
      <c r="G34" s="46">
        <v>5.78</v>
      </c>
      <c r="H34" s="46">
        <f>ROUND(第1表!T35/第1表!J35*100,2)</f>
        <v>5.28</v>
      </c>
      <c r="I34" s="48">
        <f t="shared" si="0"/>
        <v>22</v>
      </c>
      <c r="J34" s="125">
        <f t="shared" si="3"/>
        <v>-0.5</v>
      </c>
      <c r="K34" s="46">
        <v>33.69</v>
      </c>
      <c r="L34" s="46">
        <f>ROUND(第1表!N35/第1表!J35*100,2)</f>
        <v>36.24</v>
      </c>
      <c r="M34" s="48">
        <f t="shared" si="4"/>
        <v>14</v>
      </c>
      <c r="N34" s="125">
        <f t="shared" si="5"/>
        <v>2.5499999999999998</v>
      </c>
      <c r="O34" s="145">
        <v>357</v>
      </c>
      <c r="P34" s="145">
        <f>ROUND(第1表!J35/(第1表!X35+第1表!Y35),0)</f>
        <v>383</v>
      </c>
      <c r="Q34" s="48">
        <f t="shared" si="6"/>
        <v>33</v>
      </c>
      <c r="R34" s="149">
        <f t="shared" si="7"/>
        <v>26</v>
      </c>
    </row>
    <row r="35" spans="1:18" ht="18" customHeight="1">
      <c r="A35" s="239">
        <v>30</v>
      </c>
      <c r="B35" s="347" t="s">
        <v>39</v>
      </c>
      <c r="C35" s="46">
        <v>94.68</v>
      </c>
      <c r="D35" s="46">
        <f>ROUND(第1表!L36/第1表!J36*100,2)</f>
        <v>95.85</v>
      </c>
      <c r="E35" s="48">
        <f t="shared" si="1"/>
        <v>6</v>
      </c>
      <c r="F35" s="125">
        <f t="shared" si="2"/>
        <v>1.17</v>
      </c>
      <c r="G35" s="46">
        <v>5.32</v>
      </c>
      <c r="H35" s="46">
        <f>ROUND(第1表!T36/第1表!J36*100,2)</f>
        <v>4.1500000000000004</v>
      </c>
      <c r="I35" s="48">
        <f t="shared" si="0"/>
        <v>28</v>
      </c>
      <c r="J35" s="125">
        <f t="shared" si="3"/>
        <v>-1.17</v>
      </c>
      <c r="K35" s="46">
        <v>34.869999999999997</v>
      </c>
      <c r="L35" s="46">
        <f>ROUND(第1表!N36/第1表!J36*100,2)</f>
        <v>36.979999999999997</v>
      </c>
      <c r="M35" s="48">
        <f t="shared" si="4"/>
        <v>11</v>
      </c>
      <c r="N35" s="125">
        <f t="shared" si="5"/>
        <v>2.11</v>
      </c>
      <c r="O35" s="145">
        <v>1540</v>
      </c>
      <c r="P35" s="145">
        <f>ROUND(第1表!J36/(第1表!X36+第1表!Y36),0)</f>
        <v>1493</v>
      </c>
      <c r="Q35" s="48">
        <f t="shared" si="6"/>
        <v>26</v>
      </c>
      <c r="R35" s="149">
        <f t="shared" si="7"/>
        <v>-47</v>
      </c>
    </row>
    <row r="36" spans="1:18" ht="18" customHeight="1">
      <c r="A36" s="239">
        <v>31</v>
      </c>
      <c r="B36" s="347" t="s">
        <v>40</v>
      </c>
      <c r="C36" s="46">
        <v>96.04</v>
      </c>
      <c r="D36" s="46">
        <f>ROUND(第1表!L37/第1表!J37*100,2)</f>
        <v>97.09</v>
      </c>
      <c r="E36" s="48">
        <f t="shared" si="1"/>
        <v>2</v>
      </c>
      <c r="F36" s="125">
        <f t="shared" si="2"/>
        <v>1.05</v>
      </c>
      <c r="G36" s="46">
        <v>3.96</v>
      </c>
      <c r="H36" s="46">
        <f>ROUND(第1表!T37/第1表!J37*100,2)</f>
        <v>2.91</v>
      </c>
      <c r="I36" s="48">
        <f t="shared" si="0"/>
        <v>32</v>
      </c>
      <c r="J36" s="125">
        <f t="shared" si="3"/>
        <v>-1.05</v>
      </c>
      <c r="K36" s="46">
        <v>34.43</v>
      </c>
      <c r="L36" s="46">
        <f>ROUND(第1表!N37/第1表!J37*100,2)</f>
        <v>36.020000000000003</v>
      </c>
      <c r="M36" s="48">
        <f t="shared" si="4"/>
        <v>15</v>
      </c>
      <c r="N36" s="125">
        <f t="shared" si="5"/>
        <v>1.59</v>
      </c>
      <c r="O36" s="145">
        <v>2628</v>
      </c>
      <c r="P36" s="145">
        <f>ROUND(第1表!J37/(第1表!X37+第1表!Y37),0)</f>
        <v>3369</v>
      </c>
      <c r="Q36" s="48">
        <f t="shared" si="6"/>
        <v>4</v>
      </c>
      <c r="R36" s="149">
        <f t="shared" si="7"/>
        <v>741</v>
      </c>
    </row>
    <row r="37" spans="1:18" ht="18" customHeight="1">
      <c r="A37" s="239">
        <v>32</v>
      </c>
      <c r="B37" s="347" t="s">
        <v>41</v>
      </c>
      <c r="C37" s="46">
        <v>92.33</v>
      </c>
      <c r="D37" s="46">
        <f>ROUND(第1表!L38/第1表!J38*100,2)</f>
        <v>92.8</v>
      </c>
      <c r="E37" s="48">
        <f t="shared" si="1"/>
        <v>26</v>
      </c>
      <c r="F37" s="125">
        <f t="shared" si="2"/>
        <v>0.47</v>
      </c>
      <c r="G37" s="46">
        <v>7.67</v>
      </c>
      <c r="H37" s="46">
        <f>ROUND(第1表!T38/第1表!J38*100,2)</f>
        <v>7.2</v>
      </c>
      <c r="I37" s="48">
        <f t="shared" si="0"/>
        <v>8</v>
      </c>
      <c r="J37" s="125">
        <f t="shared" si="3"/>
        <v>-0.47</v>
      </c>
      <c r="K37" s="46">
        <v>29.79</v>
      </c>
      <c r="L37" s="46">
        <f>ROUND(第1表!N38/第1表!J38*100,2)</f>
        <v>32.049999999999997</v>
      </c>
      <c r="M37" s="48">
        <f t="shared" si="4"/>
        <v>32</v>
      </c>
      <c r="N37" s="125">
        <f t="shared" si="5"/>
        <v>2.2599999999999998</v>
      </c>
      <c r="O37" s="145">
        <v>1652</v>
      </c>
      <c r="P37" s="145">
        <f>ROUND(第1表!J38/(第1表!X38+第1表!Y38),0)</f>
        <v>1834</v>
      </c>
      <c r="Q37" s="48">
        <f t="shared" si="6"/>
        <v>22</v>
      </c>
      <c r="R37" s="149">
        <f t="shared" si="7"/>
        <v>182</v>
      </c>
    </row>
    <row r="38" spans="1:18" ht="18" customHeight="1" thickBot="1">
      <c r="A38" s="240">
        <v>33</v>
      </c>
      <c r="B38" s="347" t="s">
        <v>42</v>
      </c>
      <c r="C38" s="253">
        <v>91.7</v>
      </c>
      <c r="D38" s="51">
        <f>ROUND(第1表!L39/第1表!J39*100,2)</f>
        <v>92.52</v>
      </c>
      <c r="E38" s="77">
        <f t="shared" si="1"/>
        <v>27</v>
      </c>
      <c r="F38" s="126">
        <f t="shared" si="2"/>
        <v>0.82</v>
      </c>
      <c r="G38" s="51">
        <v>8.3000000000000007</v>
      </c>
      <c r="H38" s="51">
        <f>ROUND(第1表!T39/第1表!J39*100,2)</f>
        <v>7.48</v>
      </c>
      <c r="I38" s="77">
        <f t="shared" si="0"/>
        <v>7</v>
      </c>
      <c r="J38" s="126">
        <f t="shared" si="3"/>
        <v>-0.82</v>
      </c>
      <c r="K38" s="51">
        <v>32.28</v>
      </c>
      <c r="L38" s="51">
        <f>ROUND(第1表!N39/第1表!J39*100,2)</f>
        <v>34.950000000000003</v>
      </c>
      <c r="M38" s="52">
        <f t="shared" si="4"/>
        <v>22</v>
      </c>
      <c r="N38" s="126">
        <f t="shared" ref="N38:N47" si="8">ROUND(L38-K38,2)</f>
        <v>2.67</v>
      </c>
      <c r="O38" s="146">
        <v>1109</v>
      </c>
      <c r="P38" s="146">
        <f>ROUND(第1表!J39/(第1表!X39+第1表!Y39),0)</f>
        <v>1096</v>
      </c>
      <c r="Q38" s="77">
        <f t="shared" si="6"/>
        <v>32</v>
      </c>
      <c r="R38" s="237">
        <f t="shared" ref="R38:R47" si="9">ROUND(P38-O38,0)</f>
        <v>-13</v>
      </c>
    </row>
    <row r="39" spans="1:18" ht="18" customHeight="1" thickTop="1">
      <c r="A39" s="241">
        <v>301</v>
      </c>
      <c r="B39" s="354" t="s">
        <v>90</v>
      </c>
      <c r="C39" s="56">
        <v>100</v>
      </c>
      <c r="D39" s="56">
        <f>ROUND(第1表!L41/第1表!J41*100,2)</f>
        <v>100</v>
      </c>
      <c r="E39" s="75">
        <f t="shared" ref="E39:E44" si="10">RANK(D39,D$39:D$44,0)</f>
        <v>1</v>
      </c>
      <c r="F39" s="209">
        <f t="shared" si="2"/>
        <v>0</v>
      </c>
      <c r="G39" s="133" t="s">
        <v>57</v>
      </c>
      <c r="H39" s="133" t="s">
        <v>88</v>
      </c>
      <c r="I39" s="141" t="s">
        <v>88</v>
      </c>
      <c r="J39" s="137" t="s">
        <v>88</v>
      </c>
      <c r="K39" s="53">
        <v>8.73</v>
      </c>
      <c r="L39" s="56">
        <f>ROUND(第1表!N41/第1表!J41*100,2)</f>
        <v>9.15</v>
      </c>
      <c r="M39" s="257">
        <f t="shared" ref="M39:M44" si="11">RANK(L39,L$39:L$44,0)</f>
        <v>5</v>
      </c>
      <c r="N39" s="209">
        <f t="shared" si="8"/>
        <v>0.42</v>
      </c>
      <c r="O39" s="210">
        <v>1773</v>
      </c>
      <c r="P39" s="210">
        <f>ROUND(第1表!J41/(第1表!X41+第1表!Y41),0)</f>
        <v>1759</v>
      </c>
      <c r="Q39" s="75">
        <f t="shared" ref="Q39:Q44" si="12">RANK(P39,P$39:P$44,0)</f>
        <v>3</v>
      </c>
      <c r="R39" s="211">
        <f t="shared" si="9"/>
        <v>-14</v>
      </c>
    </row>
    <row r="40" spans="1:18" ht="18" customHeight="1">
      <c r="A40" s="239">
        <v>302</v>
      </c>
      <c r="B40" s="350" t="s">
        <v>91</v>
      </c>
      <c r="C40" s="46">
        <v>100</v>
      </c>
      <c r="D40" s="46">
        <f>ROUND(第1表!L42/第1表!J42*100,2)</f>
        <v>100</v>
      </c>
      <c r="E40" s="48">
        <f t="shared" si="10"/>
        <v>1</v>
      </c>
      <c r="F40" s="125">
        <f t="shared" si="2"/>
        <v>0</v>
      </c>
      <c r="G40" s="132" t="s">
        <v>57</v>
      </c>
      <c r="H40" s="132" t="s">
        <v>88</v>
      </c>
      <c r="I40" s="140" t="s">
        <v>88</v>
      </c>
      <c r="J40" s="136" t="s">
        <v>88</v>
      </c>
      <c r="K40" s="254">
        <v>5.55</v>
      </c>
      <c r="L40" s="46">
        <f>ROUND(第1表!N42/第1表!J42*100,2)</f>
        <v>6.09</v>
      </c>
      <c r="M40" s="48">
        <f t="shared" si="11"/>
        <v>6</v>
      </c>
      <c r="N40" s="125">
        <f t="shared" si="8"/>
        <v>0.54</v>
      </c>
      <c r="O40" s="145">
        <v>2138</v>
      </c>
      <c r="P40" s="145">
        <f>ROUND(第1表!J42/(第1表!X42+第1表!Y42),0)</f>
        <v>2130</v>
      </c>
      <c r="Q40" s="48">
        <f t="shared" si="12"/>
        <v>2</v>
      </c>
      <c r="R40" s="149">
        <f t="shared" si="9"/>
        <v>-8</v>
      </c>
    </row>
    <row r="41" spans="1:18" ht="18" customHeight="1">
      <c r="A41" s="239">
        <v>303</v>
      </c>
      <c r="B41" s="350" t="s">
        <v>92</v>
      </c>
      <c r="C41" s="46">
        <v>100</v>
      </c>
      <c r="D41" s="46">
        <f>ROUND(第1表!L43/第1表!J43*100,2)</f>
        <v>100</v>
      </c>
      <c r="E41" s="48">
        <f t="shared" si="10"/>
        <v>1</v>
      </c>
      <c r="F41" s="125">
        <f t="shared" si="2"/>
        <v>0</v>
      </c>
      <c r="G41" s="133" t="s">
        <v>57</v>
      </c>
      <c r="H41" s="133" t="s">
        <v>88</v>
      </c>
      <c r="I41" s="141" t="s">
        <v>88</v>
      </c>
      <c r="J41" s="137" t="s">
        <v>88</v>
      </c>
      <c r="K41" s="254">
        <v>19.66</v>
      </c>
      <c r="L41" s="46">
        <f>ROUND(第1表!N43/第1表!J43*100,2)</f>
        <v>20.46</v>
      </c>
      <c r="M41" s="48">
        <f t="shared" si="11"/>
        <v>1</v>
      </c>
      <c r="N41" s="125">
        <f t="shared" si="8"/>
        <v>0.8</v>
      </c>
      <c r="O41" s="145">
        <v>1507</v>
      </c>
      <c r="P41" s="145">
        <f>ROUND(第1表!J43/(第1表!X43+第1表!Y43),0)</f>
        <v>1485</v>
      </c>
      <c r="Q41" s="48">
        <f t="shared" si="12"/>
        <v>4</v>
      </c>
      <c r="R41" s="149">
        <f t="shared" si="9"/>
        <v>-22</v>
      </c>
    </row>
    <row r="42" spans="1:18" ht="18" customHeight="1">
      <c r="A42" s="239">
        <v>304</v>
      </c>
      <c r="B42" s="350" t="s">
        <v>93</v>
      </c>
      <c r="C42" s="46">
        <v>100</v>
      </c>
      <c r="D42" s="46">
        <f>ROUND(第1表!L44/第1表!J44*100,2)</f>
        <v>100</v>
      </c>
      <c r="E42" s="48">
        <f t="shared" si="10"/>
        <v>1</v>
      </c>
      <c r="F42" s="125">
        <f t="shared" si="2"/>
        <v>0</v>
      </c>
      <c r="G42" s="132" t="s">
        <v>57</v>
      </c>
      <c r="H42" s="132" t="s">
        <v>88</v>
      </c>
      <c r="I42" s="140" t="s">
        <v>88</v>
      </c>
      <c r="J42" s="136" t="s">
        <v>88</v>
      </c>
      <c r="K42" s="255">
        <v>9.7899999999999991</v>
      </c>
      <c r="L42" s="46">
        <f>ROUND(第1表!N44/第1表!J44*100,2)</f>
        <v>9.65</v>
      </c>
      <c r="M42" s="48">
        <f t="shared" si="11"/>
        <v>4</v>
      </c>
      <c r="N42" s="125">
        <f t="shared" si="8"/>
        <v>-0.14000000000000001</v>
      </c>
      <c r="O42" s="145">
        <v>858</v>
      </c>
      <c r="P42" s="145">
        <f>ROUND(第1表!J44/(第1表!X44+第1表!Y44),0)</f>
        <v>854</v>
      </c>
      <c r="Q42" s="48">
        <f t="shared" si="12"/>
        <v>6</v>
      </c>
      <c r="R42" s="149">
        <f t="shared" si="9"/>
        <v>-4</v>
      </c>
    </row>
    <row r="43" spans="1:18" ht="18" customHeight="1">
      <c r="A43" s="239">
        <v>305</v>
      </c>
      <c r="B43" s="350" t="s">
        <v>94</v>
      </c>
      <c r="C43" s="46">
        <v>100</v>
      </c>
      <c r="D43" s="46">
        <f>ROUND(第1表!L45/第1表!J45*100,2)</f>
        <v>100</v>
      </c>
      <c r="E43" s="48">
        <f t="shared" si="10"/>
        <v>1</v>
      </c>
      <c r="F43" s="125">
        <f t="shared" si="2"/>
        <v>0</v>
      </c>
      <c r="G43" s="133" t="s">
        <v>57</v>
      </c>
      <c r="H43" s="133" t="s">
        <v>88</v>
      </c>
      <c r="I43" s="141" t="s">
        <v>88</v>
      </c>
      <c r="J43" s="137" t="s">
        <v>88</v>
      </c>
      <c r="K43" s="256">
        <v>12.09</v>
      </c>
      <c r="L43" s="46">
        <f>ROUND(第1表!N45/第1表!J45*100,2)</f>
        <v>12.71</v>
      </c>
      <c r="M43" s="48">
        <f t="shared" si="11"/>
        <v>2</v>
      </c>
      <c r="N43" s="125">
        <f t="shared" si="8"/>
        <v>0.62</v>
      </c>
      <c r="O43" s="145">
        <v>1048</v>
      </c>
      <c r="P43" s="145">
        <f>ROUND(第1表!J45/(第1表!X45+第1表!Y45),0)</f>
        <v>994</v>
      </c>
      <c r="Q43" s="48">
        <f t="shared" si="12"/>
        <v>5</v>
      </c>
      <c r="R43" s="149">
        <f t="shared" si="9"/>
        <v>-54</v>
      </c>
    </row>
    <row r="44" spans="1:18" ht="18" customHeight="1" thickBot="1">
      <c r="A44" s="240">
        <v>306</v>
      </c>
      <c r="B44" s="351" t="s">
        <v>95</v>
      </c>
      <c r="C44" s="51">
        <v>100</v>
      </c>
      <c r="D44" s="51">
        <f>ROUND(第1表!L46/第1表!J46*100,2)</f>
        <v>100</v>
      </c>
      <c r="E44" s="77">
        <f t="shared" si="10"/>
        <v>1</v>
      </c>
      <c r="F44" s="126">
        <f t="shared" si="2"/>
        <v>0</v>
      </c>
      <c r="G44" s="134" t="s">
        <v>57</v>
      </c>
      <c r="H44" s="134" t="s">
        <v>88</v>
      </c>
      <c r="I44" s="142" t="s">
        <v>88</v>
      </c>
      <c r="J44" s="138" t="s">
        <v>88</v>
      </c>
      <c r="K44" s="253">
        <v>10.46</v>
      </c>
      <c r="L44" s="51">
        <f>ROUND(第1表!N46/第1表!J46*100,2)</f>
        <v>10.99</v>
      </c>
      <c r="M44" s="48">
        <f t="shared" si="11"/>
        <v>3</v>
      </c>
      <c r="N44" s="126">
        <f t="shared" si="8"/>
        <v>0.53</v>
      </c>
      <c r="O44" s="146">
        <v>2650</v>
      </c>
      <c r="P44" s="146">
        <f>ROUND(第1表!J46/(第1表!X46+第1表!Y46),0)</f>
        <v>2761</v>
      </c>
      <c r="Q44" s="77">
        <f t="shared" si="12"/>
        <v>1</v>
      </c>
      <c r="R44" s="150">
        <f t="shared" si="9"/>
        <v>111</v>
      </c>
    </row>
    <row r="45" spans="1:18" ht="18" customHeight="1" thickTop="1" thickBot="1">
      <c r="A45" s="417" t="s">
        <v>47</v>
      </c>
      <c r="B45" s="418"/>
      <c r="C45" s="51">
        <v>95.3</v>
      </c>
      <c r="D45" s="51">
        <f>ROUND(第1表!L40/第1表!J40*100,2)</f>
        <v>95.82</v>
      </c>
      <c r="E45" s="129" t="s">
        <v>88</v>
      </c>
      <c r="F45" s="126">
        <f t="shared" si="2"/>
        <v>0.52</v>
      </c>
      <c r="G45" s="51">
        <v>4.7</v>
      </c>
      <c r="H45" s="279">
        <f>ROUND(第1表!T40/第1表!J40*100,2)</f>
        <v>4.18</v>
      </c>
      <c r="I45" s="129" t="s">
        <v>88</v>
      </c>
      <c r="J45" s="126">
        <f>ROUND(H45-G45,2)</f>
        <v>-0.52</v>
      </c>
      <c r="K45" s="51">
        <v>31.97</v>
      </c>
      <c r="L45" s="51">
        <f>ROUND(第1表!N40/第1表!J40*100,2)</f>
        <v>33.590000000000003</v>
      </c>
      <c r="M45" s="129" t="s">
        <v>88</v>
      </c>
      <c r="N45" s="126">
        <f t="shared" si="8"/>
        <v>1.62</v>
      </c>
      <c r="O45" s="146">
        <v>2251</v>
      </c>
      <c r="P45" s="146">
        <f>ROUND(第1表!J40/(第1表!X40+第1表!Y40),0)</f>
        <v>2229</v>
      </c>
      <c r="Q45" s="129" t="s">
        <v>88</v>
      </c>
      <c r="R45" s="150">
        <f t="shared" si="9"/>
        <v>-22</v>
      </c>
    </row>
    <row r="46" spans="1:18" ht="18" customHeight="1" thickTop="1" thickBot="1">
      <c r="A46" s="417" t="s">
        <v>104</v>
      </c>
      <c r="B46" s="418"/>
      <c r="C46" s="51">
        <v>100</v>
      </c>
      <c r="D46" s="51">
        <f>ROUND(第1表!L47/第1表!J47*100,2)</f>
        <v>100</v>
      </c>
      <c r="E46" s="129" t="s">
        <v>88</v>
      </c>
      <c r="F46" s="126">
        <f t="shared" si="2"/>
        <v>0</v>
      </c>
      <c r="G46" s="135" t="s">
        <v>57</v>
      </c>
      <c r="H46" s="135" t="s">
        <v>88</v>
      </c>
      <c r="I46" s="129" t="s">
        <v>88</v>
      </c>
      <c r="J46" s="139" t="s">
        <v>88</v>
      </c>
      <c r="K46" s="51">
        <v>11.06</v>
      </c>
      <c r="L46" s="51">
        <f>ROUND(第1表!N47/第1表!J47*100,2)</f>
        <v>11.6</v>
      </c>
      <c r="M46" s="129" t="s">
        <v>88</v>
      </c>
      <c r="N46" s="126">
        <f t="shared" si="8"/>
        <v>0.54</v>
      </c>
      <c r="O46" s="147">
        <v>2011</v>
      </c>
      <c r="P46" s="147">
        <f>ROUND(第1表!J47/(第1表!X47+第1表!Y47),0)</f>
        <v>2031</v>
      </c>
      <c r="Q46" s="129" t="s">
        <v>88</v>
      </c>
      <c r="R46" s="150">
        <f t="shared" si="9"/>
        <v>20</v>
      </c>
    </row>
    <row r="47" spans="1:18" ht="18" customHeight="1" thickTop="1" thickBot="1">
      <c r="A47" s="415" t="s">
        <v>105</v>
      </c>
      <c r="B47" s="416"/>
      <c r="C47" s="58">
        <v>95.6</v>
      </c>
      <c r="D47" s="58">
        <f>ROUND(第1表!L48/第1表!J48*100,2)</f>
        <v>96.09</v>
      </c>
      <c r="E47" s="130" t="s">
        <v>88</v>
      </c>
      <c r="F47" s="127">
        <f t="shared" si="2"/>
        <v>0.49</v>
      </c>
      <c r="G47" s="58">
        <v>4.4000000000000004</v>
      </c>
      <c r="H47" s="58">
        <f>ROUND(第1表!T48/第1表!J48*100,2)</f>
        <v>3.91</v>
      </c>
      <c r="I47" s="130" t="s">
        <v>88</v>
      </c>
      <c r="J47" s="127">
        <f>ROUND(H47-G47,2)</f>
        <v>-0.49</v>
      </c>
      <c r="K47" s="58">
        <v>30.61</v>
      </c>
      <c r="L47" s="58">
        <f>ROUND(第1表!N48/第1表!J48*100,2)</f>
        <v>32.17</v>
      </c>
      <c r="M47" s="130" t="s">
        <v>88</v>
      </c>
      <c r="N47" s="127">
        <f t="shared" si="8"/>
        <v>1.56</v>
      </c>
      <c r="O47" s="148">
        <v>2233</v>
      </c>
      <c r="P47" s="148">
        <f>ROUND(第1表!J48/(第1表!X48+第1表!Y48),0)</f>
        <v>2215</v>
      </c>
      <c r="Q47" s="130" t="s">
        <v>88</v>
      </c>
      <c r="R47" s="151">
        <f t="shared" si="9"/>
        <v>-18</v>
      </c>
    </row>
    <row r="48" spans="1:18" ht="15" customHeight="1">
      <c r="A48" s="61" t="s">
        <v>77</v>
      </c>
      <c r="D48" s="61"/>
      <c r="H48" s="61"/>
      <c r="L48" s="61"/>
    </row>
    <row r="49" spans="1:18">
      <c r="D49" s="61"/>
      <c r="H49" s="61"/>
      <c r="L49" s="61"/>
    </row>
    <row r="50" spans="1:18">
      <c r="A50" s="60"/>
      <c r="C50" s="93"/>
      <c r="D50" s="266" t="s">
        <v>183</v>
      </c>
      <c r="E50" s="267"/>
      <c r="F50" s="267"/>
      <c r="G50" s="99"/>
      <c r="H50" s="425"/>
      <c r="I50" s="425"/>
      <c r="J50" s="425"/>
      <c r="K50" s="99"/>
      <c r="L50" s="425"/>
      <c r="M50" s="425"/>
      <c r="N50" s="425"/>
      <c r="O50" s="99"/>
      <c r="P50" s="424"/>
      <c r="Q50" s="424"/>
      <c r="R50" s="424"/>
    </row>
    <row r="51" spans="1:18">
      <c r="A51" s="63"/>
      <c r="B51" s="26"/>
      <c r="C51" s="94"/>
      <c r="D51" s="62"/>
      <c r="E51" s="43"/>
      <c r="F51" s="41"/>
      <c r="G51" s="100"/>
      <c r="H51" s="62"/>
      <c r="I51" s="43"/>
      <c r="J51" s="41"/>
      <c r="K51" s="100"/>
      <c r="L51" s="62"/>
      <c r="M51" s="43"/>
      <c r="N51" s="41"/>
      <c r="O51" s="100"/>
      <c r="P51" s="65"/>
      <c r="Q51" s="43"/>
      <c r="R51" s="43"/>
    </row>
    <row r="52" spans="1:18">
      <c r="A52" s="26"/>
      <c r="B52" s="26"/>
      <c r="C52" s="95"/>
      <c r="D52" s="62"/>
      <c r="E52" s="43"/>
      <c r="F52" s="43"/>
      <c r="G52" s="99"/>
      <c r="H52" s="62"/>
      <c r="I52" s="43"/>
      <c r="J52" s="43"/>
      <c r="K52" s="99"/>
      <c r="L52" s="62"/>
      <c r="M52" s="43"/>
      <c r="N52" s="43"/>
      <c r="O52" s="99"/>
      <c r="P52" s="65"/>
      <c r="Q52" s="43"/>
      <c r="R52" s="43"/>
    </row>
    <row r="53" spans="1:18">
      <c r="A53" s="26"/>
      <c r="B53" s="27"/>
      <c r="C53" s="96"/>
      <c r="D53" s="66"/>
      <c r="E53" s="60"/>
      <c r="F53" s="60"/>
      <c r="G53" s="93"/>
      <c r="H53" s="66"/>
      <c r="I53" s="60"/>
      <c r="J53" s="60"/>
      <c r="K53" s="93"/>
      <c r="L53" s="66"/>
      <c r="M53" s="60"/>
      <c r="N53" s="60"/>
      <c r="O53" s="93"/>
      <c r="P53" s="65"/>
      <c r="Q53" s="60"/>
      <c r="R53" s="60"/>
    </row>
    <row r="54" spans="1:18">
      <c r="A54" s="26"/>
      <c r="B54" s="27"/>
      <c r="C54" s="96"/>
      <c r="D54" s="66"/>
      <c r="E54" s="60"/>
      <c r="F54" s="60"/>
      <c r="G54" s="93"/>
      <c r="H54" s="66"/>
      <c r="I54" s="60"/>
      <c r="J54" s="60"/>
      <c r="K54" s="93"/>
      <c r="L54" s="66"/>
      <c r="M54" s="60"/>
      <c r="N54" s="60"/>
      <c r="O54" s="93"/>
      <c r="P54" s="65"/>
      <c r="Q54" s="60"/>
      <c r="R54" s="60"/>
    </row>
    <row r="55" spans="1:18">
      <c r="A55" s="26"/>
      <c r="B55" s="27"/>
      <c r="C55" s="96"/>
      <c r="D55" s="66"/>
      <c r="E55" s="60"/>
      <c r="F55" s="60"/>
      <c r="G55" s="93"/>
      <c r="H55" s="66"/>
      <c r="I55" s="60"/>
      <c r="J55" s="60"/>
      <c r="K55" s="93"/>
      <c r="L55" s="66"/>
      <c r="M55" s="60"/>
      <c r="N55" s="60"/>
      <c r="O55" s="93"/>
      <c r="P55" s="65"/>
      <c r="Q55" s="60"/>
      <c r="R55" s="60"/>
    </row>
    <row r="56" spans="1:18">
      <c r="A56" s="26"/>
      <c r="B56" s="27"/>
      <c r="C56" s="96"/>
      <c r="D56" s="66"/>
      <c r="E56" s="60"/>
      <c r="F56" s="60"/>
      <c r="G56" s="93"/>
      <c r="H56" s="66"/>
      <c r="I56" s="60"/>
      <c r="J56" s="60"/>
      <c r="K56" s="93"/>
      <c r="L56" s="66"/>
      <c r="M56" s="60"/>
      <c r="N56" s="60"/>
      <c r="O56" s="93"/>
      <c r="P56" s="65"/>
      <c r="Q56" s="60"/>
      <c r="R56" s="60"/>
    </row>
    <row r="57" spans="1:18">
      <c r="A57" s="26"/>
      <c r="B57" s="27"/>
      <c r="C57" s="96"/>
      <c r="D57" s="66"/>
      <c r="E57" s="60"/>
      <c r="F57" s="60"/>
      <c r="G57" s="93"/>
      <c r="H57" s="66"/>
      <c r="I57" s="60"/>
      <c r="J57" s="60"/>
      <c r="K57" s="93"/>
      <c r="L57" s="66"/>
      <c r="M57" s="60"/>
      <c r="N57" s="60"/>
      <c r="O57" s="93"/>
      <c r="P57" s="65"/>
      <c r="Q57" s="60"/>
      <c r="R57" s="60"/>
    </row>
    <row r="58" spans="1:18">
      <c r="A58" s="26"/>
      <c r="B58" s="27"/>
      <c r="C58" s="96"/>
      <c r="D58" s="66"/>
      <c r="E58" s="60"/>
      <c r="F58" s="60"/>
      <c r="G58" s="93"/>
      <c r="H58" s="66"/>
      <c r="I58" s="60"/>
      <c r="J58" s="60"/>
      <c r="K58" s="93"/>
      <c r="L58" s="66"/>
      <c r="M58" s="60"/>
      <c r="N58" s="60"/>
      <c r="O58" s="93"/>
      <c r="P58" s="65"/>
      <c r="Q58" s="60"/>
      <c r="R58" s="60"/>
    </row>
    <row r="59" spans="1:18">
      <c r="A59" s="26"/>
      <c r="B59" s="27"/>
      <c r="C59" s="96"/>
      <c r="D59" s="66"/>
      <c r="E59" s="60"/>
      <c r="F59" s="60"/>
      <c r="G59" s="93"/>
      <c r="H59" s="66"/>
      <c r="I59" s="60"/>
      <c r="J59" s="60"/>
      <c r="K59" s="93"/>
      <c r="L59" s="66"/>
      <c r="M59" s="60"/>
      <c r="N59" s="60"/>
      <c r="O59" s="93"/>
      <c r="P59" s="65"/>
      <c r="Q59" s="60"/>
      <c r="R59" s="60"/>
    </row>
    <row r="60" spans="1:18">
      <c r="A60" s="26"/>
      <c r="B60" s="27"/>
      <c r="C60" s="96"/>
      <c r="D60" s="66"/>
      <c r="E60" s="60"/>
      <c r="F60" s="60"/>
      <c r="G60" s="93"/>
      <c r="H60" s="66"/>
      <c r="I60" s="60"/>
      <c r="J60" s="60"/>
      <c r="K60" s="93"/>
      <c r="L60" s="66"/>
      <c r="M60" s="60"/>
      <c r="N60" s="60"/>
      <c r="O60" s="93"/>
      <c r="P60" s="65"/>
      <c r="Q60" s="60"/>
      <c r="R60" s="60"/>
    </row>
    <row r="61" spans="1:18">
      <c r="A61" s="26"/>
      <c r="B61" s="27"/>
      <c r="C61" s="96"/>
      <c r="D61" s="66"/>
      <c r="E61" s="60"/>
      <c r="F61" s="60"/>
      <c r="G61" s="93"/>
      <c r="H61" s="66"/>
      <c r="I61" s="60"/>
      <c r="J61" s="60"/>
      <c r="K61" s="93"/>
      <c r="L61" s="66"/>
      <c r="M61" s="60"/>
      <c r="N61" s="60"/>
      <c r="O61" s="93"/>
      <c r="P61" s="65"/>
      <c r="Q61" s="60"/>
      <c r="R61" s="60"/>
    </row>
    <row r="62" spans="1:18">
      <c r="A62" s="26"/>
      <c r="B62" s="27"/>
      <c r="C62" s="96"/>
      <c r="D62" s="66"/>
      <c r="E62" s="60"/>
      <c r="F62" s="60"/>
      <c r="G62" s="93"/>
      <c r="H62" s="66"/>
      <c r="I62" s="60"/>
      <c r="J62" s="60"/>
      <c r="K62" s="93"/>
      <c r="L62" s="66"/>
      <c r="M62" s="60"/>
      <c r="N62" s="60"/>
      <c r="O62" s="93"/>
      <c r="P62" s="65"/>
      <c r="Q62" s="60"/>
      <c r="R62" s="60"/>
    </row>
    <row r="63" spans="1:18">
      <c r="A63" s="26"/>
      <c r="B63" s="27"/>
      <c r="C63" s="96"/>
      <c r="D63" s="66"/>
      <c r="E63" s="60"/>
      <c r="F63" s="60"/>
      <c r="G63" s="93"/>
      <c r="H63" s="66"/>
      <c r="I63" s="60"/>
      <c r="J63" s="60"/>
      <c r="K63" s="93"/>
      <c r="L63" s="66"/>
      <c r="M63" s="60"/>
      <c r="N63" s="60"/>
      <c r="O63" s="93"/>
      <c r="P63" s="65"/>
      <c r="Q63" s="60"/>
      <c r="R63" s="60"/>
    </row>
    <row r="64" spans="1:18">
      <c r="A64" s="26"/>
      <c r="B64" s="27"/>
      <c r="C64" s="96"/>
      <c r="D64" s="66"/>
      <c r="E64" s="60"/>
      <c r="F64" s="60"/>
      <c r="G64" s="93"/>
      <c r="H64" s="66"/>
      <c r="I64" s="60"/>
      <c r="J64" s="60"/>
      <c r="K64" s="93"/>
      <c r="L64" s="66"/>
      <c r="M64" s="60"/>
      <c r="N64" s="60"/>
      <c r="O64" s="93"/>
      <c r="P64" s="65"/>
      <c r="Q64" s="60"/>
      <c r="R64" s="60"/>
    </row>
    <row r="65" spans="1:18">
      <c r="A65" s="26"/>
      <c r="B65" s="27"/>
      <c r="C65" s="96"/>
      <c r="D65" s="66"/>
      <c r="E65" s="60"/>
      <c r="F65" s="60"/>
      <c r="G65" s="93"/>
      <c r="H65" s="66"/>
      <c r="I65" s="60"/>
      <c r="J65" s="60"/>
      <c r="K65" s="93"/>
      <c r="L65" s="66"/>
      <c r="M65" s="60"/>
      <c r="N65" s="60"/>
      <c r="O65" s="93"/>
      <c r="P65" s="65"/>
      <c r="Q65" s="60"/>
      <c r="R65" s="60"/>
    </row>
    <row r="66" spans="1:18">
      <c r="A66" s="26"/>
      <c r="B66" s="27"/>
      <c r="C66" s="96"/>
      <c r="D66" s="66"/>
      <c r="E66" s="60"/>
      <c r="F66" s="60"/>
      <c r="G66" s="93"/>
      <c r="H66" s="66"/>
      <c r="I66" s="60"/>
      <c r="J66" s="60"/>
      <c r="K66" s="93"/>
      <c r="L66" s="66"/>
      <c r="M66" s="60"/>
      <c r="N66" s="60"/>
      <c r="O66" s="93"/>
      <c r="P66" s="65"/>
      <c r="Q66" s="60"/>
      <c r="R66" s="60"/>
    </row>
    <row r="67" spans="1:18">
      <c r="A67" s="26"/>
      <c r="B67" s="27"/>
      <c r="C67" s="96"/>
      <c r="D67" s="66"/>
      <c r="E67" s="60"/>
      <c r="F67" s="60"/>
      <c r="G67" s="93"/>
      <c r="H67" s="66"/>
      <c r="I67" s="60"/>
      <c r="J67" s="60"/>
      <c r="K67" s="93"/>
      <c r="L67" s="66"/>
      <c r="M67" s="60"/>
      <c r="N67" s="60"/>
      <c r="O67" s="93"/>
      <c r="P67" s="65"/>
      <c r="Q67" s="60"/>
      <c r="R67" s="60"/>
    </row>
    <row r="68" spans="1:18">
      <c r="A68" s="26"/>
      <c r="B68" s="27"/>
      <c r="C68" s="96"/>
      <c r="D68" s="66"/>
      <c r="E68" s="60"/>
      <c r="F68" s="60"/>
      <c r="G68" s="93"/>
      <c r="H68" s="66"/>
      <c r="I68" s="60"/>
      <c r="J68" s="60"/>
      <c r="K68" s="93"/>
      <c r="L68" s="66"/>
      <c r="M68" s="60"/>
      <c r="N68" s="60"/>
      <c r="O68" s="93"/>
      <c r="P68" s="65"/>
      <c r="Q68" s="60"/>
      <c r="R68" s="60"/>
    </row>
    <row r="69" spans="1:18">
      <c r="A69" s="26"/>
      <c r="B69" s="27"/>
      <c r="C69" s="96"/>
      <c r="D69" s="66"/>
      <c r="E69" s="60"/>
      <c r="F69" s="60"/>
      <c r="G69" s="93"/>
      <c r="H69" s="66"/>
      <c r="I69" s="60"/>
      <c r="J69" s="60"/>
      <c r="K69" s="93"/>
      <c r="L69" s="66"/>
      <c r="M69" s="60"/>
      <c r="N69" s="60"/>
      <c r="O69" s="93"/>
      <c r="P69" s="65"/>
      <c r="Q69" s="60"/>
      <c r="R69" s="60"/>
    </row>
    <row r="70" spans="1:18">
      <c r="A70" s="26"/>
      <c r="B70" s="27"/>
      <c r="C70" s="96"/>
      <c r="D70" s="66"/>
      <c r="E70" s="60"/>
      <c r="F70" s="60"/>
      <c r="G70" s="93"/>
      <c r="H70" s="66"/>
      <c r="I70" s="60"/>
      <c r="J70" s="60"/>
      <c r="K70" s="93"/>
      <c r="L70" s="66"/>
      <c r="M70" s="60"/>
      <c r="N70" s="60"/>
      <c r="O70" s="93"/>
      <c r="P70" s="65"/>
      <c r="Q70" s="60"/>
      <c r="R70" s="60"/>
    </row>
    <row r="71" spans="1:18">
      <c r="A71" s="26"/>
      <c r="B71" s="27"/>
      <c r="C71" s="96"/>
      <c r="D71" s="66"/>
      <c r="E71" s="60"/>
      <c r="F71" s="60"/>
      <c r="G71" s="93"/>
      <c r="H71" s="66"/>
      <c r="I71" s="60"/>
      <c r="J71" s="60"/>
      <c r="K71" s="93"/>
      <c r="L71" s="66"/>
      <c r="M71" s="60"/>
      <c r="N71" s="60"/>
      <c r="O71" s="93"/>
      <c r="P71" s="65"/>
      <c r="Q71" s="60"/>
      <c r="R71" s="60"/>
    </row>
    <row r="72" spans="1:18">
      <c r="A72" s="26"/>
      <c r="B72" s="27"/>
      <c r="C72" s="96"/>
      <c r="D72" s="66"/>
      <c r="E72" s="60"/>
      <c r="F72" s="60"/>
      <c r="G72" s="93"/>
      <c r="H72" s="66"/>
      <c r="I72" s="60"/>
      <c r="J72" s="60"/>
      <c r="K72" s="93"/>
      <c r="L72" s="66"/>
      <c r="M72" s="60"/>
      <c r="N72" s="60"/>
      <c r="O72" s="93"/>
      <c r="P72" s="65"/>
      <c r="Q72" s="60"/>
      <c r="R72" s="60"/>
    </row>
    <row r="73" spans="1:18">
      <c r="A73" s="26"/>
      <c r="B73" s="27"/>
      <c r="C73" s="96"/>
      <c r="D73" s="66"/>
      <c r="E73" s="60"/>
      <c r="F73" s="60"/>
      <c r="G73" s="93"/>
      <c r="H73" s="66"/>
      <c r="I73" s="60"/>
      <c r="J73" s="60"/>
      <c r="K73" s="93"/>
      <c r="L73" s="66"/>
      <c r="M73" s="60"/>
      <c r="N73" s="60"/>
      <c r="O73" s="93"/>
      <c r="P73" s="65"/>
      <c r="Q73" s="60"/>
      <c r="R73" s="60"/>
    </row>
    <row r="74" spans="1:18">
      <c r="A74" s="26"/>
      <c r="B74" s="27"/>
      <c r="C74" s="96"/>
      <c r="D74" s="66"/>
      <c r="E74" s="60"/>
      <c r="F74" s="60"/>
      <c r="G74" s="93"/>
      <c r="H74" s="66"/>
      <c r="I74" s="60"/>
      <c r="J74" s="60"/>
      <c r="K74" s="93"/>
      <c r="L74" s="66"/>
      <c r="M74" s="60"/>
      <c r="N74" s="60"/>
      <c r="O74" s="93"/>
      <c r="P74" s="65"/>
      <c r="Q74" s="60"/>
      <c r="R74" s="60"/>
    </row>
    <row r="75" spans="1:18">
      <c r="A75" s="26"/>
      <c r="B75" s="27"/>
      <c r="C75" s="96"/>
      <c r="D75" s="66"/>
      <c r="E75" s="60"/>
      <c r="F75" s="60"/>
      <c r="G75" s="93"/>
      <c r="H75" s="66"/>
      <c r="I75" s="60"/>
      <c r="J75" s="60"/>
      <c r="K75" s="93"/>
      <c r="L75" s="66"/>
      <c r="M75" s="60"/>
      <c r="N75" s="60"/>
      <c r="O75" s="93"/>
      <c r="P75" s="65"/>
      <c r="Q75" s="60"/>
      <c r="R75" s="60"/>
    </row>
    <row r="76" spans="1:18">
      <c r="A76" s="26"/>
      <c r="B76" s="27"/>
      <c r="C76" s="96"/>
      <c r="D76" s="66"/>
      <c r="E76" s="60"/>
      <c r="F76" s="60"/>
      <c r="G76" s="93"/>
      <c r="H76" s="66"/>
      <c r="I76" s="60"/>
      <c r="J76" s="60"/>
      <c r="K76" s="93"/>
      <c r="L76" s="66"/>
      <c r="M76" s="60"/>
      <c r="N76" s="60"/>
      <c r="O76" s="93"/>
      <c r="P76" s="65"/>
      <c r="Q76" s="60"/>
      <c r="R76" s="60"/>
    </row>
    <row r="77" spans="1:18">
      <c r="A77" s="26"/>
      <c r="B77" s="27"/>
      <c r="C77" s="96"/>
      <c r="D77" s="66"/>
      <c r="E77" s="60"/>
      <c r="F77" s="60"/>
      <c r="G77" s="93"/>
      <c r="H77" s="66"/>
      <c r="I77" s="60"/>
      <c r="J77" s="60"/>
      <c r="K77" s="93"/>
      <c r="L77" s="66"/>
      <c r="M77" s="60"/>
      <c r="N77" s="60"/>
      <c r="O77" s="93"/>
      <c r="P77" s="65"/>
      <c r="Q77" s="60"/>
      <c r="R77" s="60"/>
    </row>
    <row r="78" spans="1:18">
      <c r="A78" s="26"/>
      <c r="B78" s="27"/>
      <c r="C78" s="96"/>
      <c r="D78" s="66"/>
      <c r="E78" s="60"/>
      <c r="F78" s="60"/>
      <c r="G78" s="93"/>
      <c r="H78" s="66"/>
      <c r="I78" s="60"/>
      <c r="J78" s="60"/>
      <c r="K78" s="93"/>
      <c r="L78" s="66"/>
      <c r="M78" s="60"/>
      <c r="N78" s="60"/>
      <c r="O78" s="93"/>
      <c r="P78" s="65"/>
      <c r="Q78" s="60"/>
      <c r="R78" s="60"/>
    </row>
    <row r="79" spans="1:18">
      <c r="A79" s="26"/>
      <c r="B79" s="27"/>
      <c r="C79" s="96"/>
      <c r="D79" s="66"/>
      <c r="E79" s="60"/>
      <c r="F79" s="60"/>
      <c r="G79" s="93"/>
      <c r="H79" s="66"/>
      <c r="I79" s="60"/>
      <c r="J79" s="60"/>
      <c r="K79" s="93"/>
      <c r="L79" s="66"/>
      <c r="M79" s="60"/>
      <c r="N79" s="60"/>
      <c r="O79" s="93"/>
      <c r="P79" s="65"/>
      <c r="Q79" s="60"/>
      <c r="R79" s="60"/>
    </row>
    <row r="80" spans="1:18">
      <c r="A80" s="26"/>
      <c r="B80" s="27"/>
      <c r="C80" s="96"/>
      <c r="D80" s="66"/>
      <c r="E80" s="60"/>
      <c r="F80" s="60"/>
      <c r="G80" s="93"/>
      <c r="H80" s="66"/>
      <c r="I80" s="60"/>
      <c r="J80" s="60"/>
      <c r="K80" s="93"/>
      <c r="L80" s="66"/>
      <c r="M80" s="60"/>
      <c r="N80" s="60"/>
      <c r="O80" s="93"/>
      <c r="P80" s="65"/>
      <c r="Q80" s="60"/>
      <c r="R80" s="60"/>
    </row>
    <row r="81" spans="1:18">
      <c r="A81" s="26"/>
      <c r="B81" s="27"/>
      <c r="C81" s="96"/>
      <c r="D81" s="66"/>
      <c r="E81" s="60"/>
      <c r="F81" s="60"/>
      <c r="G81" s="93"/>
      <c r="H81" s="66"/>
      <c r="I81" s="60"/>
      <c r="J81" s="60"/>
      <c r="K81" s="93"/>
      <c r="L81" s="66"/>
      <c r="M81" s="60"/>
      <c r="N81" s="60"/>
      <c r="O81" s="93"/>
      <c r="P81" s="65"/>
      <c r="Q81" s="60"/>
      <c r="R81" s="60"/>
    </row>
    <row r="82" spans="1:18">
      <c r="A82" s="26"/>
      <c r="B82" s="27"/>
      <c r="C82" s="96"/>
      <c r="D82" s="66"/>
      <c r="E82" s="60"/>
      <c r="F82" s="60"/>
      <c r="G82" s="93"/>
      <c r="H82" s="66"/>
      <c r="I82" s="60"/>
      <c r="J82" s="60"/>
      <c r="K82" s="93"/>
      <c r="L82" s="66"/>
      <c r="M82" s="60"/>
      <c r="N82" s="60"/>
      <c r="O82" s="93"/>
      <c r="P82" s="65"/>
      <c r="Q82" s="60"/>
      <c r="R82" s="60"/>
    </row>
    <row r="83" spans="1:18">
      <c r="A83" s="26"/>
      <c r="B83" s="27"/>
      <c r="C83" s="96"/>
      <c r="D83" s="66"/>
      <c r="E83" s="60"/>
      <c r="F83" s="60"/>
      <c r="G83" s="93"/>
      <c r="H83" s="66"/>
      <c r="I83" s="60"/>
      <c r="J83" s="60"/>
      <c r="K83" s="93"/>
      <c r="L83" s="66"/>
      <c r="M83" s="60"/>
      <c r="N83" s="60"/>
      <c r="O83" s="93"/>
      <c r="P83" s="65"/>
      <c r="Q83" s="60"/>
      <c r="R83" s="60"/>
    </row>
    <row r="84" spans="1:18">
      <c r="A84" s="26"/>
      <c r="B84" s="27"/>
      <c r="C84" s="96"/>
      <c r="D84" s="66"/>
      <c r="E84" s="60"/>
      <c r="F84" s="60"/>
      <c r="G84" s="93"/>
      <c r="H84" s="66"/>
      <c r="I84" s="60"/>
      <c r="J84" s="60"/>
      <c r="K84" s="93"/>
      <c r="L84" s="66"/>
      <c r="M84" s="60"/>
      <c r="N84" s="60"/>
      <c r="O84" s="93"/>
      <c r="P84" s="65"/>
      <c r="Q84" s="60"/>
      <c r="R84" s="60"/>
    </row>
    <row r="85" spans="1:18">
      <c r="A85" s="26"/>
      <c r="B85" s="27"/>
      <c r="C85" s="96"/>
      <c r="D85" s="66"/>
      <c r="E85" s="60"/>
      <c r="F85" s="60"/>
      <c r="G85" s="93"/>
      <c r="H85" s="66"/>
      <c r="I85" s="60"/>
      <c r="J85" s="60"/>
      <c r="K85" s="93"/>
      <c r="L85" s="66"/>
      <c r="M85" s="60"/>
      <c r="N85" s="60"/>
      <c r="O85" s="93"/>
      <c r="P85" s="65"/>
      <c r="Q85" s="60"/>
      <c r="R85" s="60"/>
    </row>
    <row r="86" spans="1:18">
      <c r="A86" s="26"/>
      <c r="B86" s="27"/>
      <c r="C86" s="96"/>
      <c r="D86" s="66"/>
      <c r="E86" s="60"/>
      <c r="F86" s="60"/>
      <c r="G86" s="93"/>
      <c r="H86" s="66"/>
      <c r="I86" s="60"/>
      <c r="J86" s="60"/>
      <c r="K86" s="93"/>
      <c r="L86" s="66"/>
      <c r="M86" s="60"/>
      <c r="N86" s="60"/>
      <c r="O86" s="93"/>
      <c r="P86" s="65"/>
      <c r="Q86" s="60"/>
      <c r="R86" s="60"/>
    </row>
    <row r="87" spans="1:18">
      <c r="A87" s="26"/>
      <c r="B87" s="27"/>
      <c r="C87" s="96"/>
      <c r="D87" s="66"/>
      <c r="E87" s="60"/>
      <c r="F87" s="60"/>
      <c r="G87" s="93"/>
      <c r="H87" s="66"/>
      <c r="I87" s="60"/>
      <c r="J87" s="60"/>
      <c r="K87" s="93"/>
      <c r="L87" s="66"/>
      <c r="M87" s="60"/>
      <c r="N87" s="60"/>
      <c r="O87" s="93"/>
      <c r="P87" s="65"/>
      <c r="Q87" s="60"/>
      <c r="R87" s="60"/>
    </row>
    <row r="88" spans="1:18">
      <c r="A88" s="26"/>
      <c r="B88" s="27"/>
      <c r="C88" s="96"/>
      <c r="D88" s="66"/>
      <c r="E88" s="60"/>
      <c r="F88" s="60"/>
      <c r="G88" s="93"/>
      <c r="H88" s="66"/>
      <c r="I88" s="60"/>
      <c r="J88" s="60"/>
      <c r="K88" s="93"/>
      <c r="L88" s="66"/>
      <c r="M88" s="60"/>
      <c r="N88" s="60"/>
      <c r="O88" s="93"/>
      <c r="P88" s="65"/>
      <c r="Q88" s="60"/>
      <c r="R88" s="60"/>
    </row>
    <row r="89" spans="1:18">
      <c r="A89" s="26"/>
      <c r="B89" s="27"/>
      <c r="C89" s="96"/>
      <c r="D89" s="66"/>
      <c r="E89" s="60"/>
      <c r="F89" s="60"/>
      <c r="G89" s="93"/>
      <c r="H89" s="66"/>
      <c r="I89" s="60"/>
      <c r="J89" s="60"/>
      <c r="K89" s="93"/>
      <c r="L89" s="66"/>
      <c r="M89" s="60"/>
      <c r="N89" s="60"/>
      <c r="O89" s="93"/>
      <c r="P89" s="65"/>
      <c r="Q89" s="60"/>
      <c r="R89" s="60"/>
    </row>
    <row r="90" spans="1:18">
      <c r="A90" s="26"/>
      <c r="B90" s="27"/>
      <c r="C90" s="96"/>
      <c r="D90" s="66"/>
      <c r="E90" s="60"/>
      <c r="F90" s="60"/>
      <c r="G90" s="93"/>
      <c r="H90" s="66"/>
      <c r="I90" s="60"/>
      <c r="J90" s="60"/>
      <c r="K90" s="93"/>
      <c r="L90" s="66"/>
      <c r="M90" s="60"/>
      <c r="N90" s="60"/>
      <c r="O90" s="93"/>
      <c r="P90" s="65"/>
      <c r="Q90" s="60"/>
      <c r="R90" s="60"/>
    </row>
    <row r="91" spans="1:18">
      <c r="A91" s="26"/>
      <c r="B91" s="27"/>
      <c r="C91" s="96"/>
      <c r="D91" s="66"/>
      <c r="E91" s="60"/>
      <c r="F91" s="60"/>
      <c r="G91" s="93"/>
      <c r="H91" s="66"/>
      <c r="I91" s="60"/>
      <c r="J91" s="60"/>
      <c r="K91" s="93"/>
      <c r="L91" s="66"/>
      <c r="M91" s="60"/>
      <c r="N91" s="60"/>
      <c r="O91" s="93"/>
      <c r="P91" s="65"/>
      <c r="Q91" s="60"/>
      <c r="R91" s="60"/>
    </row>
    <row r="92" spans="1:18">
      <c r="A92" s="26"/>
      <c r="B92" s="27"/>
      <c r="C92" s="96"/>
      <c r="D92" s="66"/>
      <c r="E92" s="60"/>
      <c r="F92" s="60"/>
      <c r="G92" s="93"/>
      <c r="H92" s="66"/>
      <c r="I92" s="60"/>
      <c r="J92" s="60"/>
      <c r="K92" s="93"/>
      <c r="L92" s="66"/>
      <c r="M92" s="60"/>
      <c r="N92" s="60"/>
      <c r="O92" s="93"/>
      <c r="P92" s="65"/>
      <c r="Q92" s="60"/>
      <c r="R92" s="60"/>
    </row>
    <row r="93" spans="1:18">
      <c r="A93" s="26"/>
      <c r="B93" s="27"/>
      <c r="C93" s="96"/>
      <c r="D93" s="66"/>
      <c r="E93" s="60"/>
      <c r="F93" s="60"/>
      <c r="G93" s="93"/>
      <c r="H93" s="66"/>
      <c r="I93" s="60"/>
      <c r="J93" s="60"/>
      <c r="K93" s="93"/>
      <c r="L93" s="66"/>
      <c r="M93" s="60"/>
      <c r="N93" s="60"/>
      <c r="O93" s="93"/>
      <c r="P93" s="65"/>
      <c r="Q93" s="60"/>
      <c r="R93" s="60"/>
    </row>
    <row r="94" spans="1:18">
      <c r="A94" s="26"/>
      <c r="B94" s="27"/>
      <c r="C94" s="96"/>
      <c r="D94" s="66"/>
      <c r="E94" s="60"/>
      <c r="F94" s="60"/>
      <c r="G94" s="93"/>
      <c r="H94" s="66"/>
      <c r="I94" s="60"/>
      <c r="J94" s="60"/>
      <c r="K94" s="93"/>
      <c r="L94" s="66"/>
      <c r="M94" s="60"/>
      <c r="N94" s="60"/>
      <c r="O94" s="93"/>
      <c r="P94" s="65"/>
      <c r="Q94" s="60"/>
      <c r="R94" s="60"/>
    </row>
    <row r="95" spans="1:18">
      <c r="A95" s="26"/>
      <c r="B95" s="27"/>
      <c r="C95" s="96"/>
      <c r="D95" s="66"/>
      <c r="E95" s="60"/>
      <c r="F95" s="60"/>
      <c r="G95" s="93"/>
      <c r="H95" s="66"/>
      <c r="I95" s="60"/>
      <c r="J95" s="60"/>
      <c r="K95" s="93"/>
      <c r="L95" s="66"/>
      <c r="M95" s="60"/>
      <c r="N95" s="60"/>
      <c r="O95" s="93"/>
      <c r="P95" s="65"/>
      <c r="Q95" s="60"/>
      <c r="R95" s="60"/>
    </row>
    <row r="96" spans="1:18">
      <c r="A96" s="67"/>
      <c r="B96" s="64"/>
      <c r="C96" s="94"/>
      <c r="D96" s="66"/>
      <c r="E96" s="60"/>
      <c r="F96" s="60"/>
      <c r="G96" s="93"/>
      <c r="H96" s="66"/>
      <c r="I96" s="60"/>
      <c r="J96" s="60"/>
      <c r="K96" s="93"/>
      <c r="L96" s="66"/>
      <c r="M96" s="60"/>
      <c r="N96" s="60"/>
      <c r="O96" s="93"/>
      <c r="P96" s="65"/>
      <c r="Q96" s="60"/>
      <c r="R96" s="60"/>
    </row>
    <row r="97" spans="1:18">
      <c r="A97" s="67"/>
      <c r="B97" s="64"/>
      <c r="C97" s="94"/>
      <c r="D97" s="66"/>
      <c r="E97" s="60"/>
      <c r="F97" s="60"/>
      <c r="G97" s="93"/>
      <c r="H97" s="66"/>
      <c r="I97" s="60"/>
      <c r="J97" s="60"/>
      <c r="K97" s="93"/>
      <c r="L97" s="66"/>
      <c r="M97" s="60"/>
      <c r="N97" s="60"/>
      <c r="O97" s="93"/>
      <c r="P97" s="65"/>
      <c r="Q97" s="60"/>
      <c r="R97" s="60"/>
    </row>
    <row r="98" spans="1:18">
      <c r="A98" s="67"/>
      <c r="B98" s="64"/>
      <c r="C98" s="94"/>
      <c r="D98" s="66"/>
      <c r="E98" s="60"/>
      <c r="F98" s="60"/>
      <c r="G98" s="93"/>
      <c r="H98" s="66"/>
      <c r="I98" s="60"/>
      <c r="J98" s="60"/>
      <c r="K98" s="93"/>
      <c r="L98" s="66"/>
      <c r="M98" s="60"/>
      <c r="N98" s="60"/>
      <c r="O98" s="93"/>
      <c r="P98" s="65"/>
      <c r="Q98" s="60"/>
      <c r="R98" s="60"/>
    </row>
    <row r="99" spans="1:18">
      <c r="D99" s="61"/>
      <c r="H99" s="61"/>
    </row>
    <row r="100" spans="1:18">
      <c r="D100" s="61"/>
      <c r="H100" s="61"/>
    </row>
    <row r="101" spans="1:18">
      <c r="D101" s="61"/>
      <c r="H101" s="61"/>
    </row>
    <row r="102" spans="1:18">
      <c r="D102" s="61"/>
      <c r="H102" s="61"/>
    </row>
    <row r="103" spans="1:18">
      <c r="D103" s="61"/>
      <c r="H103" s="61"/>
    </row>
    <row r="104" spans="1:18">
      <c r="D104" s="61"/>
    </row>
    <row r="105" spans="1:18">
      <c r="D105" s="61"/>
    </row>
    <row r="106" spans="1:18">
      <c r="D106" s="61"/>
    </row>
    <row r="107" spans="1:18">
      <c r="D107" s="61"/>
    </row>
    <row r="108" spans="1:18">
      <c r="D108" s="61"/>
    </row>
    <row r="109" spans="1:18">
      <c r="D109" s="61"/>
    </row>
    <row r="110" spans="1:18">
      <c r="D110" s="61"/>
    </row>
    <row r="111" spans="1:18">
      <c r="D111" s="61"/>
    </row>
    <row r="112" spans="1:18">
      <c r="D112" s="61"/>
    </row>
    <row r="113" spans="4:4">
      <c r="D113" s="61"/>
    </row>
    <row r="114" spans="4:4">
      <c r="D114" s="61"/>
    </row>
    <row r="115" spans="4:4">
      <c r="D115" s="61"/>
    </row>
    <row r="116" spans="4:4">
      <c r="D116" s="61"/>
    </row>
    <row r="117" spans="4:4">
      <c r="D117" s="61"/>
    </row>
    <row r="118" spans="4:4">
      <c r="D118" s="61"/>
    </row>
    <row r="119" spans="4:4">
      <c r="D119" s="61"/>
    </row>
    <row r="120" spans="4:4">
      <c r="D120" s="61"/>
    </row>
    <row r="121" spans="4:4">
      <c r="D121" s="61"/>
    </row>
    <row r="122" spans="4:4">
      <c r="D122" s="61"/>
    </row>
    <row r="123" spans="4:4">
      <c r="D123" s="61"/>
    </row>
    <row r="124" spans="4:4">
      <c r="D124" s="61"/>
    </row>
    <row r="125" spans="4:4">
      <c r="D125" s="61"/>
    </row>
    <row r="126" spans="4:4">
      <c r="D126" s="61"/>
    </row>
    <row r="127" spans="4:4">
      <c r="D127" s="61"/>
    </row>
    <row r="128" spans="4:4">
      <c r="D128" s="61"/>
    </row>
    <row r="129" spans="4:4">
      <c r="D129" s="61"/>
    </row>
    <row r="130" spans="4:4">
      <c r="D130" s="61"/>
    </row>
    <row r="131" spans="4:4">
      <c r="D131" s="61"/>
    </row>
    <row r="132" spans="4:4">
      <c r="D132" s="61"/>
    </row>
    <row r="133" spans="4:4">
      <c r="D133" s="61"/>
    </row>
    <row r="134" spans="4:4">
      <c r="D134" s="61"/>
    </row>
    <row r="135" spans="4:4">
      <c r="D135" s="61"/>
    </row>
    <row r="136" spans="4:4">
      <c r="D136" s="61"/>
    </row>
    <row r="137" spans="4:4">
      <c r="D137" s="61"/>
    </row>
    <row r="138" spans="4:4">
      <c r="D138" s="61"/>
    </row>
    <row r="139" spans="4:4">
      <c r="D139" s="61"/>
    </row>
    <row r="140" spans="4:4">
      <c r="D140" s="61"/>
    </row>
    <row r="141" spans="4:4">
      <c r="D141" s="61"/>
    </row>
    <row r="142" spans="4:4">
      <c r="D142" s="61"/>
    </row>
    <row r="143" spans="4:4">
      <c r="D143" s="61"/>
    </row>
    <row r="144" spans="4:4">
      <c r="D144" s="61"/>
    </row>
    <row r="145" spans="4:4">
      <c r="D145" s="61"/>
    </row>
    <row r="146" spans="4:4">
      <c r="D146" s="61"/>
    </row>
    <row r="147" spans="4:4">
      <c r="D147" s="61"/>
    </row>
    <row r="148" spans="4:4">
      <c r="D148" s="61"/>
    </row>
    <row r="149" spans="4:4">
      <c r="D149" s="61"/>
    </row>
    <row r="150" spans="4:4">
      <c r="D150" s="61"/>
    </row>
    <row r="151" spans="4:4">
      <c r="D151" s="61"/>
    </row>
    <row r="152" spans="4:4">
      <c r="D152" s="61"/>
    </row>
    <row r="153" spans="4:4">
      <c r="D153" s="61"/>
    </row>
    <row r="154" spans="4:4">
      <c r="D154" s="61"/>
    </row>
    <row r="155" spans="4:4">
      <c r="D155" s="61"/>
    </row>
    <row r="156" spans="4:4">
      <c r="D156" s="61"/>
    </row>
    <row r="157" spans="4:4">
      <c r="D157" s="61"/>
    </row>
    <row r="158" spans="4:4">
      <c r="D158" s="61"/>
    </row>
    <row r="159" spans="4:4">
      <c r="D159" s="61"/>
    </row>
    <row r="160" spans="4:4">
      <c r="D160" s="61"/>
    </row>
    <row r="161" spans="4:4">
      <c r="D161" s="61"/>
    </row>
    <row r="162" spans="4:4">
      <c r="D162" s="61"/>
    </row>
    <row r="163" spans="4:4">
      <c r="D163" s="61"/>
    </row>
    <row r="164" spans="4:4">
      <c r="D164" s="61"/>
    </row>
    <row r="165" spans="4:4">
      <c r="D165" s="61"/>
    </row>
    <row r="166" spans="4:4">
      <c r="D166" s="61"/>
    </row>
    <row r="167" spans="4:4">
      <c r="D167" s="61"/>
    </row>
    <row r="168" spans="4:4">
      <c r="D168" s="61"/>
    </row>
    <row r="169" spans="4:4">
      <c r="D169" s="61"/>
    </row>
    <row r="170" spans="4:4">
      <c r="D170" s="61"/>
    </row>
    <row r="171" spans="4:4">
      <c r="D171" s="61"/>
    </row>
    <row r="172" spans="4:4">
      <c r="D172" s="61"/>
    </row>
    <row r="173" spans="4:4">
      <c r="D173" s="61"/>
    </row>
    <row r="174" spans="4:4">
      <c r="D174" s="61"/>
    </row>
    <row r="175" spans="4:4">
      <c r="D175" s="61"/>
    </row>
    <row r="176" spans="4:4">
      <c r="D176" s="61"/>
    </row>
    <row r="177" spans="4:4">
      <c r="D177" s="61"/>
    </row>
    <row r="178" spans="4:4">
      <c r="D178" s="61"/>
    </row>
    <row r="179" spans="4:4">
      <c r="D179" s="61"/>
    </row>
  </sheetData>
  <mergeCells count="11">
    <mergeCell ref="A47:B47"/>
    <mergeCell ref="A45:B45"/>
    <mergeCell ref="A46:B46"/>
    <mergeCell ref="A3:B5"/>
    <mergeCell ref="P50:R50"/>
    <mergeCell ref="L50:N50"/>
    <mergeCell ref="H50:J50"/>
    <mergeCell ref="P3:R3"/>
    <mergeCell ref="D3:F3"/>
    <mergeCell ref="H3:J3"/>
    <mergeCell ref="L3:N3"/>
  </mergeCells>
  <phoneticPr fontId="0"/>
  <printOptions horizontalCentered="1" gridLinesSet="0"/>
  <pageMargins left="0.59055118110236227" right="0.59055118110236227" top="0.6692913385826772" bottom="0.15748031496062992" header="0.6692913385826772" footer="0.15748031496062992"/>
  <pageSetup paperSize="9" orientation="portrait" blackAndWhite="1" r:id="rId1"/>
  <headerFooter alignWithMargins="0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8"/>
  <dimension ref="A1:AA78"/>
  <sheetViews>
    <sheetView view="pageBreakPreview" zoomScaleNormal="100" workbookViewId="0">
      <pane xSplit="2" ySplit="6" topLeftCell="C7" activePane="bottomRight" state="frozenSplit"/>
      <selection activeCell="DE9" sqref="DE9"/>
      <selection pane="topRight" activeCell="DE9" sqref="DE9"/>
      <selection pane="bottomLeft" activeCell="DE9" sqref="DE9"/>
      <selection pane="bottomRight" activeCell="DE9" sqref="DE9"/>
    </sheetView>
  </sheetViews>
  <sheetFormatPr defaultRowHeight="10.5"/>
  <cols>
    <col min="1" max="1" width="3.5" style="23" customWidth="1"/>
    <col min="2" max="2" width="9" style="23"/>
    <col min="3" max="3" width="12.625" style="169" customWidth="1"/>
    <col min="4" max="5" width="7" style="24" customWidth="1"/>
    <col min="6" max="7" width="6.125" style="24" customWidth="1"/>
    <col min="8" max="8" width="6" style="24" customWidth="1"/>
    <col min="9" max="9" width="5.625" style="24" customWidth="1"/>
    <col min="10" max="11" width="6.75" style="24" customWidth="1"/>
    <col min="12" max="13" width="7.25" style="24" bestFit="1" customWidth="1"/>
    <col min="14" max="15" width="7" style="24" customWidth="1"/>
    <col min="16" max="19" width="5.625" style="24" customWidth="1"/>
    <col min="20" max="23" width="6.625" style="24" customWidth="1"/>
    <col min="24" max="25" width="3.375" style="24" customWidth="1"/>
    <col min="26" max="31" width="9" style="23"/>
    <col min="32" max="32" width="5.875" style="23" customWidth="1"/>
    <col min="33" max="16384" width="9" style="23"/>
  </cols>
  <sheetData>
    <row r="1" spans="1:27" s="20" customFormat="1" ht="13.5">
      <c r="A1" s="14" t="s">
        <v>49</v>
      </c>
      <c r="B1" s="18"/>
      <c r="C1" s="167"/>
      <c r="D1" s="19"/>
      <c r="E1" s="19"/>
      <c r="F1" s="166"/>
      <c r="G1" s="166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7" s="20" customFormat="1" ht="13.5">
      <c r="A2" s="14" t="s">
        <v>182</v>
      </c>
      <c r="B2" s="18"/>
      <c r="C2" s="167"/>
      <c r="D2" s="19"/>
      <c r="E2" s="19"/>
      <c r="F2" s="19"/>
      <c r="G2" s="19"/>
      <c r="H2" s="19"/>
      <c r="I2" s="19"/>
      <c r="J2" s="21"/>
      <c r="K2" s="19"/>
      <c r="L2" s="19"/>
      <c r="M2" s="22"/>
      <c r="N2" s="19"/>
      <c r="O2" s="22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7" s="20" customFormat="1" ht="10.5" customHeight="1" thickBot="1">
      <c r="A3" s="14"/>
      <c r="B3" s="18"/>
      <c r="C3" s="167"/>
      <c r="D3" s="19"/>
      <c r="E3" s="19"/>
      <c r="F3" s="19"/>
      <c r="G3" s="19"/>
      <c r="H3" s="19"/>
      <c r="I3" s="19"/>
      <c r="J3" s="21"/>
      <c r="K3" s="19"/>
      <c r="L3" s="19"/>
      <c r="M3" s="22"/>
      <c r="N3" s="258"/>
      <c r="O3" s="25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s="20" customFormat="1" ht="13.5" customHeight="1">
      <c r="A4" s="297"/>
      <c r="B4" s="298"/>
      <c r="C4" s="436" t="s">
        <v>79</v>
      </c>
      <c r="D4" s="444" t="s">
        <v>188</v>
      </c>
      <c r="E4" s="446"/>
      <c r="F4" s="444" t="s">
        <v>189</v>
      </c>
      <c r="G4" s="445"/>
      <c r="H4" s="445"/>
      <c r="I4" s="446"/>
      <c r="J4" s="441" t="s">
        <v>192</v>
      </c>
      <c r="K4" s="442"/>
      <c r="L4" s="447" t="s">
        <v>179</v>
      </c>
      <c r="M4" s="448"/>
      <c r="N4" s="447" t="s">
        <v>169</v>
      </c>
      <c r="O4" s="448"/>
      <c r="P4" s="461" t="s">
        <v>190</v>
      </c>
      <c r="Q4" s="462"/>
      <c r="R4" s="462"/>
      <c r="S4" s="462"/>
      <c r="T4" s="462"/>
      <c r="U4" s="463"/>
      <c r="V4" s="455" t="s">
        <v>99</v>
      </c>
      <c r="W4" s="456"/>
      <c r="X4" s="432" t="s">
        <v>97</v>
      </c>
      <c r="Y4" s="433"/>
      <c r="Z4" s="428" t="s">
        <v>193</v>
      </c>
      <c r="AA4" s="429"/>
    </row>
    <row r="5" spans="1:27" s="20" customFormat="1" ht="12.75" customHeight="1">
      <c r="A5" s="459" t="s">
        <v>1</v>
      </c>
      <c r="B5" s="460"/>
      <c r="C5" s="437"/>
      <c r="D5" s="439" t="s">
        <v>54</v>
      </c>
      <c r="E5" s="439" t="s">
        <v>55</v>
      </c>
      <c r="F5" s="303" t="s">
        <v>50</v>
      </c>
      <c r="G5" s="304"/>
      <c r="H5" s="303" t="s">
        <v>51</v>
      </c>
      <c r="I5" s="305"/>
      <c r="J5" s="434"/>
      <c r="K5" s="443"/>
      <c r="L5" s="449"/>
      <c r="M5" s="450"/>
      <c r="N5" s="449"/>
      <c r="O5" s="450"/>
      <c r="P5" s="306" t="s">
        <v>52</v>
      </c>
      <c r="Q5" s="307"/>
      <c r="R5" s="306" t="s">
        <v>53</v>
      </c>
      <c r="S5" s="308"/>
      <c r="T5" s="306" t="s">
        <v>191</v>
      </c>
      <c r="U5" s="307"/>
      <c r="V5" s="457"/>
      <c r="W5" s="458"/>
      <c r="X5" s="434"/>
      <c r="Y5" s="435"/>
      <c r="Z5" s="430"/>
      <c r="AA5" s="431"/>
    </row>
    <row r="6" spans="1:27" s="20" customFormat="1" ht="12.75" customHeight="1" thickBot="1">
      <c r="A6" s="299"/>
      <c r="B6" s="300"/>
      <c r="C6" s="438"/>
      <c r="D6" s="440"/>
      <c r="E6" s="440"/>
      <c r="F6" s="310" t="s">
        <v>54</v>
      </c>
      <c r="G6" s="310" t="s">
        <v>55</v>
      </c>
      <c r="H6" s="310" t="s">
        <v>54</v>
      </c>
      <c r="I6" s="309" t="s">
        <v>55</v>
      </c>
      <c r="J6" s="310" t="s">
        <v>54</v>
      </c>
      <c r="K6" s="310" t="s">
        <v>55</v>
      </c>
      <c r="L6" s="310" t="s">
        <v>54</v>
      </c>
      <c r="M6" s="310" t="s">
        <v>55</v>
      </c>
      <c r="N6" s="311" t="s">
        <v>54</v>
      </c>
      <c r="O6" s="311" t="s">
        <v>55</v>
      </c>
      <c r="P6" s="310" t="s">
        <v>54</v>
      </c>
      <c r="Q6" s="310" t="s">
        <v>55</v>
      </c>
      <c r="R6" s="310" t="s">
        <v>54</v>
      </c>
      <c r="S6" s="309" t="s">
        <v>55</v>
      </c>
      <c r="T6" s="310" t="s">
        <v>54</v>
      </c>
      <c r="U6" s="310" t="s">
        <v>55</v>
      </c>
      <c r="V6" s="310" t="s">
        <v>81</v>
      </c>
      <c r="W6" s="310" t="s">
        <v>80</v>
      </c>
      <c r="X6" s="310" t="s">
        <v>86</v>
      </c>
      <c r="Y6" s="312" t="s">
        <v>87</v>
      </c>
      <c r="Z6" s="280" t="s">
        <v>186</v>
      </c>
      <c r="AA6" s="281" t="s">
        <v>187</v>
      </c>
    </row>
    <row r="7" spans="1:27" s="20" customFormat="1" ht="14.1" customHeight="1" thickTop="1">
      <c r="A7" s="158">
        <v>1</v>
      </c>
      <c r="B7" s="352" t="s">
        <v>98</v>
      </c>
      <c r="C7" s="170" t="s">
        <v>106</v>
      </c>
      <c r="D7" s="313">
        <f>+'[1]01'!$C$6</f>
        <v>556999</v>
      </c>
      <c r="E7" s="313">
        <f>ROUND(+'[1]01'!$C$13,0)</f>
        <v>562840</v>
      </c>
      <c r="F7" s="314">
        <f>+'[1]01'!$C$176</f>
        <v>15754</v>
      </c>
      <c r="G7" s="314">
        <f>ROUND(+'[1]01'!$C$185,0)</f>
        <v>16952</v>
      </c>
      <c r="H7" s="314">
        <f>+'[1]01'!$C$177</f>
        <v>5988</v>
      </c>
      <c r="I7" s="315">
        <f>+ROUND('[1]01'!$C$186,0)</f>
        <v>6390</v>
      </c>
      <c r="J7" s="313">
        <f>+'[1]01'!$C$7</f>
        <v>912325</v>
      </c>
      <c r="K7" s="313">
        <f>ROUND(+'[1]01'!$C$14,0)</f>
        <v>925472</v>
      </c>
      <c r="L7" s="313">
        <f>+'[1]01'!$C$9</f>
        <v>882071</v>
      </c>
      <c r="M7" s="313">
        <f>ROUND(+'[1]01'!$C$16,0)</f>
        <v>892556</v>
      </c>
      <c r="N7" s="313">
        <f>+'[1]01'!$E$7</f>
        <v>305525</v>
      </c>
      <c r="O7" s="313">
        <f>+ROUND('[1]01'!$E$14,0)</f>
        <v>302152</v>
      </c>
      <c r="P7" s="314">
        <f>+'[1]01'!$C$178</f>
        <v>21502</v>
      </c>
      <c r="Q7" s="314">
        <f>ROUND(+'[1]01'!$C$187,0)</f>
        <v>23197</v>
      </c>
      <c r="R7" s="314">
        <f>+'[1]01'!$C$179</f>
        <v>8752</v>
      </c>
      <c r="S7" s="315">
        <f>ROUND(+'[1]01'!$C$188,0)</f>
        <v>9719</v>
      </c>
      <c r="T7" s="316">
        <f>+P7+R7</f>
        <v>30254</v>
      </c>
      <c r="U7" s="316">
        <f>+Q7+S7</f>
        <v>32916</v>
      </c>
      <c r="V7" s="313">
        <f>+'[1]01'!$C$19</f>
        <v>322919</v>
      </c>
      <c r="W7" s="313">
        <f>ROUND(+'[1]01'!$D$19,0)</f>
        <v>332933</v>
      </c>
      <c r="X7" s="313">
        <f>+'[1]01'!$C$28</f>
        <v>39</v>
      </c>
      <c r="Y7" s="317">
        <f>+'[1]01'!$D$28</f>
        <v>450</v>
      </c>
      <c r="Z7" s="282">
        <f>L7-N7</f>
        <v>576546</v>
      </c>
      <c r="AA7" s="283">
        <f>M7-O7</f>
        <v>590404</v>
      </c>
    </row>
    <row r="8" spans="1:27" s="20" customFormat="1" ht="14.1" customHeight="1">
      <c r="A8" s="158">
        <v>2</v>
      </c>
      <c r="B8" s="352" t="s">
        <v>11</v>
      </c>
      <c r="C8" s="170" t="s">
        <v>107</v>
      </c>
      <c r="D8" s="313">
        <f>+'[1]02'!$C$6</f>
        <v>208877</v>
      </c>
      <c r="E8" s="313">
        <f>ROUND(+'[1]02'!$C$13,0)</f>
        <v>211177</v>
      </c>
      <c r="F8" s="314">
        <f>+'[1]02'!$C$176</f>
        <v>5388</v>
      </c>
      <c r="G8" s="314">
        <f>ROUND(+'[1]02'!$C$185,0)</f>
        <v>5274</v>
      </c>
      <c r="H8" s="314">
        <f>+'[1]02'!$C$177</f>
        <v>2171</v>
      </c>
      <c r="I8" s="315">
        <f>+ROUND('[1]02'!$C$186,0)</f>
        <v>2095</v>
      </c>
      <c r="J8" s="313">
        <f>+'[1]02'!$C$7</f>
        <v>342583</v>
      </c>
      <c r="K8" s="313">
        <f>ROUND(+'[1]02'!$C$14,0)</f>
        <v>347965</v>
      </c>
      <c r="L8" s="313">
        <f>+'[1]02'!$C$9</f>
        <v>332434</v>
      </c>
      <c r="M8" s="313">
        <f>ROUND(+'[1]02'!$C$16,0)</f>
        <v>338068</v>
      </c>
      <c r="N8" s="313">
        <f>+'[1]02'!$E$7</f>
        <v>99349</v>
      </c>
      <c r="O8" s="313">
        <f>ROUND(+'[1]02'!$E$14,0)</f>
        <v>98131</v>
      </c>
      <c r="P8" s="314">
        <f>+'[1]02'!$C$178</f>
        <v>7700</v>
      </c>
      <c r="Q8" s="314">
        <f>ROUND(+'[1]02'!$C$187,0)</f>
        <v>7504</v>
      </c>
      <c r="R8" s="314">
        <f>+'[1]02'!$C$179</f>
        <v>2449</v>
      </c>
      <c r="S8" s="315">
        <f>ROUND(+'[1]02'!$C$188,0)</f>
        <v>2393</v>
      </c>
      <c r="T8" s="316">
        <f t="shared" ref="T8:T39" si="0">+P8+R8</f>
        <v>10149</v>
      </c>
      <c r="U8" s="316">
        <f t="shared" ref="U8:U39" si="1">+Q8+S8</f>
        <v>9897</v>
      </c>
      <c r="V8" s="313">
        <f>+'[1]02'!$C$19</f>
        <v>126001</v>
      </c>
      <c r="W8" s="313">
        <f>ROUND(+'[1]02'!$D$19,0)</f>
        <v>129172</v>
      </c>
      <c r="X8" s="313">
        <f>+'[1]02'!$C$28</f>
        <v>153</v>
      </c>
      <c r="Y8" s="317">
        <f>+'[1]02'!$D$28</f>
        <v>0</v>
      </c>
      <c r="Z8" s="284">
        <f t="shared" ref="Z8:Z48" si="2">L8-N8</f>
        <v>233085</v>
      </c>
      <c r="AA8" s="285">
        <f t="shared" ref="AA8:AA48" si="3">M8-O8</f>
        <v>239937</v>
      </c>
    </row>
    <row r="9" spans="1:27" s="20" customFormat="1" ht="14.1" customHeight="1">
      <c r="A9" s="158">
        <v>3</v>
      </c>
      <c r="B9" s="352" t="s">
        <v>12</v>
      </c>
      <c r="C9" s="170" t="s">
        <v>108</v>
      </c>
      <c r="D9" s="318">
        <f>+'[1]03'!$C$6</f>
        <v>72395</v>
      </c>
      <c r="E9" s="313">
        <f>ROUND(+'[1]03'!$C$13,0)</f>
        <v>72957</v>
      </c>
      <c r="F9" s="316">
        <f>+'[1]03'!$C$176</f>
        <v>2957</v>
      </c>
      <c r="G9" s="316">
        <f>ROUND(+'[1]03'!$C$185,0)</f>
        <v>3226</v>
      </c>
      <c r="H9" s="316">
        <f>+'[1]03'!$C$177</f>
        <v>1155</v>
      </c>
      <c r="I9" s="319">
        <f>+ROUND('[1]03'!$C$186,0)</f>
        <v>1263</v>
      </c>
      <c r="J9" s="318">
        <f>+'[1]03'!$C$7</f>
        <v>121664</v>
      </c>
      <c r="K9" s="318">
        <f>ROUND(+'[1]03'!$C$14,0)</f>
        <v>123151</v>
      </c>
      <c r="L9" s="318">
        <f>+'[1]03'!$C$9</f>
        <v>115779</v>
      </c>
      <c r="M9" s="318">
        <f>ROUND(+'[1]03'!$C$16,0)</f>
        <v>116807</v>
      </c>
      <c r="N9" s="318">
        <f>+'[1]03'!$E$7</f>
        <v>46850</v>
      </c>
      <c r="O9" s="318">
        <f>ROUND(+'[1]03'!$E$14,0)</f>
        <v>46210</v>
      </c>
      <c r="P9" s="316">
        <f>+'[1]03'!$C$178</f>
        <v>4227</v>
      </c>
      <c r="Q9" s="316">
        <f>ROUND(+'[1]03'!$C$187,0)</f>
        <v>4523</v>
      </c>
      <c r="R9" s="316">
        <f>+'[1]03'!$C$179</f>
        <v>1658</v>
      </c>
      <c r="S9" s="319">
        <f>ROUND(+'[1]03'!$C$188,0)</f>
        <v>1821</v>
      </c>
      <c r="T9" s="316">
        <f t="shared" si="0"/>
        <v>5885</v>
      </c>
      <c r="U9" s="316">
        <f t="shared" si="1"/>
        <v>6344</v>
      </c>
      <c r="V9" s="318">
        <f>+'[1]03'!$C$19</f>
        <v>40727</v>
      </c>
      <c r="W9" s="318">
        <f>ROUND(+'[1]03'!$D$19,0)</f>
        <v>42084</v>
      </c>
      <c r="X9" s="318">
        <f>+'[1]03'!$C$28</f>
        <v>35</v>
      </c>
      <c r="Y9" s="320">
        <f>+'[1]03'!$D$28</f>
        <v>1</v>
      </c>
      <c r="Z9" s="284">
        <f t="shared" si="2"/>
        <v>68929</v>
      </c>
      <c r="AA9" s="285">
        <f t="shared" si="3"/>
        <v>70597</v>
      </c>
    </row>
    <row r="10" spans="1:27" s="20" customFormat="1" ht="14.1" customHeight="1">
      <c r="A10" s="158">
        <v>4</v>
      </c>
      <c r="B10" s="352" t="s">
        <v>13</v>
      </c>
      <c r="C10" s="170" t="s">
        <v>109</v>
      </c>
      <c r="D10" s="313">
        <f>+'[1]04'!$C$6</f>
        <v>43632</v>
      </c>
      <c r="E10" s="313">
        <f>ROUND(+'[1]04'!$C$13,0)</f>
        <v>43864</v>
      </c>
      <c r="F10" s="316">
        <f>+'[1]04'!$C$176</f>
        <v>1816</v>
      </c>
      <c r="G10" s="316">
        <f>+ROUND('[1]04'!$C$185,0)</f>
        <v>1929</v>
      </c>
      <c r="H10" s="316">
        <f>+'[1]04'!$C$177</f>
        <v>668</v>
      </c>
      <c r="I10" s="319">
        <f>+ROUND('[1]04'!$C$186,0)</f>
        <v>676</v>
      </c>
      <c r="J10" s="318">
        <f>+'[1]04'!$C$7</f>
        <v>76353</v>
      </c>
      <c r="K10" s="318">
        <f>ROUND(+'[1]04'!$C$14,0)</f>
        <v>77198</v>
      </c>
      <c r="L10" s="318">
        <f>+'[1]04'!$C$9</f>
        <v>72610</v>
      </c>
      <c r="M10" s="318">
        <f>ROUND(+'[1]04'!$C$16,0)</f>
        <v>73236</v>
      </c>
      <c r="N10" s="318">
        <f>+'[1]04'!$E$7</f>
        <v>26071</v>
      </c>
      <c r="O10" s="318">
        <f>ROUND(+'[1]04'!$E$14,0)</f>
        <v>25673</v>
      </c>
      <c r="P10" s="316">
        <f>+'[1]04'!$C$178</f>
        <v>2571</v>
      </c>
      <c r="Q10" s="316">
        <f>ROUND(+'[1]04'!$C$187,0)</f>
        <v>2699</v>
      </c>
      <c r="R10" s="316">
        <f>+'[1]04'!$C$179</f>
        <v>1172</v>
      </c>
      <c r="S10" s="319">
        <f>ROUND(+'[1]04'!$C$188,0)</f>
        <v>1263</v>
      </c>
      <c r="T10" s="316">
        <f t="shared" si="0"/>
        <v>3743</v>
      </c>
      <c r="U10" s="316">
        <f t="shared" si="1"/>
        <v>3962</v>
      </c>
      <c r="V10" s="318">
        <f>+'[1]04'!$C$19</f>
        <v>26801</v>
      </c>
      <c r="W10" s="318">
        <f>ROUND(+'[1]04'!$D$19,0)</f>
        <v>25306</v>
      </c>
      <c r="X10" s="318">
        <f>+'[1]04'!$C$28</f>
        <v>26</v>
      </c>
      <c r="Y10" s="320">
        <f>+'[1]04'!$D$28</f>
        <v>1</v>
      </c>
      <c r="Z10" s="284">
        <f t="shared" si="2"/>
        <v>46539</v>
      </c>
      <c r="AA10" s="285">
        <f t="shared" si="3"/>
        <v>47563</v>
      </c>
    </row>
    <row r="11" spans="1:27" s="20" customFormat="1" ht="14.1" customHeight="1">
      <c r="A11" s="158">
        <v>5</v>
      </c>
      <c r="B11" s="352" t="s">
        <v>14</v>
      </c>
      <c r="C11" s="170" t="s">
        <v>110</v>
      </c>
      <c r="D11" s="318">
        <f>+'[1]05'!$C$6</f>
        <v>29911</v>
      </c>
      <c r="E11" s="313">
        <f>ROUND(+'[1]05'!$C$13,0)</f>
        <v>30201</v>
      </c>
      <c r="F11" s="316">
        <f>+'[1]05'!$C$176</f>
        <v>1148</v>
      </c>
      <c r="G11" s="316">
        <f>ROUND(+'[1]05'!$C$185,0)</f>
        <v>1176</v>
      </c>
      <c r="H11" s="316">
        <f>+'[1]05'!$C$177</f>
        <v>412</v>
      </c>
      <c r="I11" s="319">
        <f>ROUND(+'[1]05'!$C$186,0)</f>
        <v>444</v>
      </c>
      <c r="J11" s="318">
        <f>+'[1]05'!$C$7</f>
        <v>49196</v>
      </c>
      <c r="K11" s="318">
        <f>ROUND(+'[1]05'!$C$14,0)</f>
        <v>49877</v>
      </c>
      <c r="L11" s="318">
        <f>+'[1]05'!$C$9</f>
        <v>46862</v>
      </c>
      <c r="M11" s="318">
        <f>ROUND(+'[1]05'!$C$16,0)</f>
        <v>47438</v>
      </c>
      <c r="N11" s="318">
        <f>+'[1]05'!$E$7</f>
        <v>18986</v>
      </c>
      <c r="O11" s="318">
        <f>ROUND(+'[1]05'!$E$14,0)</f>
        <v>18653</v>
      </c>
      <c r="P11" s="316">
        <f>+'[1]05'!$C$178</f>
        <v>1607</v>
      </c>
      <c r="Q11" s="316">
        <f>ROUND(+'[1]05'!$C$187,0)</f>
        <v>1664</v>
      </c>
      <c r="R11" s="316">
        <f>+'[1]05'!$C$179</f>
        <v>727</v>
      </c>
      <c r="S11" s="319">
        <f>ROUND(+'[1]05'!$C$188,0)</f>
        <v>775</v>
      </c>
      <c r="T11" s="316">
        <f t="shared" si="0"/>
        <v>2334</v>
      </c>
      <c r="U11" s="316">
        <f t="shared" si="1"/>
        <v>2439</v>
      </c>
      <c r="V11" s="318">
        <f>+'[1]05'!$C$19</f>
        <v>17989</v>
      </c>
      <c r="W11" s="318">
        <f>ROUND(+'[1]05'!$D$19,0)</f>
        <v>18464</v>
      </c>
      <c r="X11" s="318">
        <f>+'[1]05'!$C$28</f>
        <v>16</v>
      </c>
      <c r="Y11" s="320">
        <f>+'[1]05'!$D$28</f>
        <v>1</v>
      </c>
      <c r="Z11" s="284">
        <f t="shared" si="2"/>
        <v>27876</v>
      </c>
      <c r="AA11" s="285">
        <f t="shared" si="3"/>
        <v>28785</v>
      </c>
    </row>
    <row r="12" spans="1:27" s="20" customFormat="1" ht="14.1" customHeight="1">
      <c r="A12" s="158">
        <v>6</v>
      </c>
      <c r="B12" s="352" t="s">
        <v>15</v>
      </c>
      <c r="C12" s="170" t="s">
        <v>111</v>
      </c>
      <c r="D12" s="318">
        <f>+'[1]06'!$C$6</f>
        <v>63315</v>
      </c>
      <c r="E12" s="313">
        <f>ROUND(+'[1]06'!$C$13,0)</f>
        <v>63743</v>
      </c>
      <c r="F12" s="316">
        <f>+'[1]06'!$C$176</f>
        <v>3134</v>
      </c>
      <c r="G12" s="316">
        <f>+ROUND('[1]06'!$C$185,0)</f>
        <v>3336</v>
      </c>
      <c r="H12" s="316">
        <f>+'[1]06'!$C$177</f>
        <v>1011</v>
      </c>
      <c r="I12" s="319">
        <f>+ROUND('[1]06'!$C$186,0)</f>
        <v>1115</v>
      </c>
      <c r="J12" s="318">
        <f>+'[1]06'!$C$7</f>
        <v>108899</v>
      </c>
      <c r="K12" s="318">
        <f>ROUND(+'[1]06'!$C$14,0)</f>
        <v>110164</v>
      </c>
      <c r="L12" s="318">
        <f>+'[1]06'!$C$9</f>
        <v>102501</v>
      </c>
      <c r="M12" s="318">
        <f>ROUND(+'[1]06'!$C$16,0)</f>
        <v>103224</v>
      </c>
      <c r="N12" s="318">
        <f>+'[1]06'!$E$7</f>
        <v>36711</v>
      </c>
      <c r="O12" s="318">
        <f>ROUND(+'[1]06'!$E$14,0)</f>
        <v>36287</v>
      </c>
      <c r="P12" s="316">
        <f>+'[1]06'!$C$178</f>
        <v>4309</v>
      </c>
      <c r="Q12" s="316">
        <f>ROUND(+'[1]06'!$C$187,0)</f>
        <v>4643</v>
      </c>
      <c r="R12" s="316">
        <f>+'[1]06'!$C$179</f>
        <v>2089</v>
      </c>
      <c r="S12" s="319">
        <f>ROUND(+'[1]06'!$C$188,0)</f>
        <v>2297</v>
      </c>
      <c r="T12" s="316">
        <f t="shared" si="0"/>
        <v>6398</v>
      </c>
      <c r="U12" s="316">
        <f t="shared" si="1"/>
        <v>6940</v>
      </c>
      <c r="V12" s="318">
        <f>+'[1]06'!$C$19</f>
        <v>38488</v>
      </c>
      <c r="W12" s="318">
        <f>ROUND(+'[1]06'!$D$19,0)</f>
        <v>39583</v>
      </c>
      <c r="X12" s="318">
        <f>+'[1]06'!$C$28</f>
        <v>37</v>
      </c>
      <c r="Y12" s="320">
        <f>+'[1]06'!$D$28</f>
        <v>2</v>
      </c>
      <c r="Z12" s="284">
        <f t="shared" si="2"/>
        <v>65790</v>
      </c>
      <c r="AA12" s="285">
        <f t="shared" si="3"/>
        <v>66937</v>
      </c>
    </row>
    <row r="13" spans="1:27" s="20" customFormat="1" ht="14.1" customHeight="1">
      <c r="A13" s="158">
        <v>7</v>
      </c>
      <c r="B13" s="352" t="s">
        <v>16</v>
      </c>
      <c r="C13" s="170" t="s">
        <v>112</v>
      </c>
      <c r="D13" s="313">
        <f>+'[1]07'!$C$6</f>
        <v>32689</v>
      </c>
      <c r="E13" s="313">
        <f>ROUND('[1]07'!$C$13,0)</f>
        <v>32829</v>
      </c>
      <c r="F13" s="316">
        <f>+'[1]07'!$C$176</f>
        <v>1289</v>
      </c>
      <c r="G13" s="316">
        <f>+ROUND('[1]07'!$C$185,0)</f>
        <v>1388</v>
      </c>
      <c r="H13" s="316">
        <f>+'[1]07'!$C$177</f>
        <v>545</v>
      </c>
      <c r="I13" s="319">
        <f>+ROUND('[1]07'!$C$186,0)</f>
        <v>548</v>
      </c>
      <c r="J13" s="318">
        <f>+'[1]07'!$C$7</f>
        <v>56743</v>
      </c>
      <c r="K13" s="318">
        <f>ROUND(+'[1]07'!$C$14,0)</f>
        <v>57131</v>
      </c>
      <c r="L13" s="318">
        <f>+'[1]07'!$C$9</f>
        <v>54033</v>
      </c>
      <c r="M13" s="318">
        <f>ROUND(+'[1]07'!$C$16,0)</f>
        <v>54258</v>
      </c>
      <c r="N13" s="318">
        <f>+'[1]07'!$E$7</f>
        <v>19957</v>
      </c>
      <c r="O13" s="318">
        <f>ROUND(+'[1]07'!$E$14,0)</f>
        <v>19602</v>
      </c>
      <c r="P13" s="316">
        <f>+'[1]07'!$C$178</f>
        <v>1881</v>
      </c>
      <c r="Q13" s="316">
        <f>ROUND(+'[1]07'!$C$187,0)</f>
        <v>1985</v>
      </c>
      <c r="R13" s="316">
        <f>+'[1]07'!$C$179</f>
        <v>829</v>
      </c>
      <c r="S13" s="319">
        <f>ROUND(+'[1]07'!$C$188,0)</f>
        <v>888</v>
      </c>
      <c r="T13" s="316">
        <f t="shared" si="0"/>
        <v>2710</v>
      </c>
      <c r="U13" s="316">
        <f t="shared" si="1"/>
        <v>2873</v>
      </c>
      <c r="V13" s="318">
        <f>+'[1]07'!$C$19</f>
        <v>20448</v>
      </c>
      <c r="W13" s="318">
        <f>ROUND(+'[1]07'!$D$19,0)</f>
        <v>20977</v>
      </c>
      <c r="X13" s="318">
        <f>+'[1]07'!$C$28</f>
        <v>20</v>
      </c>
      <c r="Y13" s="320">
        <f>+'[1]07'!$D$28</f>
        <v>2</v>
      </c>
      <c r="Z13" s="284">
        <f t="shared" si="2"/>
        <v>34076</v>
      </c>
      <c r="AA13" s="285">
        <f t="shared" si="3"/>
        <v>34656</v>
      </c>
    </row>
    <row r="14" spans="1:27" s="20" customFormat="1" ht="14.1" customHeight="1">
      <c r="A14" s="158">
        <v>8</v>
      </c>
      <c r="B14" s="352" t="s">
        <v>17</v>
      </c>
      <c r="C14" s="170" t="s">
        <v>113</v>
      </c>
      <c r="D14" s="313">
        <f>+'[1]08'!$C$6</f>
        <v>37447</v>
      </c>
      <c r="E14" s="313">
        <f>ROUND(+'[1]08'!$C$13,0)</f>
        <v>37606</v>
      </c>
      <c r="F14" s="316">
        <f>+'[1]08'!$C$176</f>
        <v>1919</v>
      </c>
      <c r="G14" s="316">
        <f>+ROUND('[1]08'!$C$185,0)</f>
        <v>2080</v>
      </c>
      <c r="H14" s="316">
        <f>+'[1]08'!$C$177</f>
        <v>712</v>
      </c>
      <c r="I14" s="319">
        <f>+ROUND('[1]08'!$C$186,0)</f>
        <v>761</v>
      </c>
      <c r="J14" s="318">
        <f>+'[1]08'!$C$7</f>
        <v>65558</v>
      </c>
      <c r="K14" s="318">
        <f>ROUND(+'[1]08'!$C$14,0)</f>
        <v>66266</v>
      </c>
      <c r="L14" s="318">
        <f>+'[1]08'!$C$9</f>
        <v>61313</v>
      </c>
      <c r="M14" s="318">
        <f>ROUND(+'[1]08'!$C$16,0)</f>
        <v>61694</v>
      </c>
      <c r="N14" s="318">
        <f>+'[1]08'!$E$7</f>
        <v>23048</v>
      </c>
      <c r="O14" s="318">
        <f>ROUND(+'[1]08'!$E$14,0)</f>
        <v>22715</v>
      </c>
      <c r="P14" s="316">
        <f>+'[1]08'!$C$178</f>
        <v>2802</v>
      </c>
      <c r="Q14" s="316">
        <f>ROUND(+'[1]08'!$C$187,0)</f>
        <v>2988</v>
      </c>
      <c r="R14" s="316">
        <f>+'[1]08'!$C$179</f>
        <v>1443</v>
      </c>
      <c r="S14" s="319">
        <f>ROUND(+'[1]08'!$C$188,0)</f>
        <v>1584</v>
      </c>
      <c r="T14" s="316">
        <f t="shared" si="0"/>
        <v>4245</v>
      </c>
      <c r="U14" s="316">
        <f t="shared" si="1"/>
        <v>4572</v>
      </c>
      <c r="V14" s="318">
        <f>+'[1]08'!$C$19</f>
        <v>22864</v>
      </c>
      <c r="W14" s="318">
        <f>ROUND(+'[1]08'!$D$19,0)</f>
        <v>23540</v>
      </c>
      <c r="X14" s="318">
        <f>+'[1]08'!$C$28</f>
        <v>23</v>
      </c>
      <c r="Y14" s="320">
        <f>+'[1]08'!$D$28</f>
        <v>1</v>
      </c>
      <c r="Z14" s="284">
        <f t="shared" si="2"/>
        <v>38265</v>
      </c>
      <c r="AA14" s="285">
        <f t="shared" si="3"/>
        <v>38979</v>
      </c>
    </row>
    <row r="15" spans="1:27" s="20" customFormat="1" ht="14.1" customHeight="1">
      <c r="A15" s="158">
        <v>9</v>
      </c>
      <c r="B15" s="352" t="s">
        <v>18</v>
      </c>
      <c r="C15" s="170" t="s">
        <v>114</v>
      </c>
      <c r="D15" s="313">
        <f>+'[1]09'!$C$6</f>
        <v>10179</v>
      </c>
      <c r="E15" s="313">
        <f>ROUND(+'[1]09'!$C$13,0)</f>
        <v>10314</v>
      </c>
      <c r="F15" s="316">
        <f>+'[1]09'!$C$176</f>
        <v>437</v>
      </c>
      <c r="G15" s="316">
        <f>+ROUND('[1]09'!$C$185,0)</f>
        <v>504</v>
      </c>
      <c r="H15" s="316">
        <f>+'[1]09'!$C$177</f>
        <v>189</v>
      </c>
      <c r="I15" s="319">
        <f>+ROUND('[1]09'!$C$186,0)</f>
        <v>202</v>
      </c>
      <c r="J15" s="318">
        <f>+'[1]09'!$C$7</f>
        <v>16902</v>
      </c>
      <c r="K15" s="318">
        <f>ROUND(+'[1]09'!$C$14,0)</f>
        <v>17178</v>
      </c>
      <c r="L15" s="318">
        <f>+'[1]09'!$C$9</f>
        <v>15950</v>
      </c>
      <c r="M15" s="318">
        <f>ROUND(+'[1]09'!$C$16,0)</f>
        <v>16095</v>
      </c>
      <c r="N15" s="318">
        <f>+'[1]09'!$E$7</f>
        <v>6543</v>
      </c>
      <c r="O15" s="318">
        <f>ROUND(+'[1]09'!$E$14,0)</f>
        <v>6487</v>
      </c>
      <c r="P15" s="316">
        <f>+'[1]09'!$C$178</f>
        <v>647</v>
      </c>
      <c r="Q15" s="316">
        <f>ROUND(+'[1]09'!$C$187,0)</f>
        <v>732</v>
      </c>
      <c r="R15" s="316">
        <f>+'[1]09'!$C$179</f>
        <v>305</v>
      </c>
      <c r="S15" s="319">
        <f>ROUND(+'[1]09'!$C$188,0)</f>
        <v>351</v>
      </c>
      <c r="T15" s="316">
        <f t="shared" si="0"/>
        <v>952</v>
      </c>
      <c r="U15" s="316">
        <f t="shared" si="1"/>
        <v>1083</v>
      </c>
      <c r="V15" s="318">
        <f>+'[1]09'!$C$19</f>
        <v>5967</v>
      </c>
      <c r="W15" s="318">
        <f>ROUND(+'[1]09'!$D$19,0)</f>
        <v>6170</v>
      </c>
      <c r="X15" s="318">
        <f>+'[1]09'!$C$28</f>
        <v>6</v>
      </c>
      <c r="Y15" s="320">
        <f>+'[1]09'!$D$28</f>
        <v>2</v>
      </c>
      <c r="Z15" s="284">
        <f t="shared" si="2"/>
        <v>9407</v>
      </c>
      <c r="AA15" s="285">
        <f t="shared" si="3"/>
        <v>9608</v>
      </c>
    </row>
    <row r="16" spans="1:27" s="20" customFormat="1" ht="14.1" customHeight="1">
      <c r="A16" s="158">
        <v>10</v>
      </c>
      <c r="B16" s="352" t="s">
        <v>19</v>
      </c>
      <c r="C16" s="170" t="s">
        <v>115</v>
      </c>
      <c r="D16" s="313">
        <f>+'[1]10'!$C$6</f>
        <v>121688</v>
      </c>
      <c r="E16" s="313">
        <f>+ROUND('[1]10'!$C$13,0)</f>
        <v>122425</v>
      </c>
      <c r="F16" s="316">
        <f>+'[1]10'!$C$176</f>
        <v>3611</v>
      </c>
      <c r="G16" s="316">
        <f>+ROUND('[1]10'!$C$185,0)</f>
        <v>3939</v>
      </c>
      <c r="H16" s="316">
        <f>+'[1]10'!$C$177</f>
        <v>1530</v>
      </c>
      <c r="I16" s="319">
        <f>+ROUND('[1]10'!$C$186,0)</f>
        <v>1709</v>
      </c>
      <c r="J16" s="318">
        <f>+'[1]10'!$C$7</f>
        <v>210083</v>
      </c>
      <c r="K16" s="318">
        <f>ROUND(+'[1]10'!$C$14,0)</f>
        <v>212401</v>
      </c>
      <c r="L16" s="318">
        <f>+'[1]10'!$C$9</f>
        <v>202515</v>
      </c>
      <c r="M16" s="318">
        <f>ROUND(+'[1]10'!$C$16,0)</f>
        <v>204046</v>
      </c>
      <c r="N16" s="318">
        <f>+'[1]10'!$E$7</f>
        <v>69740</v>
      </c>
      <c r="O16" s="318">
        <f>ROUND(+'[1]10'!$E$14,0)</f>
        <v>68418</v>
      </c>
      <c r="P16" s="316">
        <f>+'[1]10'!$C$178</f>
        <v>5252</v>
      </c>
      <c r="Q16" s="316">
        <f>ROUND(+'[1]10'!$C$187,0)</f>
        <v>5776</v>
      </c>
      <c r="R16" s="316">
        <f>+'[1]10'!$C$179</f>
        <v>2316</v>
      </c>
      <c r="S16" s="319">
        <f>ROUND(+'[1]10'!$C$188,0)</f>
        <v>2579</v>
      </c>
      <c r="T16" s="316">
        <f t="shared" si="0"/>
        <v>7568</v>
      </c>
      <c r="U16" s="316">
        <f t="shared" si="1"/>
        <v>8355</v>
      </c>
      <c r="V16" s="318">
        <f>+'[1]10'!$C$19</f>
        <v>73591</v>
      </c>
      <c r="W16" s="318">
        <f>ROUND(+'[1]10'!$D$19,0)</f>
        <v>75161</v>
      </c>
      <c r="X16" s="318">
        <f>+'[1]10'!$C$28</f>
        <v>53</v>
      </c>
      <c r="Y16" s="320">
        <f>+'[1]10'!$D$28</f>
        <v>0</v>
      </c>
      <c r="Z16" s="284">
        <f t="shared" si="2"/>
        <v>132775</v>
      </c>
      <c r="AA16" s="285">
        <f t="shared" si="3"/>
        <v>135628</v>
      </c>
    </row>
    <row r="17" spans="1:27" s="20" customFormat="1" ht="14.1" customHeight="1">
      <c r="A17" s="158">
        <v>11</v>
      </c>
      <c r="B17" s="352" t="s">
        <v>20</v>
      </c>
      <c r="C17" s="170" t="s">
        <v>116</v>
      </c>
      <c r="D17" s="313">
        <f>+'[1]11'!$C$6</f>
        <v>9483</v>
      </c>
      <c r="E17" s="313">
        <f>ROUND(+'[1]11'!$C$13,0)</f>
        <v>9624</v>
      </c>
      <c r="F17" s="316">
        <f>+'[1]11'!$C$176</f>
        <v>444</v>
      </c>
      <c r="G17" s="316">
        <f>+ROUND('[1]11'!$C$185,0)</f>
        <v>479</v>
      </c>
      <c r="H17" s="316">
        <f>+'[1]11'!$C$177</f>
        <v>199</v>
      </c>
      <c r="I17" s="319">
        <f>ROUND(+'[1]11'!$C$186,0)</f>
        <v>214</v>
      </c>
      <c r="J17" s="318">
        <f>+'[1]11'!$C$7</f>
        <v>17816</v>
      </c>
      <c r="K17" s="318">
        <f>ROUND(+'[1]11'!$C$14,0)</f>
        <v>18167</v>
      </c>
      <c r="L17" s="318">
        <f>'[1]11'!$C$9</f>
        <v>16870</v>
      </c>
      <c r="M17" s="318">
        <f>ROUND(+'[1]11'!$C$16,0)</f>
        <v>17134</v>
      </c>
      <c r="N17" s="318">
        <f>+'[1]11'!$E$7</f>
        <v>6139</v>
      </c>
      <c r="O17" s="318">
        <f>ROUND(+'[1]11'!$E$14,0)</f>
        <v>6061</v>
      </c>
      <c r="P17" s="316">
        <f>+'[1]11'!$C$178</f>
        <v>666</v>
      </c>
      <c r="Q17" s="316">
        <f>ROUND(+'[1]11'!$C$187,0)</f>
        <v>717</v>
      </c>
      <c r="R17" s="316">
        <f>+'[1]11'!$C$179</f>
        <v>280</v>
      </c>
      <c r="S17" s="319">
        <f>ROUND(+'[1]11'!$C$188,0)</f>
        <v>316</v>
      </c>
      <c r="T17" s="316">
        <f t="shared" si="0"/>
        <v>946</v>
      </c>
      <c r="U17" s="316">
        <f t="shared" si="1"/>
        <v>1033</v>
      </c>
      <c r="V17" s="318">
        <f>+'[1]11'!$C$19</f>
        <v>6531</v>
      </c>
      <c r="W17" s="318">
        <f>ROUND(+'[1]11'!$D$19,0)</f>
        <v>6822</v>
      </c>
      <c r="X17" s="318">
        <f>+'[1]11'!$C$28</f>
        <v>7</v>
      </c>
      <c r="Y17" s="320">
        <f>+'[1]11'!$D$28</f>
        <v>3</v>
      </c>
      <c r="Z17" s="284">
        <f t="shared" si="2"/>
        <v>10731</v>
      </c>
      <c r="AA17" s="285">
        <f t="shared" si="3"/>
        <v>11073</v>
      </c>
    </row>
    <row r="18" spans="1:27" s="20" customFormat="1" ht="14.1" customHeight="1">
      <c r="A18" s="158">
        <v>12</v>
      </c>
      <c r="B18" s="352" t="s">
        <v>21</v>
      </c>
      <c r="C18" s="170" t="s">
        <v>116</v>
      </c>
      <c r="D18" s="313">
        <f>+'[1]12'!$C$6</f>
        <v>27733</v>
      </c>
      <c r="E18" s="313">
        <f>+ROUND('[1]12'!$C$13,0)</f>
        <v>27753</v>
      </c>
      <c r="F18" s="316">
        <f>+'[1]12'!$C$176</f>
        <v>1783</v>
      </c>
      <c r="G18" s="316">
        <f>ROUND(+'[1]12'!$C$185,0)</f>
        <v>1985</v>
      </c>
      <c r="H18" s="316">
        <f>+'[1]12'!$C$177</f>
        <v>677</v>
      </c>
      <c r="I18" s="319">
        <f>+ROUND('[1]12'!$C$186,0)</f>
        <v>738</v>
      </c>
      <c r="J18" s="318">
        <f>+'[1]12'!$C$7</f>
        <v>48536</v>
      </c>
      <c r="K18" s="318">
        <f>ROUND(+'[1]12'!$C$14,0)</f>
        <v>48809</v>
      </c>
      <c r="L18" s="318">
        <f>'[1]12'!$C$9</f>
        <v>44650</v>
      </c>
      <c r="M18" s="318">
        <f>ROUND(+'[1]12'!$C$16,0)</f>
        <v>44468</v>
      </c>
      <c r="N18" s="318">
        <f>+'[1]12'!$E$7</f>
        <v>18021</v>
      </c>
      <c r="O18" s="318">
        <f>+ROUND('[1]12'!$E$14,0)</f>
        <v>17352</v>
      </c>
      <c r="P18" s="316">
        <f>+'[1]12'!$C$178</f>
        <v>2564</v>
      </c>
      <c r="Q18" s="314">
        <f>ROUND(+'[1]12'!$C$187,0)</f>
        <v>2857</v>
      </c>
      <c r="R18" s="314">
        <f>+'[1]12'!$C$179</f>
        <v>1322</v>
      </c>
      <c r="S18" s="319">
        <f>ROUND(+'[1]12'!$C$188,0)</f>
        <v>1484</v>
      </c>
      <c r="T18" s="316">
        <f t="shared" si="0"/>
        <v>3886</v>
      </c>
      <c r="U18" s="316">
        <f t="shared" si="1"/>
        <v>4341</v>
      </c>
      <c r="V18" s="318">
        <f>+'[1]12'!$C$19</f>
        <v>16909</v>
      </c>
      <c r="W18" s="318">
        <f>ROUND(+'[1]12'!$D$19,0)</f>
        <v>17574</v>
      </c>
      <c r="X18" s="318">
        <f>+'[1]12'!$C$28</f>
        <v>10</v>
      </c>
      <c r="Y18" s="320">
        <f>+'[1]12'!$D$28</f>
        <v>1</v>
      </c>
      <c r="Z18" s="284">
        <f t="shared" si="2"/>
        <v>26629</v>
      </c>
      <c r="AA18" s="285">
        <f t="shared" si="3"/>
        <v>27116</v>
      </c>
    </row>
    <row r="19" spans="1:27" s="20" customFormat="1" ht="14.1" customHeight="1">
      <c r="A19" s="158">
        <v>13</v>
      </c>
      <c r="B19" s="352" t="s">
        <v>22</v>
      </c>
      <c r="C19" s="170" t="s">
        <v>117</v>
      </c>
      <c r="D19" s="313">
        <f>+'[1]13'!$C$6</f>
        <v>38036</v>
      </c>
      <c r="E19" s="313">
        <f>ROUND(+'[1]13'!$C$13,0)</f>
        <v>38086</v>
      </c>
      <c r="F19" s="316">
        <f>+'[1]13'!$C$176</f>
        <v>2049</v>
      </c>
      <c r="G19" s="316">
        <f>ROUND(+'[1]13'!$C$185,0)</f>
        <v>2247</v>
      </c>
      <c r="H19" s="316">
        <f>+'[1]13'!$C$177</f>
        <v>743</v>
      </c>
      <c r="I19" s="319">
        <f>+ROUND('[1]13'!$C$186,0)</f>
        <v>844</v>
      </c>
      <c r="J19" s="318">
        <f>+'[1]13'!$C$7</f>
        <v>67303</v>
      </c>
      <c r="K19" s="318">
        <f>ROUND(+'[1]13'!$C$14,0)</f>
        <v>67817</v>
      </c>
      <c r="L19" s="318">
        <f>+'[1]13'!$C$9</f>
        <v>62918</v>
      </c>
      <c r="M19" s="318">
        <f>ROUND(+'[1]13'!$C$16,0)</f>
        <v>62938</v>
      </c>
      <c r="N19" s="318">
        <f>+'[1]13'!$E$7</f>
        <v>22022</v>
      </c>
      <c r="O19" s="318">
        <f>ROUND(+'[1]13'!$E$14,0)</f>
        <v>21432</v>
      </c>
      <c r="P19" s="316">
        <f>+'[1]13'!$C$178</f>
        <v>2877</v>
      </c>
      <c r="Q19" s="314">
        <f>ROUND(+'[1]13'!$C$187,0)</f>
        <v>3187</v>
      </c>
      <c r="R19" s="314">
        <f>+'[1]13'!$C$179</f>
        <v>1508</v>
      </c>
      <c r="S19" s="319">
        <f>ROUND(+'[1]13'!$C$188,0)</f>
        <v>1692</v>
      </c>
      <c r="T19" s="316">
        <f t="shared" si="0"/>
        <v>4385</v>
      </c>
      <c r="U19" s="316">
        <f t="shared" si="1"/>
        <v>4879</v>
      </c>
      <c r="V19" s="318">
        <f>+'[1]13'!$C$19</f>
        <v>23368</v>
      </c>
      <c r="W19" s="318">
        <f>ROUND(+'[1]13'!$D$19,0)</f>
        <v>24117</v>
      </c>
      <c r="X19" s="318">
        <f>+'[1]13'!$C$28</f>
        <v>29</v>
      </c>
      <c r="Y19" s="320">
        <f>+'[1]13'!$D$28</f>
        <v>1</v>
      </c>
      <c r="Z19" s="284">
        <f t="shared" si="2"/>
        <v>40896</v>
      </c>
      <c r="AA19" s="285">
        <f t="shared" si="3"/>
        <v>41506</v>
      </c>
    </row>
    <row r="20" spans="1:27" s="20" customFormat="1" ht="14.1" customHeight="1">
      <c r="A20" s="158">
        <v>14</v>
      </c>
      <c r="B20" s="352" t="s">
        <v>23</v>
      </c>
      <c r="C20" s="170" t="s">
        <v>118</v>
      </c>
      <c r="D20" s="313">
        <f>+'[1]14'!$C$6</f>
        <v>39775</v>
      </c>
      <c r="E20" s="313">
        <f>ROUND(+'[1]14'!$C$13,0)</f>
        <v>40026</v>
      </c>
      <c r="F20" s="316">
        <f>+'[1]14'!$C$176</f>
        <v>836</v>
      </c>
      <c r="G20" s="316">
        <f>ROUND(+'[1]14'!$C$185,0)</f>
        <v>776</v>
      </c>
      <c r="H20" s="316">
        <f>+'[1]14'!$C$177</f>
        <v>534</v>
      </c>
      <c r="I20" s="319">
        <f>ROUND(+'[1]14'!$C$186,0)</f>
        <v>600</v>
      </c>
      <c r="J20" s="318">
        <f>+'[1]14'!$C$7</f>
        <v>67815</v>
      </c>
      <c r="K20" s="318">
        <f>ROUND(+'[1]14'!$C$14,0)</f>
        <v>68628</v>
      </c>
      <c r="L20" s="318">
        <f>+'[1]14'!$C$9</f>
        <v>66058</v>
      </c>
      <c r="M20" s="318">
        <f>ROUND(+'[1]14'!$C$16,0)</f>
        <v>66905</v>
      </c>
      <c r="N20" s="318">
        <f>+'[1]14'!$E$7</f>
        <v>21849</v>
      </c>
      <c r="O20" s="318">
        <f>ROUND(+'[1]14'!$E$14,0)</f>
        <v>21460</v>
      </c>
      <c r="P20" s="316">
        <f>+'[1]14'!$C$178</f>
        <v>1383</v>
      </c>
      <c r="Q20" s="316">
        <f>ROUND(+'[1]14'!$C$187,0)</f>
        <v>1390</v>
      </c>
      <c r="R20" s="316">
        <f>+'[1]14'!$C$179</f>
        <v>374</v>
      </c>
      <c r="S20" s="319">
        <f>ROUND(+'[1]14'!$C$188,0)</f>
        <v>333</v>
      </c>
      <c r="T20" s="316">
        <f t="shared" si="0"/>
        <v>1757</v>
      </c>
      <c r="U20" s="316">
        <f t="shared" si="1"/>
        <v>1723</v>
      </c>
      <c r="V20" s="318">
        <f>+'[1]14'!$C$19</f>
        <v>23770</v>
      </c>
      <c r="W20" s="318">
        <f>ROUND(+'[1]14'!$D$19,0)</f>
        <v>24428</v>
      </c>
      <c r="X20" s="318">
        <f>+'[1]14'!$C$28</f>
        <v>21</v>
      </c>
      <c r="Y20" s="320">
        <f>+'[1]14'!$D$28</f>
        <v>7</v>
      </c>
      <c r="Z20" s="284">
        <f t="shared" si="2"/>
        <v>44209</v>
      </c>
      <c r="AA20" s="285">
        <f t="shared" si="3"/>
        <v>45445</v>
      </c>
    </row>
    <row r="21" spans="1:27" s="20" customFormat="1" ht="14.1" customHeight="1">
      <c r="A21" s="158">
        <v>15</v>
      </c>
      <c r="B21" s="352" t="s">
        <v>24</v>
      </c>
      <c r="C21" s="170" t="s">
        <v>119</v>
      </c>
      <c r="D21" s="313">
        <f>+'[1]15'!$C$6</f>
        <v>15588</v>
      </c>
      <c r="E21" s="313">
        <f>ROUND(+'[1]15'!$C$13,0)</f>
        <v>15662</v>
      </c>
      <c r="F21" s="316">
        <f>+'[1]15'!$C$176</f>
        <v>975</v>
      </c>
      <c r="G21" s="316">
        <f>+ROUND('[1]15'!$C$185,0)</f>
        <v>1069</v>
      </c>
      <c r="H21" s="316">
        <f>+'[1]15'!$C$177</f>
        <v>363</v>
      </c>
      <c r="I21" s="319">
        <f>+ROUND('[1]15'!$C$186,0)</f>
        <v>374</v>
      </c>
      <c r="J21" s="318">
        <f>+'[1]15'!$C$7</f>
        <v>27499</v>
      </c>
      <c r="K21" s="318">
        <f>ROUND(+'[1]15'!$C$14,0)</f>
        <v>27794</v>
      </c>
      <c r="L21" s="318">
        <f>+'[1]15'!$C$9</f>
        <v>25434</v>
      </c>
      <c r="M21" s="318">
        <f>ROUND(+'[1]15'!$C$16,0)</f>
        <v>25519</v>
      </c>
      <c r="N21" s="318">
        <f>+'[1]15'!$E$7</f>
        <v>10035</v>
      </c>
      <c r="O21" s="318">
        <f>ROUND(+'[1]15'!$E$14,0)</f>
        <v>9871</v>
      </c>
      <c r="P21" s="316">
        <f>+'[1]15'!$C$178</f>
        <v>1397</v>
      </c>
      <c r="Q21" s="316">
        <f>ROUND(+'[1]15'!$C$187,0)</f>
        <v>1518</v>
      </c>
      <c r="R21" s="316">
        <f>+'[1]15'!$C$179</f>
        <v>668</v>
      </c>
      <c r="S21" s="319">
        <f>ROUND(+'[1]15'!$C$188,0)</f>
        <v>757</v>
      </c>
      <c r="T21" s="316">
        <f t="shared" si="0"/>
        <v>2065</v>
      </c>
      <c r="U21" s="316">
        <f t="shared" si="1"/>
        <v>2275</v>
      </c>
      <c r="V21" s="318">
        <f>+'[1]15'!$C$19</f>
        <v>9576</v>
      </c>
      <c r="W21" s="318">
        <f>ROUND(+'[1]15'!$D$19,0)</f>
        <v>9909</v>
      </c>
      <c r="X21" s="318">
        <f>+'[1]15'!$C$28</f>
        <v>12</v>
      </c>
      <c r="Y21" s="320">
        <f>+'[1]15'!$D$28</f>
        <v>1</v>
      </c>
      <c r="Z21" s="284">
        <f t="shared" si="2"/>
        <v>15399</v>
      </c>
      <c r="AA21" s="285">
        <f t="shared" si="3"/>
        <v>15648</v>
      </c>
    </row>
    <row r="22" spans="1:27" s="20" customFormat="1" ht="14.1" customHeight="1">
      <c r="A22" s="158">
        <v>16</v>
      </c>
      <c r="B22" s="352" t="s">
        <v>25</v>
      </c>
      <c r="C22" s="170" t="s">
        <v>120</v>
      </c>
      <c r="D22" s="313">
        <f>+'[1]16'!$C$6</f>
        <v>20518</v>
      </c>
      <c r="E22" s="313">
        <f>+ROUND('[1]16'!$C$13,0)</f>
        <v>20527</v>
      </c>
      <c r="F22" s="316">
        <f>+'[1]16'!$C$176</f>
        <v>973</v>
      </c>
      <c r="G22" s="316">
        <f>+ROUND('[1]16'!$C$185,0)</f>
        <v>1091</v>
      </c>
      <c r="H22" s="316">
        <f>+'[1]16'!$C$177</f>
        <v>375</v>
      </c>
      <c r="I22" s="319">
        <f>+ROUND('[1]16'!$C$186,0)</f>
        <v>410</v>
      </c>
      <c r="J22" s="318">
        <f>+'[1]16'!$C$7</f>
        <v>35841</v>
      </c>
      <c r="K22" s="318">
        <f>ROUND(+'[1]16'!$C$14,0)</f>
        <v>36054</v>
      </c>
      <c r="L22" s="318">
        <f>+'[1]16'!$C$9</f>
        <v>33696</v>
      </c>
      <c r="M22" s="318">
        <f>+ROUND('[1]16'!$C$16,0)</f>
        <v>33650</v>
      </c>
      <c r="N22" s="318">
        <f>+'[1]16'!$E$7</f>
        <v>12877</v>
      </c>
      <c r="O22" s="318">
        <f>ROUND(+'[1]16'!$E$14,0)</f>
        <v>12598</v>
      </c>
      <c r="P22" s="316">
        <f>+'[1]16'!$C$178</f>
        <v>1390</v>
      </c>
      <c r="Q22" s="316">
        <f>ROUND(+'[1]16'!$C$187,0)</f>
        <v>1550</v>
      </c>
      <c r="R22" s="316">
        <f>+'[1]16'!$C$179</f>
        <v>755</v>
      </c>
      <c r="S22" s="319">
        <f>ROUND(+'[1]16'!$C$188,0)</f>
        <v>854</v>
      </c>
      <c r="T22" s="316">
        <f t="shared" si="0"/>
        <v>2145</v>
      </c>
      <c r="U22" s="316">
        <f t="shared" si="1"/>
        <v>2404</v>
      </c>
      <c r="V22" s="318">
        <f>+'[1]16'!$C$19</f>
        <v>12503</v>
      </c>
      <c r="W22" s="318">
        <f>ROUND(+'[1]16'!$D$19,0)</f>
        <v>12762</v>
      </c>
      <c r="X22" s="318">
        <f>+'[1]16'!$C$28</f>
        <v>12</v>
      </c>
      <c r="Y22" s="320">
        <f>+'[1]16'!$D$28</f>
        <v>4</v>
      </c>
      <c r="Z22" s="284">
        <f t="shared" si="2"/>
        <v>20819</v>
      </c>
      <c r="AA22" s="285">
        <f t="shared" si="3"/>
        <v>21052</v>
      </c>
    </row>
    <row r="23" spans="1:27" s="20" customFormat="1" ht="14.1" customHeight="1">
      <c r="A23" s="158">
        <v>17</v>
      </c>
      <c r="B23" s="352" t="s">
        <v>26</v>
      </c>
      <c r="C23" s="170" t="s">
        <v>121</v>
      </c>
      <c r="D23" s="313">
        <f>+'[1]17'!$C$6</f>
        <v>22659</v>
      </c>
      <c r="E23" s="313">
        <f>+ROUND('[1]17'!$C$13,0)</f>
        <v>22740</v>
      </c>
      <c r="F23" s="316">
        <f>+'[1]17'!$C$176</f>
        <v>1189</v>
      </c>
      <c r="G23" s="316">
        <f>+ROUND('[1]17'!$C$185,0)</f>
        <v>1283</v>
      </c>
      <c r="H23" s="316">
        <f>+'[1]17'!$C$177</f>
        <v>435</v>
      </c>
      <c r="I23" s="319">
        <f>+ROUND('[1]17'!$C$186,0)</f>
        <v>448</v>
      </c>
      <c r="J23" s="318">
        <f>+'[1]17'!$C$7</f>
        <v>38547</v>
      </c>
      <c r="K23" s="318">
        <f>ROUND(+'[1]17'!$C$14,0)</f>
        <v>38859</v>
      </c>
      <c r="L23" s="318">
        <f>+'[1]17'!$C$9</f>
        <v>36106</v>
      </c>
      <c r="M23" s="318">
        <f>ROUND(+'[1]17'!$C$16,0)</f>
        <v>36223</v>
      </c>
      <c r="N23" s="318">
        <f>+'[1]17'!$E$7</f>
        <v>13041</v>
      </c>
      <c r="O23" s="318">
        <f>ROUND(+'[1]17'!$E$14,0)</f>
        <v>12807</v>
      </c>
      <c r="P23" s="316">
        <f>+'[1]17'!$C$178</f>
        <v>1699</v>
      </c>
      <c r="Q23" s="316">
        <f>ROUND(+'[1]17'!$C$187,0)</f>
        <v>1807</v>
      </c>
      <c r="R23" s="316">
        <f>+'[1]17'!$C$179</f>
        <v>742</v>
      </c>
      <c r="S23" s="319">
        <f>ROUND(+'[1]17'!$C$188,0)</f>
        <v>829</v>
      </c>
      <c r="T23" s="316">
        <f t="shared" si="0"/>
        <v>2441</v>
      </c>
      <c r="U23" s="316">
        <f t="shared" si="1"/>
        <v>2636</v>
      </c>
      <c r="V23" s="318">
        <f>+'[1]17'!$C$19</f>
        <v>13556</v>
      </c>
      <c r="W23" s="318">
        <f>ROUND(+'[1]17'!$D$19,0)</f>
        <v>13897</v>
      </c>
      <c r="X23" s="318">
        <f>+'[1]17'!$C$28</f>
        <v>17</v>
      </c>
      <c r="Y23" s="320">
        <f>+'[1]17'!$D$28</f>
        <v>0</v>
      </c>
      <c r="Z23" s="284">
        <f t="shared" si="2"/>
        <v>23065</v>
      </c>
      <c r="AA23" s="285">
        <f t="shared" si="3"/>
        <v>23416</v>
      </c>
    </row>
    <row r="24" spans="1:27" s="20" customFormat="1" ht="14.1" customHeight="1">
      <c r="A24" s="158">
        <v>18</v>
      </c>
      <c r="B24" s="352" t="s">
        <v>27</v>
      </c>
      <c r="C24" s="170" t="s">
        <v>114</v>
      </c>
      <c r="D24" s="313">
        <f>+'[1]18'!$C$6</f>
        <v>6706</v>
      </c>
      <c r="E24" s="313">
        <f>ROUND(+'[1]18'!$C$13,0)</f>
        <v>6739</v>
      </c>
      <c r="F24" s="316">
        <f>+'[1]18'!$C$176</f>
        <v>332</v>
      </c>
      <c r="G24" s="316">
        <f>ROUND(+'[1]18'!$C$185,0)</f>
        <v>355</v>
      </c>
      <c r="H24" s="316">
        <f>+'[1]18'!$C$177</f>
        <v>186</v>
      </c>
      <c r="I24" s="319">
        <f>ROUND(+'[1]18'!$C$186,0)</f>
        <v>179</v>
      </c>
      <c r="J24" s="318">
        <f>+'[1]18'!$C$7</f>
        <v>11750</v>
      </c>
      <c r="K24" s="318">
        <f>ROUND(+'[1]18'!$C$14,0)</f>
        <v>11860</v>
      </c>
      <c r="L24" s="318">
        <f>+'[1]18'!$C$9</f>
        <v>11010</v>
      </c>
      <c r="M24" s="318">
        <f>ROUND(+'[1]18'!$C$16,0)</f>
        <v>11086</v>
      </c>
      <c r="N24" s="318">
        <f>+'[1]18'!$E$7</f>
        <v>4299</v>
      </c>
      <c r="O24" s="318">
        <f>ROUND(+'[1]18'!$E$14,0)</f>
        <v>4250</v>
      </c>
      <c r="P24" s="316">
        <f>+'[1]18'!$C$178</f>
        <v>562</v>
      </c>
      <c r="Q24" s="316">
        <f>ROUND(+'[1]18'!$C$187,0)</f>
        <v>575</v>
      </c>
      <c r="R24" s="316">
        <f>+'[1]18'!$C$179</f>
        <v>178</v>
      </c>
      <c r="S24" s="319">
        <f>ROUND(+'[1]18'!$C$188,0)</f>
        <v>199</v>
      </c>
      <c r="T24" s="316">
        <f t="shared" si="0"/>
        <v>740</v>
      </c>
      <c r="U24" s="316">
        <f t="shared" si="1"/>
        <v>774</v>
      </c>
      <c r="V24" s="318">
        <f>+'[1]18'!$C$19</f>
        <v>4100</v>
      </c>
      <c r="W24" s="318">
        <f>ROUND(+'[1]18'!$D$19,0)</f>
        <v>4229</v>
      </c>
      <c r="X24" s="318">
        <f>+'[1]18'!$C$28</f>
        <v>6</v>
      </c>
      <c r="Y24" s="320">
        <f>+'[1]18'!$D$28</f>
        <v>2</v>
      </c>
      <c r="Z24" s="284">
        <f t="shared" si="2"/>
        <v>6711</v>
      </c>
      <c r="AA24" s="285">
        <f t="shared" si="3"/>
        <v>6836</v>
      </c>
    </row>
    <row r="25" spans="1:27" s="20" customFormat="1" ht="14.1" customHeight="1" thickBot="1">
      <c r="A25" s="159">
        <v>21</v>
      </c>
      <c r="B25" s="353" t="s">
        <v>28</v>
      </c>
      <c r="C25" s="171" t="s">
        <v>121</v>
      </c>
      <c r="D25" s="321">
        <f>+'[1]21'!$C$6</f>
        <v>15031</v>
      </c>
      <c r="E25" s="322">
        <f>+ROUND('[1]21'!$C$13,0)</f>
        <v>15088</v>
      </c>
      <c r="F25" s="323">
        <f>+'[1]21'!$C$176</f>
        <v>736</v>
      </c>
      <c r="G25" s="323">
        <f>ROUND(+'[1]21'!$C$185,0)</f>
        <v>792</v>
      </c>
      <c r="H25" s="323">
        <f>+'[1]21'!$C$177</f>
        <v>321</v>
      </c>
      <c r="I25" s="324">
        <f>ROUND(+'[1]21'!$C$186,0)</f>
        <v>360</v>
      </c>
      <c r="J25" s="321">
        <f>+'[1]21'!$C$7</f>
        <v>27227</v>
      </c>
      <c r="K25" s="321">
        <f>ROUND(+'[1]21'!$C$14,0)</f>
        <v>27534</v>
      </c>
      <c r="L25" s="321">
        <f>+'[1]21'!$C$9</f>
        <v>25596</v>
      </c>
      <c r="M25" s="321">
        <f>ROUND(+'[1]21'!$C$16,0)</f>
        <v>25767</v>
      </c>
      <c r="N25" s="321">
        <f>+'[1]21'!$E$7</f>
        <v>9687</v>
      </c>
      <c r="O25" s="321">
        <f>+ROUND('[1]21'!$E$14,0)</f>
        <v>9520</v>
      </c>
      <c r="P25" s="323">
        <f>+'[1]21'!$C$178</f>
        <v>1103</v>
      </c>
      <c r="Q25" s="323">
        <f>ROUND(+'[1]21'!$C$187,0)</f>
        <v>1200</v>
      </c>
      <c r="R25" s="323">
        <f>+'[1]21'!$C$179</f>
        <v>528</v>
      </c>
      <c r="S25" s="324">
        <f>ROUND(+'[1]21'!$C$188,0)</f>
        <v>567</v>
      </c>
      <c r="T25" s="323">
        <f t="shared" si="0"/>
        <v>1631</v>
      </c>
      <c r="U25" s="323">
        <f t="shared" si="1"/>
        <v>1767</v>
      </c>
      <c r="V25" s="321">
        <f>+'[1]21'!$C$19</f>
        <v>8912</v>
      </c>
      <c r="W25" s="321">
        <f>ROUND(+'[1]21'!$D$19,0)</f>
        <v>9168</v>
      </c>
      <c r="X25" s="321">
        <f>+'[1]21'!$C$28</f>
        <v>9</v>
      </c>
      <c r="Y25" s="325">
        <f>+'[1]21'!$D$28</f>
        <v>2</v>
      </c>
      <c r="Z25" s="294">
        <f t="shared" si="2"/>
        <v>15909</v>
      </c>
      <c r="AA25" s="295">
        <f t="shared" si="3"/>
        <v>16247</v>
      </c>
    </row>
    <row r="26" spans="1:27" s="20" customFormat="1" ht="14.1" customHeight="1" thickTop="1">
      <c r="A26" s="158">
        <v>19</v>
      </c>
      <c r="B26" s="352" t="s">
        <v>29</v>
      </c>
      <c r="C26" s="170" t="s">
        <v>110</v>
      </c>
      <c r="D26" s="318">
        <f>+'[1]19'!$C$6</f>
        <v>5815</v>
      </c>
      <c r="E26" s="313">
        <f>ROUND(+'[1]19'!$C$13,0)</f>
        <v>5928</v>
      </c>
      <c r="F26" s="316">
        <f>+'[1]19'!$C$176</f>
        <v>227</v>
      </c>
      <c r="G26" s="316">
        <f>ROUND(+'[1]19'!$C$185,0)</f>
        <v>256</v>
      </c>
      <c r="H26" s="316">
        <f>+'[1]19'!$C$177</f>
        <v>114</v>
      </c>
      <c r="I26" s="319">
        <f>+ROUND('[1]19'!$C$186,0)</f>
        <v>126</v>
      </c>
      <c r="J26" s="318">
        <f>+'[1]19'!$C$7</f>
        <v>10451</v>
      </c>
      <c r="K26" s="318">
        <f>ROUND(+'[1]19'!$C$14,0)</f>
        <v>10631</v>
      </c>
      <c r="L26" s="318">
        <f>+'[1]19'!$C$9</f>
        <v>9952</v>
      </c>
      <c r="M26" s="318">
        <f>ROUND(+'[1]19'!$C$16,0)</f>
        <v>10061</v>
      </c>
      <c r="N26" s="318">
        <f>+'[1]19'!$E$7</f>
        <v>3750</v>
      </c>
      <c r="O26" s="318">
        <f>ROUND(+'[1]19'!$E$14,0)</f>
        <v>3715</v>
      </c>
      <c r="P26" s="316">
        <f>+'[1]19'!$C$178</f>
        <v>351</v>
      </c>
      <c r="Q26" s="316">
        <f>ROUND(+'[1]19'!$C$187,0)</f>
        <v>395</v>
      </c>
      <c r="R26" s="316">
        <f>+'[1]19'!$C$179</f>
        <v>148</v>
      </c>
      <c r="S26" s="319">
        <f>ROUND(+'[1]19'!$C$188,0)</f>
        <v>175</v>
      </c>
      <c r="T26" s="316">
        <f t="shared" si="0"/>
        <v>499</v>
      </c>
      <c r="U26" s="316">
        <f t="shared" si="1"/>
        <v>570</v>
      </c>
      <c r="V26" s="318">
        <f>+'[1]19'!$C$19</f>
        <v>3740</v>
      </c>
      <c r="W26" s="318">
        <f>ROUND(+'[1]19'!$D$19,0)</f>
        <v>3867</v>
      </c>
      <c r="X26" s="318">
        <f>+'[1]19'!$C$28</f>
        <v>5</v>
      </c>
      <c r="Y26" s="320">
        <f>+'[1]19'!$D$28</f>
        <v>0</v>
      </c>
      <c r="Z26" s="288">
        <f t="shared" si="2"/>
        <v>6202</v>
      </c>
      <c r="AA26" s="289">
        <f t="shared" si="3"/>
        <v>6346</v>
      </c>
    </row>
    <row r="27" spans="1:27" s="20" customFormat="1" ht="14.1" customHeight="1">
      <c r="A27" s="158">
        <v>20</v>
      </c>
      <c r="B27" s="352" t="s">
        <v>30</v>
      </c>
      <c r="C27" s="170" t="s">
        <v>115</v>
      </c>
      <c r="D27" s="318">
        <f>+'[1]20'!$C$6</f>
        <v>8013</v>
      </c>
      <c r="E27" s="313">
        <f>ROUND(+'[1]20'!$C$13,0)</f>
        <v>8020</v>
      </c>
      <c r="F27" s="316">
        <f>+'[1]20'!$C$176</f>
        <v>453</v>
      </c>
      <c r="G27" s="316">
        <f>ROUND(+'[1]20'!$C$185,0)</f>
        <v>460</v>
      </c>
      <c r="H27" s="316">
        <f>+'[1]20'!$C$177</f>
        <v>245</v>
      </c>
      <c r="I27" s="319">
        <f>+ROUND('[1]20'!$C$186,0)</f>
        <v>237</v>
      </c>
      <c r="J27" s="318">
        <f>+'[1]20'!$C$7</f>
        <v>14498</v>
      </c>
      <c r="K27" s="318">
        <f>ROUND(+'[1]20'!$C$14,0)</f>
        <v>14593</v>
      </c>
      <c r="L27" s="318">
        <f>+'[1]20'!$C$9</f>
        <v>13468</v>
      </c>
      <c r="M27" s="318">
        <f>ROUND(+'[1]20'!$C$16,0)</f>
        <v>13549</v>
      </c>
      <c r="N27" s="318">
        <f>+'[1]20'!$E$7</f>
        <v>5091</v>
      </c>
      <c r="O27" s="318">
        <f>ROUND(+'[1]20'!$E$14,0)</f>
        <v>5024</v>
      </c>
      <c r="P27" s="316">
        <f>+'[1]20'!$C$178</f>
        <v>722</v>
      </c>
      <c r="Q27" s="316">
        <f>ROUND(+'[1]20'!$C$187,0)</f>
        <v>722</v>
      </c>
      <c r="R27" s="316">
        <f>+'[1]20'!$C$179</f>
        <v>308</v>
      </c>
      <c r="S27" s="319">
        <f>ROUND(+'[1]20'!$C$188,0)</f>
        <v>322</v>
      </c>
      <c r="T27" s="316">
        <f t="shared" si="0"/>
        <v>1030</v>
      </c>
      <c r="U27" s="316">
        <f t="shared" si="1"/>
        <v>1044</v>
      </c>
      <c r="V27" s="318">
        <f>+'[1]20'!$C$19</f>
        <v>4902</v>
      </c>
      <c r="W27" s="318">
        <f>ROUND(+'[1]20'!$D$19,0)</f>
        <v>5024</v>
      </c>
      <c r="X27" s="318">
        <f>+'[1]20'!$C$28</f>
        <v>9</v>
      </c>
      <c r="Y27" s="320">
        <f>+'[1]20'!$D$28</f>
        <v>0</v>
      </c>
      <c r="Z27" s="284">
        <f t="shared" si="2"/>
        <v>8377</v>
      </c>
      <c r="AA27" s="285">
        <f t="shared" si="3"/>
        <v>8525</v>
      </c>
    </row>
    <row r="28" spans="1:27" s="20" customFormat="1" ht="14.1" customHeight="1">
      <c r="A28" s="158">
        <v>22</v>
      </c>
      <c r="B28" s="352" t="s">
        <v>31</v>
      </c>
      <c r="C28" s="170" t="s">
        <v>119</v>
      </c>
      <c r="D28" s="318">
        <f>+'[1]22'!$C$6</f>
        <v>5689</v>
      </c>
      <c r="E28" s="313">
        <f>ROUND(+'[1]22'!$C$13,0)</f>
        <v>5754</v>
      </c>
      <c r="F28" s="316">
        <f>+'[1]22'!$C$176</f>
        <v>294</v>
      </c>
      <c r="G28" s="316">
        <f>ROUND(+'[1]22'!$C$185,0)</f>
        <v>308</v>
      </c>
      <c r="H28" s="316">
        <f>+'[1]22'!$C$177</f>
        <v>112</v>
      </c>
      <c r="I28" s="319">
        <f>+ROUND('[1]22'!$C$186,0)</f>
        <v>125</v>
      </c>
      <c r="J28" s="318">
        <f>+'[1]22'!$C$7</f>
        <v>9881</v>
      </c>
      <c r="K28" s="318">
        <f>ROUND(+'[1]22'!$C$14,0)</f>
        <v>10027</v>
      </c>
      <c r="L28" s="318">
        <f>+'[1]22'!$C$9</f>
        <v>9280</v>
      </c>
      <c r="M28" s="318">
        <f>ROUND(+'[1]22'!$C$16,0)</f>
        <v>9367</v>
      </c>
      <c r="N28" s="318">
        <f>+'[1]22'!$E$7</f>
        <v>3966</v>
      </c>
      <c r="O28" s="318">
        <f>ROUND(+'[1]22'!$E$14,0)</f>
        <v>3902</v>
      </c>
      <c r="P28" s="316">
        <f>+'[1]22'!$C$178</f>
        <v>416</v>
      </c>
      <c r="Q28" s="316">
        <f>ROUND(+'[1]22'!$C$187,0)</f>
        <v>444</v>
      </c>
      <c r="R28" s="316">
        <f>+'[1]22'!$C$179</f>
        <v>185</v>
      </c>
      <c r="S28" s="319">
        <f>ROUND(+'[1]22'!$C$188,0)</f>
        <v>216</v>
      </c>
      <c r="T28" s="316">
        <f t="shared" si="0"/>
        <v>601</v>
      </c>
      <c r="U28" s="316">
        <f t="shared" si="1"/>
        <v>660</v>
      </c>
      <c r="V28" s="318">
        <f>+'[1]22'!$C$19</f>
        <v>3481</v>
      </c>
      <c r="W28" s="318">
        <f>ROUND(+'[1]22'!$D$19,0)</f>
        <v>3630</v>
      </c>
      <c r="X28" s="318">
        <f>+'[1]22'!$C$28</f>
        <v>0</v>
      </c>
      <c r="Y28" s="320">
        <f>+'[1]22'!$D$28</f>
        <v>6</v>
      </c>
      <c r="Z28" s="284">
        <f t="shared" si="2"/>
        <v>5314</v>
      </c>
      <c r="AA28" s="285">
        <f t="shared" si="3"/>
        <v>5465</v>
      </c>
    </row>
    <row r="29" spans="1:27" s="20" customFormat="1" ht="14.1" customHeight="1">
      <c r="A29" s="158">
        <v>23</v>
      </c>
      <c r="B29" s="352" t="s">
        <v>32</v>
      </c>
      <c r="C29" s="170" t="s">
        <v>132</v>
      </c>
      <c r="D29" s="318">
        <f>+'[1]23'!$C$6</f>
        <v>4895</v>
      </c>
      <c r="E29" s="313">
        <f>+ROUND('[1]23'!$C$13,0)</f>
        <v>4993</v>
      </c>
      <c r="F29" s="316">
        <f>+'[1]23'!$C$176</f>
        <v>237</v>
      </c>
      <c r="G29" s="316">
        <f>ROUND(+'[1]23'!$C$185,0)</f>
        <v>284</v>
      </c>
      <c r="H29" s="316">
        <f>+'[1]23'!$C$177</f>
        <v>105</v>
      </c>
      <c r="I29" s="319">
        <f>+ROUND('[1]23'!$C$186,0)</f>
        <v>120</v>
      </c>
      <c r="J29" s="318">
        <f>+'[1]23'!$C$7</f>
        <v>8416</v>
      </c>
      <c r="K29" s="318">
        <f>ROUND(+'[1]23'!$C$14,0)</f>
        <v>8596</v>
      </c>
      <c r="L29" s="318">
        <f>+'[1]23'!$C$9</f>
        <v>7892</v>
      </c>
      <c r="M29" s="318">
        <f>ROUND(+'[1]23'!$C$16,0)</f>
        <v>7970</v>
      </c>
      <c r="N29" s="318">
        <f>+'[1]23'!$E$7</f>
        <v>3560</v>
      </c>
      <c r="O29" s="318">
        <f>+ROUND('[1]23'!$E$14,0)</f>
        <v>3544</v>
      </c>
      <c r="P29" s="316">
        <f>+'[1]23'!$C$178</f>
        <v>351</v>
      </c>
      <c r="Q29" s="316">
        <f>ROUND(+'[1]23'!$C$187,0)</f>
        <v>420</v>
      </c>
      <c r="R29" s="316">
        <f>+'[1]23'!$C$179</f>
        <v>173</v>
      </c>
      <c r="S29" s="319">
        <f>ROUND(+'[1]23'!$C$188,0)</f>
        <v>206</v>
      </c>
      <c r="T29" s="316">
        <f t="shared" si="0"/>
        <v>524</v>
      </c>
      <c r="U29" s="316">
        <f t="shared" si="1"/>
        <v>626</v>
      </c>
      <c r="V29" s="318">
        <f>+'[1]23'!$C$19</f>
        <v>2772</v>
      </c>
      <c r="W29" s="318">
        <f>ROUND(+'[1]23'!$D$19,0)</f>
        <v>2907</v>
      </c>
      <c r="X29" s="318">
        <f>+'[1]23'!$C$28</f>
        <v>3</v>
      </c>
      <c r="Y29" s="320">
        <f>+'[1]23'!$D$28</f>
        <v>3</v>
      </c>
      <c r="Z29" s="284">
        <f t="shared" si="2"/>
        <v>4332</v>
      </c>
      <c r="AA29" s="285">
        <f t="shared" si="3"/>
        <v>4426</v>
      </c>
    </row>
    <row r="30" spans="1:27" s="20" customFormat="1" ht="14.1" customHeight="1">
      <c r="A30" s="158">
        <v>24</v>
      </c>
      <c r="B30" s="352" t="s">
        <v>33</v>
      </c>
      <c r="C30" s="170" t="s">
        <v>122</v>
      </c>
      <c r="D30" s="318">
        <f>+'[1]24'!$C$6</f>
        <v>1686</v>
      </c>
      <c r="E30" s="313">
        <f>ROUND(+'[1]24'!$C$13,0)</f>
        <v>1690</v>
      </c>
      <c r="F30" s="316">
        <f>+'[1]24'!$C$176</f>
        <v>118</v>
      </c>
      <c r="G30" s="316">
        <f>+ROUND('[1]24'!$C$185,0)</f>
        <v>135</v>
      </c>
      <c r="H30" s="316">
        <f>+'[1]24'!$C$177</f>
        <v>69</v>
      </c>
      <c r="I30" s="319">
        <f>+ROUND('[1]24'!$C$186,0)</f>
        <v>64</v>
      </c>
      <c r="J30" s="318">
        <f>+'[1]24'!$C$7</f>
        <v>3185</v>
      </c>
      <c r="K30" s="318">
        <f>ROUND(+'[1]24'!$C$14,0)</f>
        <v>3204</v>
      </c>
      <c r="L30" s="318">
        <f>+'[1]24'!$C$9</f>
        <v>2898</v>
      </c>
      <c r="M30" s="318">
        <f>ROUND(+'[1]24'!$C$16,0)</f>
        <v>2893</v>
      </c>
      <c r="N30" s="318">
        <f>+'[1]24'!$E$7</f>
        <v>1193</v>
      </c>
      <c r="O30" s="318">
        <f>ROUND(+'[1]24'!$E$14,0)</f>
        <v>1154</v>
      </c>
      <c r="P30" s="316">
        <f>+'[1]24'!$C$178</f>
        <v>199</v>
      </c>
      <c r="Q30" s="316">
        <f>ROUND(+'[1]24'!$C$187,0)</f>
        <v>211</v>
      </c>
      <c r="R30" s="316">
        <f>+'[1]24'!$C$179</f>
        <v>88</v>
      </c>
      <c r="S30" s="319">
        <f>ROUND(+'[1]24'!$C$188,0)</f>
        <v>100</v>
      </c>
      <c r="T30" s="316">
        <f t="shared" si="0"/>
        <v>287</v>
      </c>
      <c r="U30" s="316">
        <f t="shared" si="1"/>
        <v>311</v>
      </c>
      <c r="V30" s="318">
        <f>+'[1]24'!$C$19</f>
        <v>1145</v>
      </c>
      <c r="W30" s="318">
        <f>ROUND(+'[1]24'!$D$19,0)</f>
        <v>1183</v>
      </c>
      <c r="X30" s="318">
        <f>+'[1]24'!$C$28</f>
        <v>0</v>
      </c>
      <c r="Y30" s="320">
        <f>+'[1]24'!$D$28</f>
        <v>1</v>
      </c>
      <c r="Z30" s="284">
        <f t="shared" si="2"/>
        <v>1705</v>
      </c>
      <c r="AA30" s="285">
        <f t="shared" si="3"/>
        <v>1739</v>
      </c>
    </row>
    <row r="31" spans="1:27" s="20" customFormat="1" ht="14.1" customHeight="1">
      <c r="A31" s="158">
        <v>25</v>
      </c>
      <c r="B31" s="352" t="s">
        <v>34</v>
      </c>
      <c r="C31" s="170" t="s">
        <v>123</v>
      </c>
      <c r="D31" s="318">
        <f>+'[1]25'!$C$6</f>
        <v>2741</v>
      </c>
      <c r="E31" s="313">
        <f>+ROUND('[1]25'!$C$13,0)</f>
        <v>2771</v>
      </c>
      <c r="F31" s="316">
        <f>+'[1]25'!$C$176</f>
        <v>140</v>
      </c>
      <c r="G31" s="316">
        <f>+ROUND('[1]25'!$C$185,0)</f>
        <v>139</v>
      </c>
      <c r="H31" s="316">
        <f>+'[1]25'!$C$177</f>
        <v>58</v>
      </c>
      <c r="I31" s="319">
        <f>ROUND(+'[1]25'!$C$186,0)</f>
        <v>59</v>
      </c>
      <c r="J31" s="318">
        <f>+'[1]25'!$C$7</f>
        <v>5145</v>
      </c>
      <c r="K31" s="318">
        <f>ROUND(+'[1]25'!$C$14,0)</f>
        <v>5195</v>
      </c>
      <c r="L31" s="318">
        <f>+'[1]25'!$C$9</f>
        <v>4826</v>
      </c>
      <c r="M31" s="318">
        <f>ROUND(+'[1]25'!$C$16,0)</f>
        <v>4883</v>
      </c>
      <c r="N31" s="318">
        <f>+'[1]25'!$E$7</f>
        <v>1788</v>
      </c>
      <c r="O31" s="318">
        <f>ROUND(+'[1]25'!$E$14,0)</f>
        <v>1748</v>
      </c>
      <c r="P31" s="316">
        <f>+'[1]25'!$C$178</f>
        <v>204</v>
      </c>
      <c r="Q31" s="316">
        <f>ROUND(+'[1]25'!$C$187,0)</f>
        <v>204</v>
      </c>
      <c r="R31" s="316">
        <f>+'[1]25'!$C$179</f>
        <v>115</v>
      </c>
      <c r="S31" s="319">
        <f>ROUND(+'[1]25'!$C$188,0)</f>
        <v>108</v>
      </c>
      <c r="T31" s="316">
        <f t="shared" si="0"/>
        <v>319</v>
      </c>
      <c r="U31" s="316">
        <f t="shared" si="1"/>
        <v>312</v>
      </c>
      <c r="V31" s="318">
        <f>+'[1]25'!$C$19</f>
        <v>1753</v>
      </c>
      <c r="W31" s="318">
        <f>ROUND(+'[1]25'!$D$19,0)</f>
        <v>1778</v>
      </c>
      <c r="X31" s="318">
        <f>+'[1]25'!$C$28</f>
        <v>3</v>
      </c>
      <c r="Y31" s="320">
        <f>+'[1]25'!$D$28</f>
        <v>1</v>
      </c>
      <c r="Z31" s="284">
        <f t="shared" si="2"/>
        <v>3038</v>
      </c>
      <c r="AA31" s="285">
        <f t="shared" si="3"/>
        <v>3135</v>
      </c>
    </row>
    <row r="32" spans="1:27" s="20" customFormat="1" ht="14.1" customHeight="1">
      <c r="A32" s="158">
        <v>26</v>
      </c>
      <c r="B32" s="352" t="s">
        <v>35</v>
      </c>
      <c r="C32" s="170" t="s">
        <v>123</v>
      </c>
      <c r="D32" s="318">
        <f>+'[1]26'!$C$6</f>
        <v>2006</v>
      </c>
      <c r="E32" s="313">
        <f>+ROUND('[1]26'!$C$13,0)</f>
        <v>2035</v>
      </c>
      <c r="F32" s="316">
        <f>+'[1]26'!$C$176</f>
        <v>121</v>
      </c>
      <c r="G32" s="316">
        <f>ROUND(+'[1]26'!$C$185,0)</f>
        <v>116</v>
      </c>
      <c r="H32" s="316">
        <f>+'[1]26'!$C$177</f>
        <v>48</v>
      </c>
      <c r="I32" s="319">
        <f>+ROUND('[1]26'!$C$186,0)</f>
        <v>50</v>
      </c>
      <c r="J32" s="318">
        <f>+'[1]26'!$C$7</f>
        <v>3430</v>
      </c>
      <c r="K32" s="318">
        <f>ROUND(+'[1]26'!$C$14,0)</f>
        <v>3488</v>
      </c>
      <c r="L32" s="318">
        <f>+'[1]26'!$C$9</f>
        <v>3170</v>
      </c>
      <c r="M32" s="318">
        <f>ROUND(+'[1]26'!$C$16,0)</f>
        <v>3239</v>
      </c>
      <c r="N32" s="318">
        <f>+'[1]26'!$E$7</f>
        <v>1293</v>
      </c>
      <c r="O32" s="318">
        <f>ROUND(+'[1]26'!$E$14,0)</f>
        <v>1293</v>
      </c>
      <c r="P32" s="316">
        <f>+'[1]26'!$C$178</f>
        <v>177</v>
      </c>
      <c r="Q32" s="316">
        <f>ROUND(+'[1]26'!$C$187,0)</f>
        <v>173</v>
      </c>
      <c r="R32" s="316">
        <f>+'[1]26'!$C$179</f>
        <v>83</v>
      </c>
      <c r="S32" s="319">
        <f>ROUND(+'[1]26'!$C$188,0)</f>
        <v>76</v>
      </c>
      <c r="T32" s="316">
        <f t="shared" si="0"/>
        <v>260</v>
      </c>
      <c r="U32" s="316">
        <f t="shared" si="1"/>
        <v>249</v>
      </c>
      <c r="V32" s="318">
        <f>+'[1]26'!$C$19</f>
        <v>1304</v>
      </c>
      <c r="W32" s="318">
        <f>ROUND(+'[1]26'!$D$19,0)</f>
        <v>1344</v>
      </c>
      <c r="X32" s="318">
        <f>+'[1]26'!$C$28</f>
        <v>1</v>
      </c>
      <c r="Y32" s="320">
        <f>+'[1]26'!$D$28</f>
        <v>2</v>
      </c>
      <c r="Z32" s="284">
        <f t="shared" si="2"/>
        <v>1877</v>
      </c>
      <c r="AA32" s="285">
        <f t="shared" si="3"/>
        <v>1946</v>
      </c>
    </row>
    <row r="33" spans="1:27" s="20" customFormat="1" ht="14.1" customHeight="1">
      <c r="A33" s="158">
        <v>27</v>
      </c>
      <c r="B33" s="352" t="s">
        <v>36</v>
      </c>
      <c r="C33" s="170" t="s">
        <v>117</v>
      </c>
      <c r="D33" s="318">
        <f>+'[1]27'!$C$6</f>
        <v>1942</v>
      </c>
      <c r="E33" s="318">
        <f>ROUND(+'[1]27'!$C$13,0)</f>
        <v>1962</v>
      </c>
      <c r="F33" s="316">
        <f>+'[1]27'!$C$176</f>
        <v>192</v>
      </c>
      <c r="G33" s="316">
        <f>ROUND(+'[1]27'!$C$185,0)</f>
        <v>192</v>
      </c>
      <c r="H33" s="316">
        <f>+'[1]27'!$C$177</f>
        <v>89</v>
      </c>
      <c r="I33" s="319">
        <f>+ROUND('[1]27'!$C$186,0)</f>
        <v>81</v>
      </c>
      <c r="J33" s="318">
        <f>+'[1]27'!$C$7</f>
        <v>3370</v>
      </c>
      <c r="K33" s="318">
        <f>ROUND(+'[1]27'!$C$14,0)</f>
        <v>3408</v>
      </c>
      <c r="L33" s="318">
        <f>+'[1]27'!$C$9</f>
        <v>2977</v>
      </c>
      <c r="M33" s="318">
        <f>ROUND(+'[1]27'!$C$16,0)</f>
        <v>3015</v>
      </c>
      <c r="N33" s="318">
        <f>+'[1]27'!$E$7</f>
        <v>1321</v>
      </c>
      <c r="O33" s="318">
        <f>ROUND(+'[1]27'!$E$14,0)</f>
        <v>1286</v>
      </c>
      <c r="P33" s="316">
        <f>+'[1]27'!$C$178</f>
        <v>298</v>
      </c>
      <c r="Q33" s="316">
        <f>ROUND(+'[1]27'!$C$187,0)</f>
        <v>290</v>
      </c>
      <c r="R33" s="316">
        <f>+'[1]27'!$C$179</f>
        <v>95</v>
      </c>
      <c r="S33" s="319">
        <f>ROUND(+'[1]27'!$C$188,0)</f>
        <v>103</v>
      </c>
      <c r="T33" s="316">
        <f t="shared" si="0"/>
        <v>393</v>
      </c>
      <c r="U33" s="316">
        <f t="shared" si="1"/>
        <v>393</v>
      </c>
      <c r="V33" s="318">
        <f>+'[1]27'!$C$19</f>
        <v>1277</v>
      </c>
      <c r="W33" s="318">
        <f>+ROUND('[1]27'!$D$19,0)</f>
        <v>1327</v>
      </c>
      <c r="X33" s="318">
        <f>+'[1]27'!$C$28</f>
        <v>1</v>
      </c>
      <c r="Y33" s="320">
        <f>+'[1]27'!$D$28</f>
        <v>2</v>
      </c>
      <c r="Z33" s="284">
        <f t="shared" si="2"/>
        <v>1656</v>
      </c>
      <c r="AA33" s="285">
        <f t="shared" si="3"/>
        <v>1729</v>
      </c>
    </row>
    <row r="34" spans="1:27" s="20" customFormat="1" ht="14.1" customHeight="1">
      <c r="A34" s="158">
        <v>28</v>
      </c>
      <c r="B34" s="352" t="s">
        <v>37</v>
      </c>
      <c r="C34" s="170" t="s">
        <v>117</v>
      </c>
      <c r="D34" s="318">
        <f>+'[1]28'!$C$6</f>
        <v>2277</v>
      </c>
      <c r="E34" s="313">
        <f>ROUND(+'[1]28'!$C$13,0)</f>
        <v>2279</v>
      </c>
      <c r="F34" s="316">
        <f>+'[1]28'!$C$176</f>
        <v>163</v>
      </c>
      <c r="G34" s="316">
        <f>+ROUND('[1]28'!$C$185,0)</f>
        <v>163</v>
      </c>
      <c r="H34" s="316">
        <f>+'[1]28'!$C$177</f>
        <v>58</v>
      </c>
      <c r="I34" s="319">
        <f>+ROUND('[1]28'!$C$186,0)</f>
        <v>56</v>
      </c>
      <c r="J34" s="318">
        <f>+'[1]28'!$C$7</f>
        <v>4031</v>
      </c>
      <c r="K34" s="318">
        <f>ROUND(+'[1]28'!$C$14,0)</f>
        <v>4059</v>
      </c>
      <c r="L34" s="318">
        <f>+'[1]28'!$C$9</f>
        <v>3695</v>
      </c>
      <c r="M34" s="318">
        <f>ROUND(+'[1]28'!$C$16,0)</f>
        <v>3726</v>
      </c>
      <c r="N34" s="318">
        <f>+'[1]28'!$E$7</f>
        <v>1556</v>
      </c>
      <c r="O34" s="318">
        <f>ROUND(+'[1]28'!$E$14,0)</f>
        <v>1538</v>
      </c>
      <c r="P34" s="316">
        <f>+'[1]28'!$C$178</f>
        <v>229</v>
      </c>
      <c r="Q34" s="316">
        <f>ROUND(+'[1]28'!$C$187,0)</f>
        <v>226</v>
      </c>
      <c r="R34" s="316">
        <f>+'[1]28'!$C$179</f>
        <v>107</v>
      </c>
      <c r="S34" s="319">
        <f>ROUND(+'[1]28'!$C$188,0)</f>
        <v>107</v>
      </c>
      <c r="T34" s="316">
        <f t="shared" si="0"/>
        <v>336</v>
      </c>
      <c r="U34" s="316">
        <f t="shared" si="1"/>
        <v>333</v>
      </c>
      <c r="V34" s="318">
        <f>+'[1]28'!$C$19</f>
        <v>1388</v>
      </c>
      <c r="W34" s="318">
        <f>ROUND(+'[1]28'!$D$19,0)</f>
        <v>1429</v>
      </c>
      <c r="X34" s="318">
        <f>+'[1]28'!$C$28</f>
        <v>1</v>
      </c>
      <c r="Y34" s="320">
        <f>+'[1]28'!$D$28</f>
        <v>1</v>
      </c>
      <c r="Z34" s="284">
        <f t="shared" si="2"/>
        <v>2139</v>
      </c>
      <c r="AA34" s="285">
        <f t="shared" si="3"/>
        <v>2188</v>
      </c>
    </row>
    <row r="35" spans="1:27" s="20" customFormat="1" ht="14.1" customHeight="1">
      <c r="A35" s="158">
        <v>29</v>
      </c>
      <c r="B35" s="352" t="s">
        <v>38</v>
      </c>
      <c r="C35" s="170" t="s">
        <v>124</v>
      </c>
      <c r="D35" s="318">
        <f>+'[1]29'!$C$6</f>
        <v>2624</v>
      </c>
      <c r="E35" s="313">
        <f>+ROUND('[1]29'!$C$13,0)</f>
        <v>2665</v>
      </c>
      <c r="F35" s="316">
        <f>+'[1]29'!$C$176</f>
        <v>115</v>
      </c>
      <c r="G35" s="316">
        <f>ROUND(+'[1]29'!$C$185,0)</f>
        <v>118</v>
      </c>
      <c r="H35" s="316">
        <f>+'[1]29'!$C$177</f>
        <v>57</v>
      </c>
      <c r="I35" s="319">
        <f>+ROUND('[1]29'!$C$186,0)</f>
        <v>62</v>
      </c>
      <c r="J35" s="318">
        <f>+'[1]29'!$C$7</f>
        <v>4208</v>
      </c>
      <c r="K35" s="318">
        <f>ROUND(+'[1]29'!$C$14,0)</f>
        <v>4268</v>
      </c>
      <c r="L35" s="318">
        <f>+'[1]29'!$C$9</f>
        <v>3986</v>
      </c>
      <c r="M35" s="318">
        <f>ROUND(+'[1]29'!$C$16,0)</f>
        <v>4036</v>
      </c>
      <c r="N35" s="318">
        <f>+'[1]29'!$E$7</f>
        <v>1525</v>
      </c>
      <c r="O35" s="318">
        <f>ROUND(+'[1]29'!$E$14,0)</f>
        <v>1495</v>
      </c>
      <c r="P35" s="316">
        <f>+'[1]29'!$C$178</f>
        <v>180</v>
      </c>
      <c r="Q35" s="316">
        <f>ROUND(+'[1]29'!$C$187,0)</f>
        <v>188</v>
      </c>
      <c r="R35" s="316">
        <f>+'[1]29'!$C$179</f>
        <v>42</v>
      </c>
      <c r="S35" s="319">
        <f>ROUND(+'[1]29'!$C$188,0)</f>
        <v>44</v>
      </c>
      <c r="T35" s="316">
        <f t="shared" si="0"/>
        <v>222</v>
      </c>
      <c r="U35" s="316">
        <f t="shared" si="1"/>
        <v>232</v>
      </c>
      <c r="V35" s="318">
        <f>+'[1]29'!$C$19</f>
        <v>1596</v>
      </c>
      <c r="W35" s="318">
        <f>ROUND(+'[1]29'!$D$19,0)</f>
        <v>1664</v>
      </c>
      <c r="X35" s="318">
        <f>+'[1]29'!$C$28</f>
        <v>9</v>
      </c>
      <c r="Y35" s="320">
        <f>+'[1]29'!$D$28</f>
        <v>2</v>
      </c>
      <c r="Z35" s="284">
        <f t="shared" si="2"/>
        <v>2461</v>
      </c>
      <c r="AA35" s="285">
        <f t="shared" si="3"/>
        <v>2541</v>
      </c>
    </row>
    <row r="36" spans="1:27" s="20" customFormat="1" ht="14.1" customHeight="1">
      <c r="A36" s="158">
        <v>30</v>
      </c>
      <c r="B36" s="352" t="s">
        <v>39</v>
      </c>
      <c r="C36" s="170" t="s">
        <v>124</v>
      </c>
      <c r="D36" s="318">
        <f>+'[1]30'!$C$6</f>
        <v>1697</v>
      </c>
      <c r="E36" s="313">
        <f>+ROUND('[1]30'!$C$13,0)</f>
        <v>1727</v>
      </c>
      <c r="F36" s="316">
        <f>+'[1]30'!$C$176</f>
        <v>57</v>
      </c>
      <c r="G36" s="316">
        <f>ROUND(+'[1]30'!$C$185,0)</f>
        <v>60</v>
      </c>
      <c r="H36" s="316">
        <f>+'[1]30'!$C$177</f>
        <v>36</v>
      </c>
      <c r="I36" s="319">
        <f>+ROUND('[1]30'!$C$186,0)</f>
        <v>42</v>
      </c>
      <c r="J36" s="318">
        <f>+'[1]30'!$C$7</f>
        <v>2985</v>
      </c>
      <c r="K36" s="318">
        <f>ROUND(+'[1]30'!$C$14,0)</f>
        <v>3059</v>
      </c>
      <c r="L36" s="318">
        <f>+'[1]30'!$C$9</f>
        <v>2861</v>
      </c>
      <c r="M36" s="318">
        <f>ROUND(+'[1]30'!$C$16,0)</f>
        <v>2918</v>
      </c>
      <c r="N36" s="318">
        <f>+'[1]30'!$E$7</f>
        <v>1104</v>
      </c>
      <c r="O36" s="318">
        <f>ROUND(+'[1]30'!$E$14,0)</f>
        <v>1091</v>
      </c>
      <c r="P36" s="316">
        <f>+'[1]30'!$C$178</f>
        <v>94</v>
      </c>
      <c r="Q36" s="316">
        <f>ROUND(+'[1]30'!$C$187,0)</f>
        <v>103</v>
      </c>
      <c r="R36" s="316">
        <f>+'[1]30'!$C$179</f>
        <v>30</v>
      </c>
      <c r="S36" s="319">
        <f>ROUND(+'[1]30'!$C$188,0)</f>
        <v>38</v>
      </c>
      <c r="T36" s="316">
        <f t="shared" si="0"/>
        <v>124</v>
      </c>
      <c r="U36" s="316">
        <f t="shared" si="1"/>
        <v>141</v>
      </c>
      <c r="V36" s="318">
        <f>+'[1]30'!$C$19</f>
        <v>1130</v>
      </c>
      <c r="W36" s="318">
        <f>ROUND(+'[1]30'!$D$19,0)</f>
        <v>1176</v>
      </c>
      <c r="X36" s="318">
        <f>+'[1]30'!$C$28</f>
        <v>2</v>
      </c>
      <c r="Y36" s="320">
        <f>+'[1]30'!$D$28</f>
        <v>0</v>
      </c>
      <c r="Z36" s="284">
        <f t="shared" si="2"/>
        <v>1757</v>
      </c>
      <c r="AA36" s="285">
        <f t="shared" si="3"/>
        <v>1827</v>
      </c>
    </row>
    <row r="37" spans="1:27" s="20" customFormat="1" ht="14.1" customHeight="1">
      <c r="A37" s="158">
        <v>31</v>
      </c>
      <c r="B37" s="352" t="s">
        <v>40</v>
      </c>
      <c r="C37" s="170" t="s">
        <v>125</v>
      </c>
      <c r="D37" s="318">
        <f>+'[1]31'!$C$6</f>
        <v>5801</v>
      </c>
      <c r="E37" s="313">
        <f>+ROUND('[1]31'!$C$13,0)</f>
        <v>5906</v>
      </c>
      <c r="F37" s="316">
        <f>+'[1]31'!$C$176</f>
        <v>155</v>
      </c>
      <c r="G37" s="316">
        <f>ROUND(+'[1]31'!$C$185,0)</f>
        <v>188</v>
      </c>
      <c r="H37" s="316">
        <f>+'[1]31'!$C$177</f>
        <v>59</v>
      </c>
      <c r="I37" s="319">
        <f>+ROUND('[1]31'!$C$186,0)</f>
        <v>80</v>
      </c>
      <c r="J37" s="318">
        <f>+'[1]31'!$C$7</f>
        <v>10108</v>
      </c>
      <c r="K37" s="318">
        <f>ROUND(+'[1]31'!$C$14,0)</f>
        <v>10346</v>
      </c>
      <c r="L37" s="318">
        <f>+'[1]31'!$C$9</f>
        <v>9814</v>
      </c>
      <c r="M37" s="318">
        <f>ROUND(+'[1]31'!$C$16,0)</f>
        <v>9980</v>
      </c>
      <c r="N37" s="318">
        <f>+'[1]31'!$E$7</f>
        <v>3641</v>
      </c>
      <c r="O37" s="318">
        <f>ROUND(+'[1]31'!$E$14,0)</f>
        <v>3629</v>
      </c>
      <c r="P37" s="316">
        <f>+'[1]31'!$C$178</f>
        <v>216</v>
      </c>
      <c r="Q37" s="316">
        <f>ROUND(+'[1]31'!$C$187,0)</f>
        <v>274</v>
      </c>
      <c r="R37" s="316">
        <f>+'[1]31'!$C$179</f>
        <v>78</v>
      </c>
      <c r="S37" s="319">
        <f>ROUND(+'[1]31'!$C$188,0)</f>
        <v>92</v>
      </c>
      <c r="T37" s="316">
        <f t="shared" si="0"/>
        <v>294</v>
      </c>
      <c r="U37" s="316">
        <f t="shared" si="1"/>
        <v>366</v>
      </c>
      <c r="V37" s="318">
        <f>+'[1]31'!$C$19</f>
        <v>3723</v>
      </c>
      <c r="W37" s="318">
        <f>ROUND(+'[1]31'!$D$19,0)</f>
        <v>3889</v>
      </c>
      <c r="X37" s="318">
        <f>+'[1]31'!$C$28</f>
        <v>1</v>
      </c>
      <c r="Y37" s="320">
        <f>+'[1]31'!$D$28</f>
        <v>2</v>
      </c>
      <c r="Z37" s="284">
        <f t="shared" si="2"/>
        <v>6173</v>
      </c>
      <c r="AA37" s="285">
        <f t="shared" si="3"/>
        <v>6351</v>
      </c>
    </row>
    <row r="38" spans="1:27" s="20" customFormat="1" ht="14.1" customHeight="1">
      <c r="A38" s="158">
        <v>32</v>
      </c>
      <c r="B38" s="352" t="s">
        <v>41</v>
      </c>
      <c r="C38" s="170" t="s">
        <v>126</v>
      </c>
      <c r="D38" s="318">
        <f>+'[1]32'!$C$6</f>
        <v>8018</v>
      </c>
      <c r="E38" s="313">
        <f>+ROUND('[1]32'!$C$13,0)</f>
        <v>8093</v>
      </c>
      <c r="F38" s="316">
        <f>+'[1]32'!$C$176</f>
        <v>489</v>
      </c>
      <c r="G38" s="316">
        <f>ROUND(+'[1]32'!$C$185,0)</f>
        <v>513</v>
      </c>
      <c r="H38" s="316">
        <f>+'[1]32'!$C$177</f>
        <v>241</v>
      </c>
      <c r="I38" s="319">
        <f>+ROUND('[1]32'!$C$186,0)</f>
        <v>269</v>
      </c>
      <c r="J38" s="318">
        <f>+'[1]32'!$C$7</f>
        <v>14672</v>
      </c>
      <c r="K38" s="318">
        <f>ROUND(+'[1]32'!$C$14,0)</f>
        <v>14931</v>
      </c>
      <c r="L38" s="318">
        <f>+'[1]32'!$C$9</f>
        <v>13615</v>
      </c>
      <c r="M38" s="318">
        <f>ROUND(+'[1]32'!$C$16,0)</f>
        <v>13789</v>
      </c>
      <c r="N38" s="318">
        <f>+'[1]32'!$E$7</f>
        <v>4702</v>
      </c>
      <c r="O38" s="318">
        <f>ROUND(+'[1]32'!$E$14,0)</f>
        <v>4586</v>
      </c>
      <c r="P38" s="316">
        <f>+'[1]32'!$C$178</f>
        <v>759</v>
      </c>
      <c r="Q38" s="316">
        <f>ROUND(+'[1]32'!$C$187,0)</f>
        <v>812</v>
      </c>
      <c r="R38" s="316">
        <f>+'[1]32'!$C$179</f>
        <v>298</v>
      </c>
      <c r="S38" s="319">
        <f>ROUND(+'[1]32'!$C$188,0)</f>
        <v>330</v>
      </c>
      <c r="T38" s="316">
        <f t="shared" si="0"/>
        <v>1057</v>
      </c>
      <c r="U38" s="316">
        <f t="shared" si="1"/>
        <v>1142</v>
      </c>
      <c r="V38" s="318">
        <f>+'[1]32'!$C$19</f>
        <v>5343</v>
      </c>
      <c r="W38" s="318">
        <f>ROUND(+'[1]32'!$D$19,0)</f>
        <v>5539</v>
      </c>
      <c r="X38" s="316">
        <f>+'[1]32'!$C$28</f>
        <v>8</v>
      </c>
      <c r="Y38" s="320">
        <f>+'[1]32'!$D$28</f>
        <v>0</v>
      </c>
      <c r="Z38" s="284">
        <f t="shared" si="2"/>
        <v>8913</v>
      </c>
      <c r="AA38" s="285">
        <f t="shared" si="3"/>
        <v>9203</v>
      </c>
    </row>
    <row r="39" spans="1:27" s="20" customFormat="1" ht="14.1" customHeight="1" thickBot="1">
      <c r="A39" s="159">
        <v>33</v>
      </c>
      <c r="B39" s="353" t="s">
        <v>42</v>
      </c>
      <c r="C39" s="171" t="s">
        <v>127</v>
      </c>
      <c r="D39" s="321">
        <f>+'[1]33'!$C$6</f>
        <v>616</v>
      </c>
      <c r="E39" s="322">
        <f>+ROUND('[1]33'!$C$13,0)</f>
        <v>619</v>
      </c>
      <c r="F39" s="323">
        <f>+'[1]33'!$C$176</f>
        <v>40</v>
      </c>
      <c r="G39" s="323">
        <f>ROUND(+'[1]33'!$C$185,0)</f>
        <v>44</v>
      </c>
      <c r="H39" s="323">
        <f>+'[1]33'!$C$177</f>
        <v>10</v>
      </c>
      <c r="I39" s="324">
        <f>+ROUND('[1]33'!$C$186,0)</f>
        <v>10</v>
      </c>
      <c r="J39" s="321">
        <f>+'[1]33'!$C$7</f>
        <v>1096</v>
      </c>
      <c r="K39" s="321">
        <f>ROUND(+'[1]33'!$C$14,0)</f>
        <v>1107</v>
      </c>
      <c r="L39" s="321">
        <f>+'[1]33'!$C$9</f>
        <v>1014</v>
      </c>
      <c r="M39" s="321">
        <f>ROUND(+'[1]33'!$C$16,0)</f>
        <v>1013</v>
      </c>
      <c r="N39" s="321">
        <f>+'[1]33'!$E$7</f>
        <v>383</v>
      </c>
      <c r="O39" s="321">
        <f>ROUND(+'[1]33'!$E$14,0)</f>
        <v>373</v>
      </c>
      <c r="P39" s="323">
        <f>+'[1]33'!$C$178</f>
        <v>52</v>
      </c>
      <c r="Q39" s="323">
        <f>ROUND(+'[1]33'!$C$187,0)</f>
        <v>59</v>
      </c>
      <c r="R39" s="323">
        <f>+'[1]33'!$C$179</f>
        <v>30</v>
      </c>
      <c r="S39" s="324">
        <f>ROUND(+'[1]33'!$C$188,0)</f>
        <v>35</v>
      </c>
      <c r="T39" s="323">
        <f t="shared" si="0"/>
        <v>82</v>
      </c>
      <c r="U39" s="323">
        <f t="shared" si="1"/>
        <v>94</v>
      </c>
      <c r="V39" s="321">
        <f>+'[1]33'!$C$19</f>
        <v>442</v>
      </c>
      <c r="W39" s="321">
        <f>ROUND(+'[1]33'!$D$19,0)</f>
        <v>459</v>
      </c>
      <c r="X39" s="323">
        <f>+'[1]33'!$C$28</f>
        <v>0</v>
      </c>
      <c r="Y39" s="325">
        <f>+'[1]33'!$D$28</f>
        <v>1</v>
      </c>
      <c r="Z39" s="286">
        <f t="shared" si="2"/>
        <v>631</v>
      </c>
      <c r="AA39" s="287">
        <f t="shared" si="3"/>
        <v>640</v>
      </c>
    </row>
    <row r="40" spans="1:27" s="20" customFormat="1" ht="14.1" customHeight="1" thickTop="1" thickBot="1">
      <c r="A40" s="451" t="s">
        <v>56</v>
      </c>
      <c r="B40" s="452"/>
      <c r="C40" s="171" t="s">
        <v>57</v>
      </c>
      <c r="D40" s="321">
        <f>+[1]市町村計!$C$6</f>
        <v>1426481</v>
      </c>
      <c r="E40" s="321">
        <f>+ROUND([1]市町村計!$C$13,0)</f>
        <v>1438643</v>
      </c>
      <c r="F40" s="321">
        <f>+[1]市町村計!$C$176</f>
        <v>49571</v>
      </c>
      <c r="G40" s="321">
        <f>ROUND(+[1]市町村計!$C$185,0)</f>
        <v>52857</v>
      </c>
      <c r="H40" s="321">
        <f>+[1]市町村計!$C$177</f>
        <v>19515</v>
      </c>
      <c r="I40" s="326">
        <f>+ROUND([1]市町村計!$C$186,0)</f>
        <v>20751</v>
      </c>
      <c r="J40" s="321">
        <f>+[1]市町村計!$C$7</f>
        <v>2398116</v>
      </c>
      <c r="K40" s="321">
        <f>ROUND(+[1]市町村計!$C$14,0)</f>
        <v>2429237</v>
      </c>
      <c r="L40" s="321">
        <f>+[1]市町村計!$C$9</f>
        <v>2297854</v>
      </c>
      <c r="M40" s="321">
        <f>ROUND(+[1]市町村計!$C$16,0)</f>
        <v>2321551</v>
      </c>
      <c r="N40" s="321">
        <f>+[1]市町村計!$E$7</f>
        <v>805623</v>
      </c>
      <c r="O40" s="321">
        <f>ROUND(+[1]市町村計!$E$14,0)</f>
        <v>794057</v>
      </c>
      <c r="P40" s="323">
        <f>+[1]市町村計!$C$178</f>
        <v>70387</v>
      </c>
      <c r="Q40" s="323">
        <f>ROUND(+[1]市町村計!$C$187,0)</f>
        <v>75033</v>
      </c>
      <c r="R40" s="323">
        <f>+[1]市町村計!$C$179</f>
        <v>29875</v>
      </c>
      <c r="S40" s="324">
        <f>ROUND(+[1]市町村計!$C$188,0)</f>
        <v>32653</v>
      </c>
      <c r="T40" s="323">
        <f t="shared" ref="T40:T48" si="4">+P40+R40</f>
        <v>100262</v>
      </c>
      <c r="U40" s="323">
        <f t="shared" ref="U40:U48" si="5">+Q40+S40</f>
        <v>107686</v>
      </c>
      <c r="V40" s="321">
        <f>+[1]市町村計!$C$19</f>
        <v>849016</v>
      </c>
      <c r="W40" s="321">
        <f>ROUND(+[1]市町村計!$D$19,0)</f>
        <v>871512</v>
      </c>
      <c r="X40" s="321">
        <f>+[1]市町村計!$C$28</f>
        <v>574</v>
      </c>
      <c r="Y40" s="325">
        <f>+[1]市町村計!$D$28</f>
        <v>502</v>
      </c>
      <c r="Z40" s="290">
        <f t="shared" si="2"/>
        <v>1492231</v>
      </c>
      <c r="AA40" s="291">
        <f t="shared" si="3"/>
        <v>1527494</v>
      </c>
    </row>
    <row r="41" spans="1:27" s="20" customFormat="1" ht="14.1" customHeight="1" thickTop="1">
      <c r="A41" s="158">
        <v>301</v>
      </c>
      <c r="B41" s="247" t="s">
        <v>90</v>
      </c>
      <c r="C41" s="170" t="s">
        <v>107</v>
      </c>
      <c r="D41" s="318">
        <f>+'[1]301'!$C$6</f>
        <v>7922</v>
      </c>
      <c r="E41" s="318">
        <f>ROUND(+'[1]301'!$C$13,0)</f>
        <v>7979</v>
      </c>
      <c r="F41" s="327">
        <f>+'[1]301'!$C$176</f>
        <v>0</v>
      </c>
      <c r="G41" s="327">
        <f>+ROUND('[1]301'!$C$185,0)</f>
        <v>0</v>
      </c>
      <c r="H41" s="327">
        <f>+'[1]301'!$C$177</f>
        <v>0</v>
      </c>
      <c r="I41" s="327">
        <f>+ROUND('[1]301'!$C$186,0)</f>
        <v>0</v>
      </c>
      <c r="J41" s="318">
        <f>+'[1]301'!$C$7</f>
        <v>14075</v>
      </c>
      <c r="K41" s="318">
        <f>ROUND(+'[1]301'!$C$14,0)</f>
        <v>14130</v>
      </c>
      <c r="L41" s="318">
        <f>+'[1]301'!$C$9</f>
        <v>14075</v>
      </c>
      <c r="M41" s="318">
        <f>ROUND(+'[1]301'!$C$16,0)</f>
        <v>14130</v>
      </c>
      <c r="N41" s="318">
        <f>+'[1]301'!$E$7</f>
        <v>1288</v>
      </c>
      <c r="O41" s="318">
        <f>ROUND(+'[1]301'!$E$14,0)</f>
        <v>1262</v>
      </c>
      <c r="P41" s="328">
        <f>+'[1]301'!$C$178</f>
        <v>0</v>
      </c>
      <c r="Q41" s="328">
        <f>ROUND(+'[1]301'!$G$176,0)</f>
        <v>0</v>
      </c>
      <c r="R41" s="328">
        <f>+'[1]301'!$C$179</f>
        <v>0</v>
      </c>
      <c r="S41" s="328">
        <f>ROUND(+'[1]301'!$C$188,0)</f>
        <v>0</v>
      </c>
      <c r="T41" s="328">
        <f t="shared" si="4"/>
        <v>0</v>
      </c>
      <c r="U41" s="328">
        <f t="shared" si="5"/>
        <v>0</v>
      </c>
      <c r="V41" s="318">
        <f>+'[1]301'!$C$19</f>
        <v>6925</v>
      </c>
      <c r="W41" s="318">
        <f>ROUND(+'[1]301'!$D$19,0)</f>
        <v>6952</v>
      </c>
      <c r="X41" s="318">
        <f>+'[1]301'!$C$28</f>
        <v>8</v>
      </c>
      <c r="Y41" s="320">
        <f>+'[1]301'!$D$28</f>
        <v>0</v>
      </c>
      <c r="Z41" s="288">
        <f t="shared" si="2"/>
        <v>12787</v>
      </c>
      <c r="AA41" s="289">
        <f t="shared" si="3"/>
        <v>12868</v>
      </c>
    </row>
    <row r="42" spans="1:27" s="20" customFormat="1" ht="14.1" customHeight="1">
      <c r="A42" s="158">
        <v>302</v>
      </c>
      <c r="B42" s="160" t="s">
        <v>91</v>
      </c>
      <c r="C42" s="170" t="s">
        <v>107</v>
      </c>
      <c r="D42" s="318">
        <f>+'[1]302'!$C$6</f>
        <v>10145</v>
      </c>
      <c r="E42" s="318">
        <f>ROUND(+'[1]302'!$C$13,0)</f>
        <v>10307</v>
      </c>
      <c r="F42" s="329">
        <f>+'[1]302'!$C$176</f>
        <v>0</v>
      </c>
      <c r="G42" s="329">
        <f>ROUND(+'[1]302'!$C$185,0)</f>
        <v>0</v>
      </c>
      <c r="H42" s="329">
        <f>+'[1]302'!$C$177</f>
        <v>0</v>
      </c>
      <c r="I42" s="329">
        <f>+ROUND('[1]302'!$C$186,0)</f>
        <v>0</v>
      </c>
      <c r="J42" s="318">
        <f>+'[1]302'!$C$7</f>
        <v>17037</v>
      </c>
      <c r="K42" s="318">
        <f>ROUND(+'[1]302'!$C$14,0)</f>
        <v>17197</v>
      </c>
      <c r="L42" s="318">
        <f>+'[1]302'!$C$9</f>
        <v>17037</v>
      </c>
      <c r="M42" s="318">
        <f>ROUND(+'[1]302'!$C$16,0)</f>
        <v>17197</v>
      </c>
      <c r="N42" s="318">
        <f>+'[1]302'!$E$7</f>
        <v>1038</v>
      </c>
      <c r="O42" s="318">
        <f>ROUND(+'[1]302'!$E$14,0)</f>
        <v>991</v>
      </c>
      <c r="P42" s="330">
        <f>+'[1]302'!$C$178</f>
        <v>0</v>
      </c>
      <c r="Q42" s="330">
        <f>ROUND(+'[1]302'!$G$176,0)</f>
        <v>0</v>
      </c>
      <c r="R42" s="330">
        <f>+'[1]302'!$C$179</f>
        <v>0</v>
      </c>
      <c r="S42" s="330">
        <f>ROUND(+'[1]302'!$C$188,0)</f>
        <v>0</v>
      </c>
      <c r="T42" s="330">
        <f t="shared" si="4"/>
        <v>0</v>
      </c>
      <c r="U42" s="330">
        <f t="shared" si="5"/>
        <v>0</v>
      </c>
      <c r="V42" s="318">
        <f>+'[1]302'!$C$19</f>
        <v>6723</v>
      </c>
      <c r="W42" s="318">
        <f>ROUND(+'[1]302'!$D$19,0)</f>
        <v>6760</v>
      </c>
      <c r="X42" s="318">
        <f>+'[1]302'!$C$28</f>
        <v>8</v>
      </c>
      <c r="Y42" s="320">
        <f>+'[1]302'!$D$28</f>
        <v>0</v>
      </c>
      <c r="Z42" s="284">
        <f t="shared" si="2"/>
        <v>15999</v>
      </c>
      <c r="AA42" s="285">
        <f t="shared" si="3"/>
        <v>16206</v>
      </c>
    </row>
    <row r="43" spans="1:27" s="20" customFormat="1" ht="14.1" customHeight="1">
      <c r="A43" s="158">
        <v>303</v>
      </c>
      <c r="B43" s="160" t="s">
        <v>92</v>
      </c>
      <c r="C43" s="170" t="s">
        <v>128</v>
      </c>
      <c r="D43" s="318">
        <f>+'[1]303'!$C$6</f>
        <v>10984</v>
      </c>
      <c r="E43" s="318">
        <f>+ROUND('[1]303'!$C$13,0)</f>
        <v>11034</v>
      </c>
      <c r="F43" s="331">
        <f>+'[1]303'!$C$176</f>
        <v>0</v>
      </c>
      <c r="G43" s="331">
        <f>ROUND(+'[1]303'!$C$185,0)</f>
        <v>0</v>
      </c>
      <c r="H43" s="331">
        <f>+'[1]303'!$C$177</f>
        <v>0</v>
      </c>
      <c r="I43" s="331">
        <f>+ROUND('[1]303'!$C$186,0)</f>
        <v>0</v>
      </c>
      <c r="J43" s="318">
        <f>+'[1]303'!$C$7</f>
        <v>20793</v>
      </c>
      <c r="K43" s="318">
        <f>ROUND(+'[1]303'!$C$14,0)</f>
        <v>20939</v>
      </c>
      <c r="L43" s="318">
        <f>+'[1]303'!$C$9</f>
        <v>20793</v>
      </c>
      <c r="M43" s="318">
        <f>ROUND(+'[1]303'!$C$16,0)</f>
        <v>20939</v>
      </c>
      <c r="N43" s="318">
        <f>+'[1]303'!$E$7</f>
        <v>4255</v>
      </c>
      <c r="O43" s="318">
        <f>ROUND(+'[1]303'!$E$14,0)</f>
        <v>4219</v>
      </c>
      <c r="P43" s="332">
        <f>+'[1]303'!$C$178</f>
        <v>0</v>
      </c>
      <c r="Q43" s="332">
        <f>ROUND(+'[1]303'!$G$176,0)</f>
        <v>0</v>
      </c>
      <c r="R43" s="332">
        <f>+'[1]303'!$C$179</f>
        <v>0</v>
      </c>
      <c r="S43" s="332">
        <f>ROUND(+'[1]303'!$C$188,0)</f>
        <v>0</v>
      </c>
      <c r="T43" s="332">
        <f t="shared" si="4"/>
        <v>0</v>
      </c>
      <c r="U43" s="332">
        <f t="shared" si="5"/>
        <v>0</v>
      </c>
      <c r="V43" s="318">
        <f>+'[1]303'!$C$19</f>
        <v>8782</v>
      </c>
      <c r="W43" s="318">
        <f>ROUND(+'[1]303'!$D$19,0)</f>
        <v>8869</v>
      </c>
      <c r="X43" s="318">
        <f>+'[1]303'!$C$28</f>
        <v>14</v>
      </c>
      <c r="Y43" s="320">
        <f>+'[1]303'!$D$28</f>
        <v>0</v>
      </c>
      <c r="Z43" s="284">
        <f t="shared" si="2"/>
        <v>16538</v>
      </c>
      <c r="AA43" s="285">
        <f t="shared" si="3"/>
        <v>16720</v>
      </c>
    </row>
    <row r="44" spans="1:27" s="20" customFormat="1" ht="14.1" customHeight="1">
      <c r="A44" s="158">
        <v>304</v>
      </c>
      <c r="B44" s="160" t="s">
        <v>93</v>
      </c>
      <c r="C44" s="170" t="s">
        <v>129</v>
      </c>
      <c r="D44" s="318">
        <f>+'[1]304'!$C$6</f>
        <v>2850</v>
      </c>
      <c r="E44" s="318">
        <f>ROUND(+'[1]304'!$C$13,0)</f>
        <v>2847</v>
      </c>
      <c r="F44" s="333">
        <f>+'[1]304'!$C$176</f>
        <v>0</v>
      </c>
      <c r="G44" s="333">
        <f>+ROUND('[1]304'!$C$185,0)</f>
        <v>0</v>
      </c>
      <c r="H44" s="333">
        <f>+'[1]304'!$C$177</f>
        <v>0</v>
      </c>
      <c r="I44" s="333">
        <f>+ROUND('[1]304'!$C$186,0)</f>
        <v>0</v>
      </c>
      <c r="J44" s="318">
        <f>+'[1]304'!$C$7</f>
        <v>4268</v>
      </c>
      <c r="K44" s="318">
        <f>ROUND(+'[1]304'!$C$14,0)</f>
        <v>4260</v>
      </c>
      <c r="L44" s="318">
        <f>+'[1]304'!$C$9</f>
        <v>4268</v>
      </c>
      <c r="M44" s="318">
        <f>ROUND(+'[1]304'!$C$16,0)</f>
        <v>4260</v>
      </c>
      <c r="N44" s="318">
        <f>+'[1]304'!$E$7</f>
        <v>412</v>
      </c>
      <c r="O44" s="318">
        <f>+ROUND('[1]304'!$E$14,0)</f>
        <v>415</v>
      </c>
      <c r="P44" s="319">
        <f>+'[1]304'!$C$178</f>
        <v>0</v>
      </c>
      <c r="Q44" s="319">
        <f>ROUND(+'[1]304'!$G$176,0)</f>
        <v>0</v>
      </c>
      <c r="R44" s="319">
        <f>+'[1]304'!$C$179</f>
        <v>0</v>
      </c>
      <c r="S44" s="319">
        <f>ROUND(+'[1]304'!$C$188,0)</f>
        <v>0</v>
      </c>
      <c r="T44" s="319">
        <f t="shared" si="4"/>
        <v>0</v>
      </c>
      <c r="U44" s="319">
        <f t="shared" si="5"/>
        <v>0</v>
      </c>
      <c r="V44" s="318">
        <f>+'[1]304'!$C$19</f>
        <v>1926</v>
      </c>
      <c r="W44" s="318">
        <f>ROUND(+'[1]304'!$D$19,0)</f>
        <v>1919</v>
      </c>
      <c r="X44" s="318">
        <f>+'[1]304'!$C$28</f>
        <v>5</v>
      </c>
      <c r="Y44" s="320">
        <f>+'[1]304'!$D$28</f>
        <v>0</v>
      </c>
      <c r="Z44" s="284">
        <f t="shared" si="2"/>
        <v>3856</v>
      </c>
      <c r="AA44" s="285">
        <f t="shared" si="3"/>
        <v>3845</v>
      </c>
    </row>
    <row r="45" spans="1:27" s="20" customFormat="1" ht="14.1" customHeight="1">
      <c r="A45" s="158">
        <v>305</v>
      </c>
      <c r="B45" s="160" t="s">
        <v>94</v>
      </c>
      <c r="C45" s="170" t="s">
        <v>130</v>
      </c>
      <c r="D45" s="318">
        <f>+'[1]305'!$C$6</f>
        <v>4810</v>
      </c>
      <c r="E45" s="318">
        <f>ROUND(+'[1]305'!$C$13,0)</f>
        <v>4906</v>
      </c>
      <c r="F45" s="333">
        <f>+'[1]305'!$C$176</f>
        <v>0</v>
      </c>
      <c r="G45" s="333">
        <f>+ROUND('[1]305'!$C$185,0)</f>
        <v>0</v>
      </c>
      <c r="H45" s="333">
        <f>+'[1]305'!$C$177</f>
        <v>0</v>
      </c>
      <c r="I45" s="333">
        <f>+ROUND('[1]305'!$C$186,0)</f>
        <v>0</v>
      </c>
      <c r="J45" s="318">
        <f>+'[1]305'!$C$7</f>
        <v>10938</v>
      </c>
      <c r="K45" s="318">
        <f>ROUND(+'[1]305'!$C$14,0)</f>
        <v>11114</v>
      </c>
      <c r="L45" s="318">
        <f>+'[1]305'!$C$9</f>
        <v>10938</v>
      </c>
      <c r="M45" s="318">
        <f>ROUND(+'[1]305'!$C$16,0)</f>
        <v>11114</v>
      </c>
      <c r="N45" s="318">
        <f>+'[1]305'!$E$7</f>
        <v>1390</v>
      </c>
      <c r="O45" s="318">
        <f>ROUND(+'[1]305'!$E$14,0)</f>
        <v>1402</v>
      </c>
      <c r="P45" s="319">
        <f>+'[1]305'!$C$178</f>
        <v>0</v>
      </c>
      <c r="Q45" s="319">
        <f>ROUND(+'[1]305'!$G$176,0)</f>
        <v>0</v>
      </c>
      <c r="R45" s="319">
        <f>+'[1]305'!$C$179</f>
        <v>0</v>
      </c>
      <c r="S45" s="319">
        <f>ROUND(+'[1]305'!$C$188,0)</f>
        <v>0</v>
      </c>
      <c r="T45" s="319">
        <f t="shared" si="4"/>
        <v>0</v>
      </c>
      <c r="U45" s="319">
        <f t="shared" si="5"/>
        <v>0</v>
      </c>
      <c r="V45" s="318">
        <f>+'[1]305'!$C$19</f>
        <v>4383</v>
      </c>
      <c r="W45" s="318">
        <f>ROUND(+'[1]305'!$D$19,0)</f>
        <v>4442</v>
      </c>
      <c r="X45" s="318">
        <f>+'[1]305'!$C$28</f>
        <v>11</v>
      </c>
      <c r="Y45" s="320">
        <f>+'[1]305'!$D$28</f>
        <v>0</v>
      </c>
      <c r="Z45" s="284">
        <f t="shared" si="2"/>
        <v>9548</v>
      </c>
      <c r="AA45" s="285">
        <f t="shared" si="3"/>
        <v>9712</v>
      </c>
    </row>
    <row r="46" spans="1:27" s="20" customFormat="1" ht="14.1" customHeight="1" thickBot="1">
      <c r="A46" s="159">
        <v>306</v>
      </c>
      <c r="B46" s="161" t="s">
        <v>95</v>
      </c>
      <c r="C46" s="171" t="s">
        <v>131</v>
      </c>
      <c r="D46" s="321">
        <f>+'[1]306'!$C$6</f>
        <v>42887</v>
      </c>
      <c r="E46" s="321">
        <f>ROUND(+'[1]306'!$C$13,0)</f>
        <v>43268</v>
      </c>
      <c r="F46" s="334">
        <f>+'[1]306'!$C$176</f>
        <v>0</v>
      </c>
      <c r="G46" s="334">
        <f>ROUND(+'[1]306'!$C$185,0)</f>
        <v>0</v>
      </c>
      <c r="H46" s="334">
        <f>+'[1]306'!$C$177</f>
        <v>0</v>
      </c>
      <c r="I46" s="334">
        <f>+ROUND('[1]306'!$C$186,0)</f>
        <v>0</v>
      </c>
      <c r="J46" s="321">
        <f>+'[1]306'!$C$7</f>
        <v>99405</v>
      </c>
      <c r="K46" s="321">
        <f>ROUND(+'[1]306'!$C$14,0)</f>
        <v>100209</v>
      </c>
      <c r="L46" s="321">
        <f>+'[1]306'!$C$9</f>
        <v>99405</v>
      </c>
      <c r="M46" s="321">
        <f>ROUND(+'[1]306'!$C$16,0)</f>
        <v>100209</v>
      </c>
      <c r="N46" s="321">
        <f>+'[1]306'!$E$7</f>
        <v>10927</v>
      </c>
      <c r="O46" s="321">
        <f>ROUND(+'[1]306'!$E$14,0)</f>
        <v>10779</v>
      </c>
      <c r="P46" s="335">
        <f>+'[1]306'!$C$178</f>
        <v>0</v>
      </c>
      <c r="Q46" s="335">
        <f>ROUND(+'[1]306'!$G$176,0)</f>
        <v>0</v>
      </c>
      <c r="R46" s="335">
        <f>+'[1]306'!$C$179</f>
        <v>0</v>
      </c>
      <c r="S46" s="335">
        <f>ROUND(+'[1]306'!$C$188,0)</f>
        <v>0</v>
      </c>
      <c r="T46" s="335">
        <f t="shared" si="4"/>
        <v>0</v>
      </c>
      <c r="U46" s="335">
        <f t="shared" si="5"/>
        <v>0</v>
      </c>
      <c r="V46" s="321">
        <f>+'[1]306'!$C$19</f>
        <v>35213</v>
      </c>
      <c r="W46" s="321">
        <f>ROUND(+'[1]306'!$D$19,0)</f>
        <v>35499</v>
      </c>
      <c r="X46" s="321">
        <f>+'[1]306'!$C$28</f>
        <v>36</v>
      </c>
      <c r="Y46" s="325">
        <f>+'[1]306'!$D$28</f>
        <v>0</v>
      </c>
      <c r="Z46" s="286">
        <f t="shared" si="2"/>
        <v>88478</v>
      </c>
      <c r="AA46" s="287">
        <f t="shared" si="3"/>
        <v>89430</v>
      </c>
    </row>
    <row r="47" spans="1:27" s="20" customFormat="1" ht="14.1" customHeight="1" thickTop="1" thickBot="1">
      <c r="A47" s="451" t="s">
        <v>96</v>
      </c>
      <c r="B47" s="452"/>
      <c r="C47" s="172" t="s">
        <v>57</v>
      </c>
      <c r="D47" s="321">
        <f>+[1]組合計!$C$6</f>
        <v>79598</v>
      </c>
      <c r="E47" s="321">
        <f>ROUND(+[1]組合計!$C$13,0)</f>
        <v>80341</v>
      </c>
      <c r="F47" s="321">
        <f>+[1]組合計!$C$176</f>
        <v>0</v>
      </c>
      <c r="G47" s="321">
        <f>ROUND(+[1]組合計!$C$185,0)</f>
        <v>0</v>
      </c>
      <c r="H47" s="321">
        <f>+[1]組合計!$C$177</f>
        <v>0</v>
      </c>
      <c r="I47" s="326">
        <f>+ROUND([1]組合計!$C$186,0)</f>
        <v>0</v>
      </c>
      <c r="J47" s="321">
        <f>+[1]組合計!$C$7</f>
        <v>166516</v>
      </c>
      <c r="K47" s="321">
        <f>ROUND(+[1]組合計!$C$14,0)</f>
        <v>167849</v>
      </c>
      <c r="L47" s="321">
        <f>+[1]組合計!$C$9</f>
        <v>166516</v>
      </c>
      <c r="M47" s="321">
        <f>ROUND(+[1]組合計!$C$16,0)</f>
        <v>167849</v>
      </c>
      <c r="N47" s="321">
        <f>+[1]組合計!$E$7</f>
        <v>19310</v>
      </c>
      <c r="O47" s="321">
        <f>ROUND(+[1]組合計!$E$14,0)</f>
        <v>19068</v>
      </c>
      <c r="P47" s="323">
        <f>+[1]組合計!$C$178</f>
        <v>0</v>
      </c>
      <c r="Q47" s="323">
        <f>ROUND(+[1]組合計!$C$187,0)</f>
        <v>0</v>
      </c>
      <c r="R47" s="323">
        <f>+[1]組合計!$C$179</f>
        <v>0</v>
      </c>
      <c r="S47" s="324">
        <f>ROUND(+[1]組合計!$C$188,0)</f>
        <v>0</v>
      </c>
      <c r="T47" s="323">
        <f t="shared" si="4"/>
        <v>0</v>
      </c>
      <c r="U47" s="323">
        <f t="shared" si="5"/>
        <v>0</v>
      </c>
      <c r="V47" s="321">
        <f>+[1]組合計!$C$19</f>
        <v>63952</v>
      </c>
      <c r="W47" s="321">
        <f>ROUND(+[1]組合計!$D$19,0)</f>
        <v>64441</v>
      </c>
      <c r="X47" s="321">
        <f>+[1]組合計!$C$28</f>
        <v>82</v>
      </c>
      <c r="Y47" s="325">
        <f>+[1]組合計!$D$28</f>
        <v>0</v>
      </c>
      <c r="Z47" s="290">
        <f t="shared" si="2"/>
        <v>147206</v>
      </c>
      <c r="AA47" s="291">
        <f t="shared" si="3"/>
        <v>148781</v>
      </c>
    </row>
    <row r="48" spans="1:27" s="20" customFormat="1" ht="14.1" customHeight="1" thickTop="1" thickBot="1">
      <c r="A48" s="453" t="s">
        <v>100</v>
      </c>
      <c r="B48" s="454"/>
      <c r="C48" s="173" t="s">
        <v>57</v>
      </c>
      <c r="D48" s="336">
        <f>+[1]県計!$C$6</f>
        <v>1506079</v>
      </c>
      <c r="E48" s="336">
        <f>ROUND(+[1]県計!$C$13,0)</f>
        <v>1518984</v>
      </c>
      <c r="F48" s="336">
        <f>+[1]県計!$C$176</f>
        <v>49571</v>
      </c>
      <c r="G48" s="336">
        <f>ROUND(+[1]県計!$C$185,0)</f>
        <v>52857</v>
      </c>
      <c r="H48" s="336">
        <f>+[1]県計!$C$177</f>
        <v>19515</v>
      </c>
      <c r="I48" s="337">
        <f>+ROUND([1]県計!$C$186,0)</f>
        <v>20751</v>
      </c>
      <c r="J48" s="336">
        <f>+[1]県計!$C$7</f>
        <v>2564632</v>
      </c>
      <c r="K48" s="336">
        <f>ROUND(+[1]県計!$C$14,0)</f>
        <v>2597086</v>
      </c>
      <c r="L48" s="336">
        <f>+[1]県計!$C$9</f>
        <v>2464370</v>
      </c>
      <c r="M48" s="336">
        <f>ROUND(+[1]県計!$C$16,0)</f>
        <v>2489400</v>
      </c>
      <c r="N48" s="336">
        <f>+[1]県計!$E$7</f>
        <v>824933</v>
      </c>
      <c r="O48" s="336">
        <f>ROUND(+[1]県計!$E$14,0)</f>
        <v>813125</v>
      </c>
      <c r="P48" s="338">
        <f>+[1]県計!$C$178</f>
        <v>70387</v>
      </c>
      <c r="Q48" s="338">
        <f>ROUND(+[1]県計!$C$187,0)</f>
        <v>75033</v>
      </c>
      <c r="R48" s="338">
        <f>+[1]県計!$C$179</f>
        <v>29875</v>
      </c>
      <c r="S48" s="339">
        <f>ROUND(+[1]県計!$C$188,0)</f>
        <v>32653</v>
      </c>
      <c r="T48" s="338">
        <f t="shared" si="4"/>
        <v>100262</v>
      </c>
      <c r="U48" s="338">
        <f t="shared" si="5"/>
        <v>107686</v>
      </c>
      <c r="V48" s="336">
        <f>+[1]県計!$C$19</f>
        <v>912968</v>
      </c>
      <c r="W48" s="336">
        <f>ROUND(+[1]県計!$D$19,0)</f>
        <v>935953</v>
      </c>
      <c r="X48" s="336">
        <f>+[1]県計!$C$28</f>
        <v>656</v>
      </c>
      <c r="Y48" s="340">
        <f>+[1]県計!$D$28</f>
        <v>502</v>
      </c>
      <c r="Z48" s="292">
        <f t="shared" si="2"/>
        <v>1639437</v>
      </c>
      <c r="AA48" s="293">
        <f t="shared" si="3"/>
        <v>1676275</v>
      </c>
    </row>
    <row r="49" spans="1:25" s="20" customFormat="1" ht="11.1" customHeight="1">
      <c r="A49" s="301" t="s">
        <v>181</v>
      </c>
      <c r="B49" s="302"/>
      <c r="C49" s="168"/>
      <c r="D49" s="157"/>
      <c r="E49" s="157"/>
      <c r="F49" s="157"/>
      <c r="G49" s="157"/>
      <c r="H49" s="157"/>
      <c r="I49" s="157"/>
      <c r="J49" s="25"/>
      <c r="K49" s="164"/>
      <c r="L49" s="157"/>
      <c r="M49" s="163"/>
      <c r="N49" s="157"/>
      <c r="O49" s="163"/>
      <c r="P49" s="163"/>
      <c r="Q49" s="163"/>
      <c r="R49" s="157"/>
      <c r="S49" s="157"/>
      <c r="T49" s="157"/>
      <c r="U49" s="157"/>
      <c r="V49" s="157"/>
      <c r="W49" s="157"/>
      <c r="X49" s="157"/>
      <c r="Y49" s="157"/>
    </row>
    <row r="50" spans="1:25" s="20" customFormat="1">
      <c r="C50" s="169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</row>
    <row r="51" spans="1:25">
      <c r="B51" s="121"/>
      <c r="C51" s="169" t="s">
        <v>178</v>
      </c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</row>
    <row r="52" spans="1:25"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</row>
    <row r="53" spans="1:25"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</row>
    <row r="54" spans="1:25"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</row>
    <row r="55" spans="1:25"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</row>
    <row r="56" spans="1:25"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</row>
    <row r="57" spans="1:25"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</row>
    <row r="58" spans="1:25"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</row>
    <row r="59" spans="1:25"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</row>
    <row r="60" spans="1:25"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</row>
    <row r="61" spans="1:25"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</row>
    <row r="62" spans="1:25"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</row>
    <row r="63" spans="1:25"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</row>
    <row r="64" spans="1:25"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</row>
    <row r="65" spans="4:25"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</row>
    <row r="66" spans="4:25"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</row>
    <row r="67" spans="4:25"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</row>
    <row r="68" spans="4:25"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</row>
    <row r="69" spans="4:25"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</row>
    <row r="70" spans="4:25"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</row>
    <row r="71" spans="4:25"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</row>
    <row r="72" spans="4:25"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</row>
    <row r="73" spans="4:25"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</row>
    <row r="74" spans="4:25"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</row>
    <row r="75" spans="4:25"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</row>
    <row r="76" spans="4:25"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</row>
    <row r="77" spans="4:25"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</row>
    <row r="78" spans="4:25"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</row>
  </sheetData>
  <mergeCells count="16">
    <mergeCell ref="A40:B40"/>
    <mergeCell ref="A47:B47"/>
    <mergeCell ref="A48:B48"/>
    <mergeCell ref="V4:W5"/>
    <mergeCell ref="A5:B5"/>
    <mergeCell ref="D4:E4"/>
    <mergeCell ref="P4:U4"/>
    <mergeCell ref="N4:O5"/>
    <mergeCell ref="Z4:AA5"/>
    <mergeCell ref="X4:Y5"/>
    <mergeCell ref="C4:C6"/>
    <mergeCell ref="D5:D6"/>
    <mergeCell ref="E5:E6"/>
    <mergeCell ref="J4:K5"/>
    <mergeCell ref="F4:I4"/>
    <mergeCell ref="L4:M5"/>
  </mergeCells>
  <phoneticPr fontId="0"/>
  <printOptions horizontalCentered="1" verticalCentered="1"/>
  <pageMargins left="0.52" right="0" top="0.35433070866141736" bottom="0.27559055118110237" header="0.31496062992125984" footer="0.19685039370078741"/>
  <pageSetup paperSize="9" scale="88" orientation="landscape" blackAndWhite="1" r:id="rId1"/>
  <headerFooter alignWithMargins="0"/>
  <colBreaks count="1" manualBreakCount="1">
    <brk id="32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2">
    <pageSetUpPr fitToPage="1"/>
  </sheetPr>
  <dimension ref="A1:F51"/>
  <sheetViews>
    <sheetView tabSelected="1" view="pageBreakPreview" zoomScaleNormal="100" zoomScaleSheetLayoutView="100" workbookViewId="0">
      <pane xSplit="2" ySplit="4" topLeftCell="C5" activePane="bottomRight" state="frozenSplit"/>
      <selection activeCell="R40" sqref="R40"/>
      <selection pane="topRight" activeCell="R40" sqref="R40"/>
      <selection pane="bottomLeft" activeCell="R40" sqref="R40"/>
      <selection pane="bottomRight" activeCell="H9" sqref="H9"/>
    </sheetView>
  </sheetViews>
  <sheetFormatPr defaultRowHeight="11.25"/>
  <cols>
    <col min="1" max="1" width="3.625" style="30" customWidth="1"/>
    <col min="2" max="2" width="10" style="30" customWidth="1"/>
    <col min="3" max="6" width="17.625" style="31" customWidth="1"/>
    <col min="7" max="16384" width="9" style="30"/>
  </cols>
  <sheetData>
    <row r="1" spans="1:6" s="16" customFormat="1" ht="13.5">
      <c r="A1" s="15" t="s">
        <v>174</v>
      </c>
      <c r="C1" s="33"/>
      <c r="D1" s="33"/>
      <c r="E1" s="33"/>
      <c r="F1" s="464" t="s">
        <v>58</v>
      </c>
    </row>
    <row r="2" spans="1:6" s="16" customFormat="1" ht="10.5" customHeight="1" thickBot="1">
      <c r="A2" s="32"/>
      <c r="B2" s="15"/>
      <c r="C2" s="33"/>
      <c r="D2" s="33"/>
      <c r="E2" s="33"/>
      <c r="F2" s="465"/>
    </row>
    <row r="3" spans="1:6" s="29" customFormat="1" ht="15.6" customHeight="1">
      <c r="A3" s="468" t="s">
        <v>1</v>
      </c>
      <c r="B3" s="469"/>
      <c r="C3" s="355" t="s">
        <v>197</v>
      </c>
      <c r="D3" s="355" t="s">
        <v>171</v>
      </c>
      <c r="E3" s="355" t="s">
        <v>170</v>
      </c>
      <c r="F3" s="356" t="s">
        <v>59</v>
      </c>
    </row>
    <row r="4" spans="1:6" s="29" customFormat="1" ht="15.6" customHeight="1" thickBot="1">
      <c r="A4" s="470"/>
      <c r="B4" s="471"/>
      <c r="C4" s="357" t="s">
        <v>60</v>
      </c>
      <c r="D4" s="357" t="s">
        <v>61</v>
      </c>
      <c r="E4" s="357"/>
      <c r="F4" s="358" t="s">
        <v>198</v>
      </c>
    </row>
    <row r="5" spans="1:6" s="162" customFormat="1" ht="18" customHeight="1" thickTop="1">
      <c r="A5" s="359">
        <v>1</v>
      </c>
      <c r="B5" s="360" t="s">
        <v>10</v>
      </c>
      <c r="C5" s="361">
        <v>264414066088</v>
      </c>
      <c r="D5" s="361">
        <v>13233932797</v>
      </c>
      <c r="E5" s="362">
        <v>150377292566</v>
      </c>
      <c r="F5" s="363">
        <v>277647998885</v>
      </c>
    </row>
    <row r="6" spans="1:6" s="162" customFormat="1" ht="18" customHeight="1">
      <c r="A6" s="359">
        <v>2</v>
      </c>
      <c r="B6" s="360" t="s">
        <v>11</v>
      </c>
      <c r="C6" s="361">
        <v>96193929968</v>
      </c>
      <c r="D6" s="361">
        <v>4465394626</v>
      </c>
      <c r="E6" s="362">
        <v>51510727555</v>
      </c>
      <c r="F6" s="363">
        <v>100659324594</v>
      </c>
    </row>
    <row r="7" spans="1:6" s="162" customFormat="1" ht="18" customHeight="1">
      <c r="A7" s="359">
        <v>3</v>
      </c>
      <c r="B7" s="360" t="s">
        <v>12</v>
      </c>
      <c r="C7" s="361">
        <v>37843276346</v>
      </c>
      <c r="D7" s="361">
        <v>2612295225</v>
      </c>
      <c r="E7" s="362">
        <v>23458827056</v>
      </c>
      <c r="F7" s="363">
        <v>40455571571</v>
      </c>
    </row>
    <row r="8" spans="1:6" s="162" customFormat="1" ht="18" customHeight="1">
      <c r="A8" s="359">
        <v>4</v>
      </c>
      <c r="B8" s="360" t="s">
        <v>13</v>
      </c>
      <c r="C8" s="361">
        <v>21056956160</v>
      </c>
      <c r="D8" s="361">
        <v>1517476907</v>
      </c>
      <c r="E8" s="362">
        <v>11880114951</v>
      </c>
      <c r="F8" s="363">
        <v>22574433067</v>
      </c>
    </row>
    <row r="9" spans="1:6" s="162" customFormat="1" ht="18" customHeight="1">
      <c r="A9" s="359">
        <v>5</v>
      </c>
      <c r="B9" s="360" t="s">
        <v>14</v>
      </c>
      <c r="C9" s="361">
        <v>14344645021</v>
      </c>
      <c r="D9" s="361">
        <v>868728944</v>
      </c>
      <c r="E9" s="362">
        <v>8627088763</v>
      </c>
      <c r="F9" s="363">
        <v>15213373965</v>
      </c>
    </row>
    <row r="10" spans="1:6" s="162" customFormat="1" ht="18" customHeight="1">
      <c r="A10" s="359">
        <v>6</v>
      </c>
      <c r="B10" s="360" t="s">
        <v>15</v>
      </c>
      <c r="C10" s="361">
        <v>29150294235</v>
      </c>
      <c r="D10" s="361">
        <v>2453108679</v>
      </c>
      <c r="E10" s="362">
        <v>16967801391</v>
      </c>
      <c r="F10" s="363">
        <v>31603402914</v>
      </c>
    </row>
    <row r="11" spans="1:6" s="162" customFormat="1" ht="18" customHeight="1">
      <c r="A11" s="359">
        <v>7</v>
      </c>
      <c r="B11" s="360" t="s">
        <v>16</v>
      </c>
      <c r="C11" s="361">
        <v>17386944350</v>
      </c>
      <c r="D11" s="361">
        <v>1139702216</v>
      </c>
      <c r="E11" s="362">
        <v>10010988151</v>
      </c>
      <c r="F11" s="363">
        <v>18526646566</v>
      </c>
    </row>
    <row r="12" spans="1:6" s="162" customFormat="1" ht="18" customHeight="1">
      <c r="A12" s="359">
        <v>8</v>
      </c>
      <c r="B12" s="360" t="s">
        <v>17</v>
      </c>
      <c r="C12" s="361">
        <v>17623471433</v>
      </c>
      <c r="D12" s="361">
        <v>1489374231</v>
      </c>
      <c r="E12" s="362">
        <v>10611123445</v>
      </c>
      <c r="F12" s="363">
        <v>19112845664</v>
      </c>
    </row>
    <row r="13" spans="1:6" s="162" customFormat="1" ht="18" customHeight="1">
      <c r="A13" s="359">
        <v>9</v>
      </c>
      <c r="B13" s="360" t="s">
        <v>18</v>
      </c>
      <c r="C13" s="361">
        <v>4943217257</v>
      </c>
      <c r="D13" s="361">
        <v>401616895</v>
      </c>
      <c r="E13" s="362">
        <v>3095741027</v>
      </c>
      <c r="F13" s="363">
        <v>5344834152</v>
      </c>
    </row>
    <row r="14" spans="1:6" s="202" customFormat="1" ht="18" customHeight="1">
      <c r="A14" s="364">
        <v>10</v>
      </c>
      <c r="B14" s="365" t="s">
        <v>19</v>
      </c>
      <c r="C14" s="361">
        <v>57045598651</v>
      </c>
      <c r="D14" s="361">
        <v>3137790028</v>
      </c>
      <c r="E14" s="362">
        <v>32405214238</v>
      </c>
      <c r="F14" s="363">
        <v>60183388679</v>
      </c>
    </row>
    <row r="15" spans="1:6" s="162" customFormat="1" ht="18" customHeight="1">
      <c r="A15" s="359">
        <v>11</v>
      </c>
      <c r="B15" s="360" t="s">
        <v>20</v>
      </c>
      <c r="C15" s="361">
        <v>5246241030</v>
      </c>
      <c r="D15" s="361">
        <v>387135332</v>
      </c>
      <c r="E15" s="362">
        <v>3082870173</v>
      </c>
      <c r="F15" s="363">
        <v>5633376362</v>
      </c>
    </row>
    <row r="16" spans="1:6" s="162" customFormat="1" ht="18" customHeight="1">
      <c r="A16" s="359">
        <v>12</v>
      </c>
      <c r="B16" s="360" t="s">
        <v>21</v>
      </c>
      <c r="C16" s="361">
        <v>12909930487</v>
      </c>
      <c r="D16" s="361">
        <v>1611178830</v>
      </c>
      <c r="E16" s="362">
        <v>7663433852</v>
      </c>
      <c r="F16" s="363">
        <v>14521109317</v>
      </c>
    </row>
    <row r="17" spans="1:6" s="162" customFormat="1" ht="18" customHeight="1">
      <c r="A17" s="359">
        <v>13</v>
      </c>
      <c r="B17" s="360" t="s">
        <v>22</v>
      </c>
      <c r="C17" s="361">
        <v>18194581579</v>
      </c>
      <c r="D17" s="361">
        <v>1722230131</v>
      </c>
      <c r="E17" s="362">
        <v>10560960682</v>
      </c>
      <c r="F17" s="363">
        <v>19916811710</v>
      </c>
    </row>
    <row r="18" spans="1:6" s="162" customFormat="1" ht="18" customHeight="1">
      <c r="A18" s="359">
        <v>14</v>
      </c>
      <c r="B18" s="360" t="s">
        <v>23</v>
      </c>
      <c r="C18" s="361">
        <v>18527652004</v>
      </c>
      <c r="D18" s="361">
        <v>727386407</v>
      </c>
      <c r="E18" s="362">
        <v>10282741127</v>
      </c>
      <c r="F18" s="363">
        <v>19255038411</v>
      </c>
    </row>
    <row r="19" spans="1:6" s="162" customFormat="1" ht="18" customHeight="1">
      <c r="A19" s="359">
        <v>15</v>
      </c>
      <c r="B19" s="360" t="s">
        <v>24</v>
      </c>
      <c r="C19" s="361">
        <v>7776084345</v>
      </c>
      <c r="D19" s="361">
        <v>705893681</v>
      </c>
      <c r="E19" s="362">
        <v>4690975372</v>
      </c>
      <c r="F19" s="363">
        <v>8481978026</v>
      </c>
    </row>
    <row r="20" spans="1:6" s="162" customFormat="1" ht="18" customHeight="1">
      <c r="A20" s="359">
        <v>16</v>
      </c>
      <c r="B20" s="360" t="s">
        <v>25</v>
      </c>
      <c r="C20" s="361">
        <v>9430474454</v>
      </c>
      <c r="D20" s="361">
        <v>766281144</v>
      </c>
      <c r="E20" s="362">
        <v>5710001423</v>
      </c>
      <c r="F20" s="363">
        <v>10196755598</v>
      </c>
    </row>
    <row r="21" spans="1:6" s="162" customFormat="1" ht="18" customHeight="1">
      <c r="A21" s="359">
        <v>17</v>
      </c>
      <c r="B21" s="360" t="s">
        <v>26</v>
      </c>
      <c r="C21" s="361">
        <v>10440120642</v>
      </c>
      <c r="D21" s="361">
        <v>993877414</v>
      </c>
      <c r="E21" s="362">
        <v>6249197957</v>
      </c>
      <c r="F21" s="363">
        <v>11433998056</v>
      </c>
    </row>
    <row r="22" spans="1:6" s="162" customFormat="1" ht="18" customHeight="1">
      <c r="A22" s="359">
        <v>18</v>
      </c>
      <c r="B22" s="360" t="s">
        <v>27</v>
      </c>
      <c r="C22" s="361">
        <v>3396903386</v>
      </c>
      <c r="D22" s="361">
        <v>272588300</v>
      </c>
      <c r="E22" s="362">
        <v>2085204678</v>
      </c>
      <c r="F22" s="363">
        <v>3669491686</v>
      </c>
    </row>
    <row r="23" spans="1:6" s="162" customFormat="1" ht="18" customHeight="1" thickBot="1">
      <c r="A23" s="366">
        <v>21</v>
      </c>
      <c r="B23" s="367" t="s">
        <v>28</v>
      </c>
      <c r="C23" s="368">
        <v>7250581214</v>
      </c>
      <c r="D23" s="368">
        <v>579157136</v>
      </c>
      <c r="E23" s="369">
        <v>4363983593</v>
      </c>
      <c r="F23" s="370">
        <v>7829738350</v>
      </c>
    </row>
    <row r="24" spans="1:6" s="162" customFormat="1" ht="18" customHeight="1" thickTop="1">
      <c r="A24" s="359">
        <v>19</v>
      </c>
      <c r="B24" s="371" t="s">
        <v>29</v>
      </c>
      <c r="C24" s="361">
        <v>2846017055</v>
      </c>
      <c r="D24" s="361">
        <v>217664484</v>
      </c>
      <c r="E24" s="362">
        <v>1720989675</v>
      </c>
      <c r="F24" s="363">
        <v>3063681539</v>
      </c>
    </row>
    <row r="25" spans="1:6" s="162" customFormat="1" ht="18" customHeight="1">
      <c r="A25" s="359">
        <v>20</v>
      </c>
      <c r="B25" s="360" t="s">
        <v>30</v>
      </c>
      <c r="C25" s="361">
        <v>4038982906</v>
      </c>
      <c r="D25" s="361">
        <v>385886559</v>
      </c>
      <c r="E25" s="362">
        <v>2450352406</v>
      </c>
      <c r="F25" s="363">
        <v>4424869465</v>
      </c>
    </row>
    <row r="26" spans="1:6" s="162" customFormat="1" ht="18" customHeight="1">
      <c r="A26" s="359">
        <v>22</v>
      </c>
      <c r="B26" s="360" t="s">
        <v>31</v>
      </c>
      <c r="C26" s="361">
        <v>3060449941</v>
      </c>
      <c r="D26" s="361">
        <v>258887286</v>
      </c>
      <c r="E26" s="362">
        <v>1949013903</v>
      </c>
      <c r="F26" s="363">
        <v>3319337227</v>
      </c>
    </row>
    <row r="27" spans="1:6" s="162" customFormat="1" ht="18" customHeight="1">
      <c r="A27" s="359">
        <v>23</v>
      </c>
      <c r="B27" s="360" t="s">
        <v>32</v>
      </c>
      <c r="C27" s="361">
        <v>2655922184</v>
      </c>
      <c r="D27" s="361">
        <v>216974486</v>
      </c>
      <c r="E27" s="362">
        <v>1799905862</v>
      </c>
      <c r="F27" s="363">
        <v>2872896670</v>
      </c>
    </row>
    <row r="28" spans="1:6" s="162" customFormat="1" ht="18" customHeight="1">
      <c r="A28" s="359">
        <v>24</v>
      </c>
      <c r="B28" s="360" t="s">
        <v>33</v>
      </c>
      <c r="C28" s="361">
        <v>894525447</v>
      </c>
      <c r="D28" s="361">
        <v>111317741</v>
      </c>
      <c r="E28" s="362">
        <v>563052281</v>
      </c>
      <c r="F28" s="363">
        <v>1005843188</v>
      </c>
    </row>
    <row r="29" spans="1:6" s="162" customFormat="1" ht="18" customHeight="1">
      <c r="A29" s="359">
        <v>25</v>
      </c>
      <c r="B29" s="360" t="s">
        <v>34</v>
      </c>
      <c r="C29" s="361">
        <v>1292271882</v>
      </c>
      <c r="D29" s="361">
        <v>117739265</v>
      </c>
      <c r="E29" s="362">
        <v>756163075</v>
      </c>
      <c r="F29" s="363">
        <v>1410011147</v>
      </c>
    </row>
    <row r="30" spans="1:6" s="162" customFormat="1" ht="18" customHeight="1">
      <c r="A30" s="359">
        <v>26</v>
      </c>
      <c r="B30" s="360" t="s">
        <v>35</v>
      </c>
      <c r="C30" s="361">
        <v>1010750506</v>
      </c>
      <c r="D30" s="361">
        <v>75455156</v>
      </c>
      <c r="E30" s="362">
        <v>633925029</v>
      </c>
      <c r="F30" s="363">
        <v>1086205662</v>
      </c>
    </row>
    <row r="31" spans="1:6" s="162" customFormat="1" ht="18" customHeight="1">
      <c r="A31" s="359">
        <v>27</v>
      </c>
      <c r="B31" s="360" t="s">
        <v>36</v>
      </c>
      <c r="C31" s="361">
        <v>1052413929</v>
      </c>
      <c r="D31" s="361">
        <v>135448644</v>
      </c>
      <c r="E31" s="362">
        <v>663691659</v>
      </c>
      <c r="F31" s="363">
        <v>1187862573</v>
      </c>
    </row>
    <row r="32" spans="1:6" s="162" customFormat="1" ht="18" customHeight="1">
      <c r="A32" s="359">
        <v>28</v>
      </c>
      <c r="B32" s="360" t="s">
        <v>37</v>
      </c>
      <c r="C32" s="361">
        <v>1181925765</v>
      </c>
      <c r="D32" s="361">
        <v>126050685</v>
      </c>
      <c r="E32" s="362">
        <v>752225771</v>
      </c>
      <c r="F32" s="363">
        <v>1307976450</v>
      </c>
    </row>
    <row r="33" spans="1:6" s="162" customFormat="1" ht="18" customHeight="1">
      <c r="A33" s="359">
        <v>29</v>
      </c>
      <c r="B33" s="360" t="s">
        <v>38</v>
      </c>
      <c r="C33" s="361">
        <v>1202127019</v>
      </c>
      <c r="D33" s="361">
        <v>100154467</v>
      </c>
      <c r="E33" s="362">
        <v>730630444</v>
      </c>
      <c r="F33" s="363">
        <v>1302281486</v>
      </c>
    </row>
    <row r="34" spans="1:6" s="162" customFormat="1" ht="18" customHeight="1">
      <c r="A34" s="359">
        <v>30</v>
      </c>
      <c r="B34" s="360" t="s">
        <v>39</v>
      </c>
      <c r="C34" s="361">
        <v>971693542</v>
      </c>
      <c r="D34" s="361">
        <v>51339527</v>
      </c>
      <c r="E34" s="362">
        <v>579927309</v>
      </c>
      <c r="F34" s="363">
        <v>1023033069</v>
      </c>
    </row>
    <row r="35" spans="1:6" s="162" customFormat="1" ht="18" customHeight="1">
      <c r="A35" s="359">
        <v>31</v>
      </c>
      <c r="B35" s="360" t="s">
        <v>40</v>
      </c>
      <c r="C35" s="361">
        <v>3047654576</v>
      </c>
      <c r="D35" s="361">
        <v>95602335</v>
      </c>
      <c r="E35" s="362">
        <v>1814952807</v>
      </c>
      <c r="F35" s="363">
        <v>3143256911</v>
      </c>
    </row>
    <row r="36" spans="1:6" s="162" customFormat="1" ht="18" customHeight="1">
      <c r="A36" s="359">
        <v>32</v>
      </c>
      <c r="B36" s="360" t="s">
        <v>41</v>
      </c>
      <c r="C36" s="361">
        <v>4071510851</v>
      </c>
      <c r="D36" s="361">
        <v>412581177</v>
      </c>
      <c r="E36" s="362">
        <v>2322383244</v>
      </c>
      <c r="F36" s="363">
        <v>4484092028</v>
      </c>
    </row>
    <row r="37" spans="1:6" s="162" customFormat="1" ht="18" customHeight="1" thickBot="1">
      <c r="A37" s="366">
        <v>33</v>
      </c>
      <c r="B37" s="367" t="s">
        <v>42</v>
      </c>
      <c r="C37" s="368">
        <v>300744450</v>
      </c>
      <c r="D37" s="368">
        <v>24773232</v>
      </c>
      <c r="E37" s="369">
        <v>161265322</v>
      </c>
      <c r="F37" s="370">
        <v>325517682</v>
      </c>
    </row>
    <row r="38" spans="1:6" s="162" customFormat="1" ht="18" customHeight="1" thickTop="1">
      <c r="A38" s="359">
        <v>301</v>
      </c>
      <c r="B38" s="372" t="s">
        <v>199</v>
      </c>
      <c r="C38" s="361">
        <v>2309022762</v>
      </c>
      <c r="D38" s="342" t="s">
        <v>200</v>
      </c>
      <c r="E38" s="362">
        <v>499370588</v>
      </c>
      <c r="F38" s="363">
        <v>2309022762</v>
      </c>
    </row>
    <row r="39" spans="1:6" s="162" customFormat="1" ht="18" customHeight="1">
      <c r="A39" s="359">
        <v>302</v>
      </c>
      <c r="B39" s="372" t="s">
        <v>201</v>
      </c>
      <c r="C39" s="361">
        <v>2708944115</v>
      </c>
      <c r="D39" s="341" t="s">
        <v>200</v>
      </c>
      <c r="E39" s="362">
        <v>462971101</v>
      </c>
      <c r="F39" s="363">
        <v>2708944115</v>
      </c>
    </row>
    <row r="40" spans="1:6" s="162" customFormat="1" ht="18" customHeight="1">
      <c r="A40" s="359">
        <v>303</v>
      </c>
      <c r="B40" s="372" t="s">
        <v>202</v>
      </c>
      <c r="C40" s="361">
        <v>4970508436</v>
      </c>
      <c r="D40" s="342" t="s">
        <v>200</v>
      </c>
      <c r="E40" s="362">
        <v>2069761842</v>
      </c>
      <c r="F40" s="363">
        <v>4970508436</v>
      </c>
    </row>
    <row r="41" spans="1:6" s="162" customFormat="1" ht="18" customHeight="1">
      <c r="A41" s="359">
        <v>304</v>
      </c>
      <c r="B41" s="372" t="s">
        <v>203</v>
      </c>
      <c r="C41" s="361">
        <v>845269678</v>
      </c>
      <c r="D41" s="341" t="s">
        <v>200</v>
      </c>
      <c r="E41" s="362">
        <v>193083826</v>
      </c>
      <c r="F41" s="363">
        <v>845269678</v>
      </c>
    </row>
    <row r="42" spans="1:6" s="162" customFormat="1" ht="18" customHeight="1">
      <c r="A42" s="359">
        <v>305</v>
      </c>
      <c r="B42" s="372" t="s">
        <v>204</v>
      </c>
      <c r="C42" s="361">
        <v>2083743740</v>
      </c>
      <c r="D42" s="342" t="s">
        <v>200</v>
      </c>
      <c r="E42" s="362">
        <v>657517946</v>
      </c>
      <c r="F42" s="363">
        <v>2083743740</v>
      </c>
    </row>
    <row r="43" spans="1:6" s="162" customFormat="1" ht="18" customHeight="1" thickBot="1">
      <c r="A43" s="366">
        <v>306</v>
      </c>
      <c r="B43" s="373" t="s">
        <v>205</v>
      </c>
      <c r="C43" s="361">
        <v>19137961713</v>
      </c>
      <c r="D43" s="374" t="s">
        <v>200</v>
      </c>
      <c r="E43" s="362">
        <v>5699344510</v>
      </c>
      <c r="F43" s="363">
        <v>19137961713</v>
      </c>
    </row>
    <row r="44" spans="1:6" s="29" customFormat="1" ht="18" customHeight="1" thickTop="1" thickBot="1">
      <c r="A44" s="472" t="s">
        <v>56</v>
      </c>
      <c r="B44" s="473"/>
      <c r="C44" s="375">
        <v>680801958703</v>
      </c>
      <c r="D44" s="375">
        <v>41415023967</v>
      </c>
      <c r="E44" s="375">
        <v>390532766787</v>
      </c>
      <c r="F44" s="376">
        <v>722216982670</v>
      </c>
    </row>
    <row r="45" spans="1:6" s="29" customFormat="1" ht="18" customHeight="1" thickTop="1" thickBot="1">
      <c r="A45" s="472" t="s">
        <v>206</v>
      </c>
      <c r="B45" s="473"/>
      <c r="C45" s="375">
        <v>32055450444</v>
      </c>
      <c r="D45" s="374" t="s">
        <v>200</v>
      </c>
      <c r="E45" s="377">
        <v>9582049813</v>
      </c>
      <c r="F45" s="370">
        <v>32055450444</v>
      </c>
    </row>
    <row r="46" spans="1:6" s="29" customFormat="1" ht="18" customHeight="1" thickTop="1" thickBot="1">
      <c r="A46" s="466" t="s">
        <v>207</v>
      </c>
      <c r="B46" s="467"/>
      <c r="C46" s="378">
        <v>712857409147</v>
      </c>
      <c r="D46" s="378">
        <v>41415023967</v>
      </c>
      <c r="E46" s="378">
        <v>400114816600</v>
      </c>
      <c r="F46" s="379">
        <v>754272433114</v>
      </c>
    </row>
    <row r="48" spans="1:6" s="162" customFormat="1" ht="15.75" customHeight="1">
      <c r="A48" s="198"/>
      <c r="B48" s="63"/>
      <c r="C48" s="199"/>
      <c r="D48" s="199"/>
      <c r="E48" s="215"/>
      <c r="F48" s="201"/>
    </row>
    <row r="49" spans="1:6" s="162" customFormat="1" ht="15.75" customHeight="1">
      <c r="A49" s="198"/>
      <c r="B49" s="63"/>
      <c r="C49" s="199"/>
      <c r="D49" s="199"/>
      <c r="E49" s="200"/>
      <c r="F49" s="201"/>
    </row>
    <row r="50" spans="1:6">
      <c r="A50" s="121"/>
    </row>
    <row r="51" spans="1:6">
      <c r="D51" s="197"/>
      <c r="E51" s="197"/>
      <c r="F51" s="197"/>
    </row>
  </sheetData>
  <mergeCells count="5">
    <mergeCell ref="F1:F2"/>
    <mergeCell ref="A46:B46"/>
    <mergeCell ref="A3:B4"/>
    <mergeCell ref="A44:B44"/>
    <mergeCell ref="A45:B45"/>
  </mergeCells>
  <phoneticPr fontId="0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進行状況</vt:lpstr>
      <vt:lpstr>加入率</vt:lpstr>
      <vt:lpstr>構成割合</vt:lpstr>
      <vt:lpstr>第1表</vt:lpstr>
      <vt:lpstr>第1７表</vt:lpstr>
      <vt:lpstr>加入率!Print_Area</vt:lpstr>
      <vt:lpstr>構成割合!Print_Area</vt:lpstr>
      <vt:lpstr>第1７表!Print_Area</vt:lpstr>
      <vt:lpstr>第1表!Print_Area</vt:lpstr>
    </vt:vector>
  </TitlesOfParts>
  <Company>神奈川県庁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加藤康介</dc:creator>
  <cp:lastModifiedBy>user</cp:lastModifiedBy>
  <cp:lastPrinted>2014-01-24T06:27:20Z</cp:lastPrinted>
  <dcterms:created xsi:type="dcterms:W3CDTF">1998-02-18T05:19:24Z</dcterms:created>
  <dcterms:modified xsi:type="dcterms:W3CDTF">2014-03-05T00:20:52Z</dcterms:modified>
</cp:coreProperties>
</file>