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６年度\06_起案\エクセル版\"/>
    </mc:Choice>
  </mc:AlternateContent>
  <bookViews>
    <workbookView xWindow="0" yWindow="0" windowWidth="20496" windowHeight="7752" tabRatio="861" activeTab="3"/>
  </bookViews>
  <sheets>
    <sheet name="4(1)事業所数推移 " sheetId="77" r:id="rId1"/>
    <sheet name="4(2)規模別企業数" sheetId="69" r:id="rId2"/>
    <sheet name="4(3)業種別事業所数" sheetId="70" r:id="rId3"/>
    <sheet name="4(4)労働組合数・組合員数4(5)工業品出荷額 " sheetId="78" r:id="rId4"/>
    <sheet name="4(6)商業の状況 " sheetId="79" r:id="rId5"/>
    <sheet name="4(7)入込客数 " sheetId="80" r:id="rId6"/>
    <sheet name="4(8)消費額推移" sheetId="75" r:id="rId7"/>
    <sheet name="4(9)宿泊所" sheetId="76" r:id="rId8"/>
  </sheets>
  <externalReferences>
    <externalReference r:id="rId9"/>
  </externalReferences>
  <definedNames>
    <definedName name="_Order1" hidden="1">255</definedName>
    <definedName name="_xlnm.Print_Area" localSheetId="0">'4(1)事業所数推移 '!$A$1:$G$36</definedName>
    <definedName name="_xlnm.Print_Area" localSheetId="1">'4(2)規模別企業数'!$A$1:$K$36</definedName>
    <definedName name="_xlnm.Print_Area" localSheetId="2">'4(3)業種別事業所数'!$A$1:$J$61</definedName>
    <definedName name="_xlnm.Print_Area" localSheetId="3">'4(4)労働組合数・組合員数4(5)工業品出荷額 '!$A$1:$I$38</definedName>
    <definedName name="_xlnm.Print_Area" localSheetId="4">'4(6)商業の状況 '!$A$1:$I$110</definedName>
    <definedName name="_xlnm.Print_Area" localSheetId="5">'4(7)入込客数 '!$A$1:$J$48</definedName>
    <definedName name="_xlnm.Print_Area" localSheetId="6">'4(8)消費額推移'!$A$1:$H$63</definedName>
    <definedName name="_xlnm.Print_Area" localSheetId="7">'4(9)宿泊所'!$A$1:$H$35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H34" i="76" l="1"/>
  <c r="G34" i="76"/>
  <c r="F34" i="76"/>
  <c r="E34" i="76"/>
  <c r="D34" i="76"/>
  <c r="C34" i="76"/>
  <c r="H30" i="76"/>
  <c r="G30" i="76"/>
  <c r="H29" i="76"/>
  <c r="H31" i="76" s="1"/>
  <c r="H32" i="76" s="1"/>
  <c r="G29" i="76"/>
  <c r="G31" i="76" s="1"/>
  <c r="G32" i="76" s="1"/>
  <c r="F29" i="76"/>
  <c r="F30" i="76" s="1"/>
  <c r="E29" i="76"/>
  <c r="E30" i="76" s="1"/>
  <c r="D29" i="76"/>
  <c r="D30" i="76" s="1"/>
  <c r="C29" i="76"/>
  <c r="C30" i="76" s="1"/>
  <c r="H28" i="76"/>
  <c r="G28" i="76"/>
  <c r="F28" i="76"/>
  <c r="E28" i="76"/>
  <c r="D28" i="76"/>
  <c r="C28" i="76"/>
  <c r="H26" i="76"/>
  <c r="G26" i="76"/>
  <c r="F26" i="76"/>
  <c r="E26" i="76"/>
  <c r="D26" i="76"/>
  <c r="C26" i="76"/>
  <c r="H24" i="76"/>
  <c r="G24" i="76"/>
  <c r="F24" i="76"/>
  <c r="E24" i="76"/>
  <c r="D24" i="76"/>
  <c r="C24" i="76"/>
  <c r="F22" i="76"/>
  <c r="E22" i="76"/>
  <c r="D22" i="76"/>
  <c r="C22" i="76"/>
  <c r="H21" i="76"/>
  <c r="H22" i="76" s="1"/>
  <c r="G21" i="76"/>
  <c r="G22" i="76" s="1"/>
  <c r="F21" i="76"/>
  <c r="E21" i="76"/>
  <c r="D21" i="76"/>
  <c r="C21" i="76"/>
  <c r="H20" i="76"/>
  <c r="G20" i="76"/>
  <c r="F20" i="76"/>
  <c r="E20" i="76"/>
  <c r="D20" i="76"/>
  <c r="C20" i="76"/>
  <c r="H18" i="76"/>
  <c r="G18" i="76"/>
  <c r="F18" i="76"/>
  <c r="E18" i="76"/>
  <c r="D18" i="76"/>
  <c r="C18" i="76"/>
  <c r="H16" i="76"/>
  <c r="G16" i="76"/>
  <c r="F16" i="76"/>
  <c r="E16" i="76"/>
  <c r="D16" i="76"/>
  <c r="C16" i="76"/>
  <c r="H14" i="76"/>
  <c r="G14" i="76"/>
  <c r="F14" i="76"/>
  <c r="E14" i="76"/>
  <c r="D14" i="76"/>
  <c r="C14" i="76"/>
  <c r="F12" i="76"/>
  <c r="E12" i="76"/>
  <c r="D12" i="76"/>
  <c r="C12" i="76"/>
  <c r="H10" i="76"/>
  <c r="G10" i="76"/>
  <c r="F10" i="76"/>
  <c r="E10" i="76"/>
  <c r="D10" i="76"/>
  <c r="C10" i="76"/>
  <c r="H8" i="76"/>
  <c r="G8" i="76"/>
  <c r="F8" i="76"/>
  <c r="E8" i="76"/>
  <c r="D8" i="76"/>
  <c r="C8" i="76"/>
  <c r="I109" i="79"/>
  <c r="G109" i="79"/>
  <c r="E109" i="79"/>
  <c r="I108" i="79"/>
  <c r="G108" i="79"/>
  <c r="E108" i="79"/>
  <c r="I107" i="79"/>
  <c r="G107" i="79"/>
  <c r="E107" i="79"/>
  <c r="I106" i="79"/>
  <c r="G106" i="79"/>
  <c r="E106" i="79"/>
  <c r="D105" i="79"/>
  <c r="E105" i="79" s="1"/>
  <c r="I104" i="79"/>
  <c r="G104" i="79"/>
  <c r="J103" i="79"/>
  <c r="J102" i="79"/>
  <c r="J101" i="79"/>
  <c r="H101" i="79"/>
  <c r="F101" i="79"/>
  <c r="I101" i="79" s="1"/>
  <c r="E101" i="79"/>
  <c r="D101" i="79"/>
  <c r="J100" i="79"/>
  <c r="J104" i="79" s="1"/>
  <c r="E104" i="79" s="1"/>
  <c r="I100" i="79"/>
  <c r="G100" i="79"/>
  <c r="E100" i="79"/>
  <c r="J99" i="79"/>
  <c r="H99" i="79"/>
  <c r="H103" i="79" s="1"/>
  <c r="F99" i="79"/>
  <c r="F103" i="79" s="1"/>
  <c r="D99" i="79"/>
  <c r="D103" i="79" s="1"/>
  <c r="E103" i="79" s="1"/>
  <c r="J98" i="79"/>
  <c r="H98" i="79"/>
  <c r="H102" i="79" s="1"/>
  <c r="F98" i="79"/>
  <c r="F102" i="79" s="1"/>
  <c r="E98" i="79"/>
  <c r="D98" i="79"/>
  <c r="I97" i="79"/>
  <c r="G97" i="79"/>
  <c r="E97" i="79"/>
  <c r="I96" i="79"/>
  <c r="G96" i="79"/>
  <c r="E96" i="79"/>
  <c r="I95" i="79"/>
  <c r="G95" i="79"/>
  <c r="E95" i="79"/>
  <c r="I94" i="79"/>
  <c r="G94" i="79"/>
  <c r="E94" i="79"/>
  <c r="I93" i="79"/>
  <c r="G93" i="79"/>
  <c r="E93" i="79"/>
  <c r="I92" i="79"/>
  <c r="G92" i="79"/>
  <c r="E92" i="79"/>
  <c r="I91" i="79"/>
  <c r="G91" i="79"/>
  <c r="E91" i="79"/>
  <c r="I90" i="79"/>
  <c r="G90" i="79"/>
  <c r="E90" i="79"/>
  <c r="I89" i="79"/>
  <c r="G89" i="79"/>
  <c r="E89" i="79"/>
  <c r="I88" i="79"/>
  <c r="G88" i="79"/>
  <c r="E88" i="79"/>
  <c r="I87" i="79"/>
  <c r="G87" i="79"/>
  <c r="E87" i="79"/>
  <c r="I86" i="79"/>
  <c r="G86" i="79"/>
  <c r="E86" i="79"/>
  <c r="J85" i="79"/>
  <c r="J105" i="79" s="1"/>
  <c r="H85" i="79"/>
  <c r="H105" i="79" s="1"/>
  <c r="F85" i="79"/>
  <c r="G85" i="79" s="1"/>
  <c r="D85" i="79"/>
  <c r="E85" i="79" s="1"/>
  <c r="J84" i="79"/>
  <c r="H84" i="79"/>
  <c r="I84" i="79" s="1"/>
  <c r="G84" i="79"/>
  <c r="F84" i="79"/>
  <c r="E84" i="79"/>
  <c r="J83" i="79"/>
  <c r="H83" i="79"/>
  <c r="I83" i="79" s="1"/>
  <c r="G83" i="79"/>
  <c r="F83" i="79"/>
  <c r="D83" i="79"/>
  <c r="E83" i="79" s="1"/>
  <c r="J82" i="79"/>
  <c r="H82" i="79"/>
  <c r="I82" i="79" s="1"/>
  <c r="F82" i="79"/>
  <c r="G82" i="79" s="1"/>
  <c r="D82" i="79"/>
  <c r="D102" i="79" s="1"/>
  <c r="E102" i="79" s="1"/>
  <c r="I81" i="79"/>
  <c r="G81" i="79"/>
  <c r="E81" i="79"/>
  <c r="I80" i="79"/>
  <c r="G80" i="79"/>
  <c r="E80" i="79"/>
  <c r="I79" i="79"/>
  <c r="G79" i="79"/>
  <c r="E79" i="79"/>
  <c r="I78" i="79"/>
  <c r="G78" i="79"/>
  <c r="E78" i="79"/>
  <c r="I77" i="79"/>
  <c r="G77" i="79"/>
  <c r="E77" i="79"/>
  <c r="I76" i="79"/>
  <c r="G76" i="79"/>
  <c r="E76" i="79"/>
  <c r="I75" i="79"/>
  <c r="G75" i="79"/>
  <c r="E75" i="79"/>
  <c r="I74" i="79"/>
  <c r="G74" i="79"/>
  <c r="E74" i="79"/>
  <c r="I73" i="79"/>
  <c r="G73" i="79"/>
  <c r="E73" i="79"/>
  <c r="I72" i="79"/>
  <c r="G72" i="79"/>
  <c r="E72" i="79"/>
  <c r="I71" i="79"/>
  <c r="G71" i="79"/>
  <c r="E71" i="79"/>
  <c r="I70" i="79"/>
  <c r="G70" i="79"/>
  <c r="E70" i="79"/>
  <c r="I69" i="79"/>
  <c r="G69" i="79"/>
  <c r="E69" i="79"/>
  <c r="I68" i="79"/>
  <c r="G68" i="79"/>
  <c r="E68" i="79"/>
  <c r="I67" i="79"/>
  <c r="G67" i="79"/>
  <c r="E67" i="79"/>
  <c r="I66" i="79"/>
  <c r="G66" i="79"/>
  <c r="E66" i="79"/>
  <c r="I65" i="79"/>
  <c r="G65" i="79"/>
  <c r="E65" i="79"/>
  <c r="I64" i="79"/>
  <c r="G64" i="79"/>
  <c r="E64" i="79"/>
  <c r="I63" i="79"/>
  <c r="G63" i="79"/>
  <c r="E63" i="79"/>
  <c r="I62" i="79"/>
  <c r="G62" i="79"/>
  <c r="E62" i="79"/>
  <c r="I61" i="79"/>
  <c r="G61" i="79"/>
  <c r="E61" i="79"/>
  <c r="I60" i="79"/>
  <c r="G60" i="79"/>
  <c r="E60" i="79"/>
  <c r="I59" i="79"/>
  <c r="G59" i="79"/>
  <c r="E59" i="79"/>
  <c r="I58" i="79"/>
  <c r="G58" i="79"/>
  <c r="E58" i="79"/>
  <c r="I57" i="79"/>
  <c r="G57" i="79"/>
  <c r="E57" i="79"/>
  <c r="I56" i="79"/>
  <c r="G56" i="79"/>
  <c r="E56" i="79"/>
  <c r="I55" i="79"/>
  <c r="G55" i="79"/>
  <c r="E55" i="79"/>
  <c r="I54" i="79"/>
  <c r="G54" i="79"/>
  <c r="E54" i="79"/>
  <c r="I47" i="79"/>
  <c r="G47" i="79"/>
  <c r="E47" i="79"/>
  <c r="I46" i="79"/>
  <c r="G46" i="79"/>
  <c r="E46" i="79"/>
  <c r="I45" i="79"/>
  <c r="G45" i="79"/>
  <c r="E45" i="79"/>
  <c r="I44" i="79"/>
  <c r="G44" i="79"/>
  <c r="J43" i="79"/>
  <c r="H42" i="79"/>
  <c r="I42" i="79" s="1"/>
  <c r="F42" i="79"/>
  <c r="J41" i="79"/>
  <c r="I41" i="79"/>
  <c r="G41" i="79"/>
  <c r="E41" i="79"/>
  <c r="J40" i="79"/>
  <c r="H40" i="79"/>
  <c r="I40" i="79" s="1"/>
  <c r="F40" i="79"/>
  <c r="F43" i="79" s="1"/>
  <c r="D40" i="79"/>
  <c r="D43" i="79" s="1"/>
  <c r="E43" i="79" s="1"/>
  <c r="J39" i="79"/>
  <c r="H39" i="79"/>
  <c r="I39" i="79" s="1"/>
  <c r="F39" i="79"/>
  <c r="G39" i="79" s="1"/>
  <c r="E39" i="79"/>
  <c r="D39" i="79"/>
  <c r="D42" i="79" s="1"/>
  <c r="I38" i="79"/>
  <c r="G38" i="79"/>
  <c r="E38" i="79"/>
  <c r="I37" i="79"/>
  <c r="G37" i="79"/>
  <c r="E37" i="79"/>
  <c r="I36" i="79"/>
  <c r="G36" i="79"/>
  <c r="E36" i="79"/>
  <c r="I35" i="79"/>
  <c r="G35" i="79"/>
  <c r="E35" i="79"/>
  <c r="I34" i="79"/>
  <c r="G34" i="79"/>
  <c r="E34" i="79"/>
  <c r="I33" i="79"/>
  <c r="G33" i="79"/>
  <c r="E33" i="79"/>
  <c r="I32" i="79"/>
  <c r="G32" i="79"/>
  <c r="E32" i="79"/>
  <c r="I31" i="79"/>
  <c r="G31" i="79"/>
  <c r="E31" i="79"/>
  <c r="I30" i="79"/>
  <c r="G30" i="79"/>
  <c r="E30" i="79"/>
  <c r="J29" i="79"/>
  <c r="E29" i="79" s="1"/>
  <c r="I29" i="79"/>
  <c r="H29" i="79"/>
  <c r="F29" i="79"/>
  <c r="G29" i="79" s="1"/>
  <c r="J28" i="79"/>
  <c r="H28" i="79"/>
  <c r="I28" i="79" s="1"/>
  <c r="F28" i="79"/>
  <c r="G28" i="79" s="1"/>
  <c r="D28" i="79"/>
  <c r="E28" i="79" s="1"/>
  <c r="J27" i="79"/>
  <c r="J42" i="79" s="1"/>
  <c r="H27" i="79"/>
  <c r="I27" i="79" s="1"/>
  <c r="F27" i="79"/>
  <c r="G27" i="79" s="1"/>
  <c r="D27" i="79"/>
  <c r="E27" i="79" s="1"/>
  <c r="I26" i="79"/>
  <c r="G26" i="79"/>
  <c r="E26" i="79"/>
  <c r="I25" i="79"/>
  <c r="G25" i="79"/>
  <c r="E25" i="79"/>
  <c r="I24" i="79"/>
  <c r="G24" i="79"/>
  <c r="E24" i="79"/>
  <c r="I23" i="79"/>
  <c r="G23" i="79"/>
  <c r="E23" i="79"/>
  <c r="I22" i="79"/>
  <c r="G22" i="79"/>
  <c r="E22" i="79"/>
  <c r="I21" i="79"/>
  <c r="G21" i="79"/>
  <c r="E21" i="79"/>
  <c r="I20" i="79"/>
  <c r="G20" i="79"/>
  <c r="E20" i="79"/>
  <c r="I19" i="79"/>
  <c r="G19" i="79"/>
  <c r="E19" i="79"/>
  <c r="I18" i="79"/>
  <c r="G18" i="79"/>
  <c r="E18" i="79"/>
  <c r="I17" i="79"/>
  <c r="G17" i="79"/>
  <c r="E17" i="79"/>
  <c r="I16" i="79"/>
  <c r="G16" i="79"/>
  <c r="E16" i="79"/>
  <c r="I15" i="79"/>
  <c r="G15" i="79"/>
  <c r="E15" i="79"/>
  <c r="I14" i="79"/>
  <c r="G14" i="79"/>
  <c r="E14" i="79"/>
  <c r="I13" i="79"/>
  <c r="G13" i="79"/>
  <c r="E13" i="79"/>
  <c r="I12" i="79"/>
  <c r="G12" i="79"/>
  <c r="E12" i="79"/>
  <c r="I11" i="79"/>
  <c r="G11" i="79"/>
  <c r="E11" i="79"/>
  <c r="I10" i="79"/>
  <c r="G10" i="79"/>
  <c r="E10" i="79"/>
  <c r="I9" i="79"/>
  <c r="G9" i="79"/>
  <c r="E9" i="79"/>
  <c r="I8" i="79"/>
  <c r="G8" i="79"/>
  <c r="E8" i="79"/>
  <c r="I7" i="79"/>
  <c r="G7" i="79"/>
  <c r="E7" i="79"/>
  <c r="I6" i="79"/>
  <c r="G6" i="79"/>
  <c r="E6" i="79"/>
  <c r="E7" i="77"/>
  <c r="F7" i="77"/>
  <c r="G7" i="77"/>
  <c r="E9" i="77"/>
  <c r="F9" i="77"/>
  <c r="G9" i="77"/>
  <c r="E11" i="77"/>
  <c r="F11" i="77"/>
  <c r="G11" i="77"/>
  <c r="E13" i="77"/>
  <c r="F13" i="77"/>
  <c r="G13" i="77"/>
  <c r="E15" i="77"/>
  <c r="F15" i="77"/>
  <c r="G15" i="77"/>
  <c r="E17" i="77"/>
  <c r="F17" i="77"/>
  <c r="G17" i="77"/>
  <c r="E19" i="77"/>
  <c r="F19" i="77"/>
  <c r="G19" i="77"/>
  <c r="D20" i="77"/>
  <c r="E20" i="77"/>
  <c r="F20" i="77"/>
  <c r="G20" i="77"/>
  <c r="E21" i="77"/>
  <c r="F21" i="77"/>
  <c r="G21" i="77"/>
  <c r="E23" i="77"/>
  <c r="F23" i="77"/>
  <c r="G23" i="77"/>
  <c r="E25" i="77"/>
  <c r="F25" i="77"/>
  <c r="G25" i="77"/>
  <c r="E27" i="77"/>
  <c r="F27" i="77"/>
  <c r="G27" i="77"/>
  <c r="D28" i="77"/>
  <c r="E28" i="77"/>
  <c r="F28" i="77"/>
  <c r="G28" i="77"/>
  <c r="E29" i="77"/>
  <c r="F29" i="77"/>
  <c r="G29" i="77"/>
  <c r="D30" i="77"/>
  <c r="E30" i="77"/>
  <c r="F30" i="77"/>
  <c r="G30" i="77"/>
  <c r="E31" i="77"/>
  <c r="F31" i="77"/>
  <c r="G31" i="77"/>
  <c r="E33" i="77"/>
  <c r="F33" i="77"/>
  <c r="G33" i="77"/>
  <c r="C31" i="76" l="1"/>
  <c r="C32" i="76" s="1"/>
  <c r="D31" i="76"/>
  <c r="D32" i="76" s="1"/>
  <c r="E31" i="76"/>
  <c r="E32" i="76" s="1"/>
  <c r="F31" i="76"/>
  <c r="F32" i="76" s="1"/>
  <c r="G103" i="79"/>
  <c r="I103" i="79"/>
  <c r="G43" i="79"/>
  <c r="G102" i="79"/>
  <c r="E42" i="79"/>
  <c r="I102" i="79"/>
  <c r="G42" i="79"/>
  <c r="J44" i="79"/>
  <c r="E44" i="79" s="1"/>
  <c r="E40" i="79"/>
  <c r="G40" i="79"/>
  <c r="G98" i="79"/>
  <c r="H43" i="79"/>
  <c r="I43" i="79" s="1"/>
  <c r="I98" i="79"/>
  <c r="E99" i="79"/>
  <c r="G101" i="79"/>
  <c r="F105" i="79"/>
  <c r="G105" i="79" s="1"/>
  <c r="E82" i="79"/>
  <c r="I85" i="79"/>
  <c r="G99" i="79"/>
  <c r="I99" i="79"/>
  <c r="I105" i="79" l="1"/>
  <c r="E56" i="75" l="1"/>
  <c r="D56" i="75"/>
  <c r="H55" i="75"/>
  <c r="G55" i="75"/>
  <c r="H53" i="75"/>
  <c r="G53" i="75"/>
  <c r="F53" i="75"/>
  <c r="E53" i="75"/>
  <c r="H52" i="75"/>
  <c r="H56" i="75" s="1"/>
  <c r="G52" i="75"/>
  <c r="F52" i="75"/>
  <c r="E52" i="75"/>
  <c r="D52" i="75"/>
  <c r="H51" i="75"/>
  <c r="G51" i="75"/>
  <c r="F51" i="75"/>
  <c r="F55" i="75" s="1"/>
  <c r="E51" i="75"/>
  <c r="E55" i="75" s="1"/>
  <c r="D51" i="75"/>
  <c r="D55" i="75" s="1"/>
  <c r="H50" i="75"/>
  <c r="H54" i="75" s="1"/>
  <c r="G50" i="75"/>
  <c r="F50" i="75"/>
  <c r="F54" i="75" s="1"/>
  <c r="E50" i="75"/>
  <c r="D50" i="75"/>
  <c r="H49" i="75"/>
  <c r="G49" i="75"/>
  <c r="F49" i="75"/>
  <c r="E49" i="75"/>
  <c r="D49" i="75"/>
  <c r="D53" i="75" s="1"/>
  <c r="H36" i="75"/>
  <c r="G36" i="75"/>
  <c r="G56" i="75" s="1"/>
  <c r="F36" i="75"/>
  <c r="F56" i="75" s="1"/>
  <c r="E36" i="75"/>
  <c r="D36" i="75"/>
  <c r="H35" i="75"/>
  <c r="G35" i="75"/>
  <c r="F35" i="75"/>
  <c r="E35" i="75"/>
  <c r="D35" i="75"/>
  <c r="H34" i="75"/>
  <c r="G34" i="75"/>
  <c r="G54" i="75" s="1"/>
  <c r="F34" i="75"/>
  <c r="E34" i="75"/>
  <c r="E54" i="75" s="1"/>
  <c r="D34" i="75"/>
  <c r="D54" i="75" s="1"/>
  <c r="H33" i="75"/>
  <c r="G33" i="75"/>
  <c r="F33" i="75"/>
  <c r="E33" i="75"/>
  <c r="D33" i="75"/>
  <c r="H43" i="80"/>
  <c r="G43" i="80"/>
  <c r="F43" i="80"/>
  <c r="F41" i="80"/>
  <c r="J40" i="80"/>
  <c r="J43" i="80" s="1"/>
  <c r="I40" i="80"/>
  <c r="I43" i="80" s="1"/>
  <c r="H40" i="80"/>
  <c r="G40" i="80"/>
  <c r="F40" i="80"/>
  <c r="J39" i="80"/>
  <c r="I39" i="80"/>
  <c r="I42" i="80" s="1"/>
  <c r="H39" i="80"/>
  <c r="H42" i="80" s="1"/>
  <c r="G39" i="80"/>
  <c r="G42" i="80" s="1"/>
  <c r="F39" i="80"/>
  <c r="F42" i="80" s="1"/>
  <c r="J38" i="80"/>
  <c r="I38" i="80"/>
  <c r="I41" i="80" s="1"/>
  <c r="H38" i="80"/>
  <c r="H41" i="80" s="1"/>
  <c r="G38" i="80"/>
  <c r="G41" i="80" s="1"/>
  <c r="F38" i="80"/>
  <c r="J28" i="80"/>
  <c r="I28" i="80"/>
  <c r="H28" i="80"/>
  <c r="G28" i="80"/>
  <c r="F28" i="80"/>
  <c r="J27" i="80"/>
  <c r="J42" i="80" s="1"/>
  <c r="I27" i="80"/>
  <c r="H27" i="80"/>
  <c r="G27" i="80"/>
  <c r="F27" i="80"/>
  <c r="J26" i="80"/>
  <c r="J41" i="80" s="1"/>
  <c r="I26" i="80"/>
  <c r="H26" i="80"/>
  <c r="G26" i="80"/>
  <c r="F26" i="80"/>
  <c r="D34" i="78"/>
  <c r="C34" i="78"/>
  <c r="H33" i="78"/>
  <c r="G33" i="78"/>
  <c r="F33" i="78"/>
  <c r="E33" i="78"/>
  <c r="D30" i="78"/>
  <c r="D29" i="78"/>
  <c r="E29" i="78" s="1"/>
  <c r="C29" i="78"/>
  <c r="C30" i="78" s="1"/>
  <c r="D28" i="78"/>
  <c r="C28" i="78"/>
  <c r="E27" i="78"/>
  <c r="D26" i="78"/>
  <c r="C26" i="78"/>
  <c r="E25" i="78"/>
  <c r="D24" i="78"/>
  <c r="C24" i="78"/>
  <c r="E23" i="78"/>
  <c r="D21" i="78"/>
  <c r="D22" i="78" s="1"/>
  <c r="C21" i="78"/>
  <c r="C22" i="78" s="1"/>
  <c r="D20" i="78"/>
  <c r="C20" i="78"/>
  <c r="E19" i="78"/>
  <c r="D18" i="78"/>
  <c r="C18" i="78"/>
  <c r="E17" i="78"/>
  <c r="D16" i="78"/>
  <c r="C16" i="78"/>
  <c r="E15" i="78"/>
  <c r="D14" i="78"/>
  <c r="C14" i="78"/>
  <c r="E13" i="78"/>
  <c r="D12" i="78"/>
  <c r="C12" i="78"/>
  <c r="E11" i="78"/>
  <c r="D10" i="78"/>
  <c r="C10" i="78"/>
  <c r="E9" i="78"/>
  <c r="D8" i="78"/>
  <c r="C8" i="78"/>
  <c r="E7" i="78"/>
  <c r="I60" i="70"/>
  <c r="H60" i="70"/>
  <c r="G60" i="70"/>
  <c r="F60" i="70"/>
  <c r="E60" i="70"/>
  <c r="J59" i="70"/>
  <c r="J60" i="70" s="1"/>
  <c r="D60" i="70" s="1"/>
  <c r="I58" i="70"/>
  <c r="H58" i="70"/>
  <c r="G58" i="70"/>
  <c r="F58" i="70"/>
  <c r="E58" i="70"/>
  <c r="J57" i="70"/>
  <c r="J58" i="70" s="1"/>
  <c r="D58" i="70" s="1"/>
  <c r="E55" i="70"/>
  <c r="E56" i="70" s="1"/>
  <c r="D55" i="70"/>
  <c r="G53" i="70"/>
  <c r="G54" i="70" s="1"/>
  <c r="F53" i="70"/>
  <c r="F54" i="70" s="1"/>
  <c r="E53" i="70"/>
  <c r="E54" i="70" s="1"/>
  <c r="D53" i="70"/>
  <c r="E52" i="70"/>
  <c r="I51" i="70"/>
  <c r="I52" i="70" s="1"/>
  <c r="H51" i="70"/>
  <c r="H55" i="70" s="1"/>
  <c r="H56" i="70" s="1"/>
  <c r="G51" i="70"/>
  <c r="G52" i="70" s="1"/>
  <c r="F51" i="70"/>
  <c r="F52" i="70" s="1"/>
  <c r="E51" i="70"/>
  <c r="D51" i="70"/>
  <c r="G50" i="70"/>
  <c r="F50" i="70"/>
  <c r="E50" i="70"/>
  <c r="I49" i="70"/>
  <c r="I50" i="70" s="1"/>
  <c r="H49" i="70"/>
  <c r="H53" i="70" s="1"/>
  <c r="H54" i="70" s="1"/>
  <c r="G49" i="70"/>
  <c r="F49" i="70"/>
  <c r="E49" i="70"/>
  <c r="D49" i="70"/>
  <c r="I48" i="70"/>
  <c r="H48" i="70"/>
  <c r="G48" i="70"/>
  <c r="F48" i="70"/>
  <c r="E48" i="70"/>
  <c r="J47" i="70"/>
  <c r="J48" i="70" s="1"/>
  <c r="D48" i="70" s="1"/>
  <c r="I46" i="70"/>
  <c r="H46" i="70"/>
  <c r="G46" i="70"/>
  <c r="F46" i="70"/>
  <c r="E46" i="70"/>
  <c r="J45" i="70"/>
  <c r="J46" i="70" s="1"/>
  <c r="D46" i="70" s="1"/>
  <c r="J44" i="70"/>
  <c r="I44" i="70"/>
  <c r="H44" i="70"/>
  <c r="G44" i="70"/>
  <c r="D44" i="70" s="1"/>
  <c r="F44" i="70"/>
  <c r="E44" i="70"/>
  <c r="J43" i="70"/>
  <c r="I42" i="70"/>
  <c r="H42" i="70"/>
  <c r="G42" i="70"/>
  <c r="F42" i="70"/>
  <c r="E42" i="70"/>
  <c r="J41" i="70"/>
  <c r="J42" i="70" s="1"/>
  <c r="D42" i="70" s="1"/>
  <c r="I40" i="70"/>
  <c r="H40" i="70"/>
  <c r="G40" i="70"/>
  <c r="F40" i="70"/>
  <c r="E40" i="70"/>
  <c r="J39" i="70"/>
  <c r="J40" i="70" s="1"/>
  <c r="D40" i="70" s="1"/>
  <c r="J38" i="70"/>
  <c r="I38" i="70"/>
  <c r="H38" i="70"/>
  <c r="G38" i="70"/>
  <c r="D38" i="70" s="1"/>
  <c r="F38" i="70"/>
  <c r="E38" i="70"/>
  <c r="J37" i="70"/>
  <c r="H36" i="70"/>
  <c r="G36" i="70"/>
  <c r="F36" i="70"/>
  <c r="E36" i="70"/>
  <c r="I35" i="70"/>
  <c r="H35" i="70"/>
  <c r="G35" i="70"/>
  <c r="F35" i="70"/>
  <c r="E35" i="70"/>
  <c r="D35" i="70"/>
  <c r="I36" i="70" s="1"/>
  <c r="H34" i="70"/>
  <c r="G34" i="70"/>
  <c r="F34" i="70"/>
  <c r="E34" i="70"/>
  <c r="I33" i="70"/>
  <c r="H33" i="70"/>
  <c r="G33" i="70"/>
  <c r="F33" i="70"/>
  <c r="E33" i="70"/>
  <c r="D33" i="70"/>
  <c r="I34" i="70" s="1"/>
  <c r="J32" i="70"/>
  <c r="I32" i="70"/>
  <c r="H32" i="70"/>
  <c r="G32" i="70"/>
  <c r="D32" i="70" s="1"/>
  <c r="F32" i="70"/>
  <c r="E32" i="70"/>
  <c r="J31" i="70"/>
  <c r="I30" i="70"/>
  <c r="H30" i="70"/>
  <c r="G30" i="70"/>
  <c r="F30" i="70"/>
  <c r="E30" i="70"/>
  <c r="J29" i="70"/>
  <c r="J30" i="70" s="1"/>
  <c r="D30" i="70" s="1"/>
  <c r="I28" i="70"/>
  <c r="H28" i="70"/>
  <c r="G28" i="70"/>
  <c r="F28" i="70"/>
  <c r="E28" i="70"/>
  <c r="J27" i="70"/>
  <c r="J28" i="70" s="1"/>
  <c r="D28" i="70" s="1"/>
  <c r="J26" i="70"/>
  <c r="I26" i="70"/>
  <c r="H26" i="70"/>
  <c r="G26" i="70"/>
  <c r="D26" i="70" s="1"/>
  <c r="F26" i="70"/>
  <c r="E26" i="70"/>
  <c r="J25" i="70"/>
  <c r="I24" i="70"/>
  <c r="H24" i="70"/>
  <c r="G24" i="70"/>
  <c r="F24" i="70"/>
  <c r="E24" i="70"/>
  <c r="J23" i="70"/>
  <c r="J24" i="70" s="1"/>
  <c r="D24" i="70" s="1"/>
  <c r="I22" i="70"/>
  <c r="H22" i="70"/>
  <c r="G22" i="70"/>
  <c r="F22" i="70"/>
  <c r="E22" i="70"/>
  <c r="J21" i="70"/>
  <c r="J22" i="70" s="1"/>
  <c r="D22" i="70" s="1"/>
  <c r="J20" i="70"/>
  <c r="I20" i="70"/>
  <c r="H20" i="70"/>
  <c r="G20" i="70"/>
  <c r="D20" i="70" s="1"/>
  <c r="F20" i="70"/>
  <c r="E20" i="70"/>
  <c r="J19" i="70"/>
  <c r="I18" i="70"/>
  <c r="H18" i="70"/>
  <c r="G18" i="70"/>
  <c r="F18" i="70"/>
  <c r="E18" i="70"/>
  <c r="J17" i="70"/>
  <c r="J18" i="70" s="1"/>
  <c r="D18" i="70" s="1"/>
  <c r="I16" i="70"/>
  <c r="H16" i="70"/>
  <c r="G16" i="70"/>
  <c r="F16" i="70"/>
  <c r="E16" i="70"/>
  <c r="J15" i="70"/>
  <c r="J16" i="70" s="1"/>
  <c r="D16" i="70" s="1"/>
  <c r="J14" i="70"/>
  <c r="I14" i="70"/>
  <c r="H14" i="70"/>
  <c r="G14" i="70"/>
  <c r="D14" i="70" s="1"/>
  <c r="F14" i="70"/>
  <c r="E14" i="70"/>
  <c r="J13" i="70"/>
  <c r="J33" i="70" s="1"/>
  <c r="J34" i="70" s="1"/>
  <c r="I12" i="70"/>
  <c r="H12" i="70"/>
  <c r="G12" i="70"/>
  <c r="F12" i="70"/>
  <c r="E12" i="70"/>
  <c r="J11" i="70"/>
  <c r="J12" i="70" s="1"/>
  <c r="D12" i="70" s="1"/>
  <c r="I10" i="70"/>
  <c r="H10" i="70"/>
  <c r="G10" i="70"/>
  <c r="F10" i="70"/>
  <c r="E10" i="70"/>
  <c r="J9" i="70"/>
  <c r="J10" i="70" s="1"/>
  <c r="D10" i="70" s="1"/>
  <c r="J8" i="70"/>
  <c r="I8" i="70"/>
  <c r="H8" i="70"/>
  <c r="G8" i="70"/>
  <c r="D8" i="70" s="1"/>
  <c r="F8" i="70"/>
  <c r="E8" i="70"/>
  <c r="J7" i="70"/>
  <c r="I6" i="70"/>
  <c r="H6" i="70"/>
  <c r="G6" i="70"/>
  <c r="F6" i="70"/>
  <c r="E6" i="70"/>
  <c r="J5" i="70"/>
  <c r="J6" i="70" s="1"/>
  <c r="D6" i="70" s="1"/>
  <c r="K33" i="69"/>
  <c r="J33" i="69"/>
  <c r="I33" i="69"/>
  <c r="H33" i="69"/>
  <c r="G33" i="69"/>
  <c r="F33" i="69"/>
  <c r="E33" i="69"/>
  <c r="D33" i="69" s="1"/>
  <c r="K32" i="69"/>
  <c r="J30" i="69"/>
  <c r="J31" i="69" s="1"/>
  <c r="G29" i="69"/>
  <c r="F29" i="69"/>
  <c r="J28" i="69"/>
  <c r="I28" i="69"/>
  <c r="I30" i="69" s="1"/>
  <c r="I31" i="69" s="1"/>
  <c r="H28" i="69"/>
  <c r="H30" i="69" s="1"/>
  <c r="H31" i="69" s="1"/>
  <c r="G28" i="69"/>
  <c r="G30" i="69" s="1"/>
  <c r="G31" i="69" s="1"/>
  <c r="F28" i="69"/>
  <c r="F30" i="69" s="1"/>
  <c r="F31" i="69" s="1"/>
  <c r="E28" i="69"/>
  <c r="E29" i="69" s="1"/>
  <c r="D28" i="69"/>
  <c r="D30" i="69" s="1"/>
  <c r="K27" i="69"/>
  <c r="J27" i="69"/>
  <c r="D27" i="69" s="1"/>
  <c r="I27" i="69"/>
  <c r="H27" i="69"/>
  <c r="G27" i="69"/>
  <c r="F27" i="69"/>
  <c r="E27" i="69"/>
  <c r="K26" i="69"/>
  <c r="K25" i="69"/>
  <c r="J25" i="69"/>
  <c r="I25" i="69"/>
  <c r="H25" i="69"/>
  <c r="G25" i="69"/>
  <c r="D25" i="69" s="1"/>
  <c r="F25" i="69"/>
  <c r="E25" i="69"/>
  <c r="K24" i="69"/>
  <c r="K28" i="69" s="1"/>
  <c r="K23" i="69"/>
  <c r="J23" i="69"/>
  <c r="I23" i="69"/>
  <c r="H23" i="69"/>
  <c r="G23" i="69"/>
  <c r="F23" i="69"/>
  <c r="E23" i="69"/>
  <c r="D23" i="69"/>
  <c r="K22" i="69"/>
  <c r="G21" i="69"/>
  <c r="F21" i="69"/>
  <c r="E21" i="69"/>
  <c r="J20" i="69"/>
  <c r="J21" i="69" s="1"/>
  <c r="I20" i="69"/>
  <c r="I21" i="69" s="1"/>
  <c r="H20" i="69"/>
  <c r="G20" i="69"/>
  <c r="F20" i="69"/>
  <c r="E20" i="69"/>
  <c r="D20" i="69"/>
  <c r="H21" i="69" s="1"/>
  <c r="K19" i="69"/>
  <c r="J19" i="69"/>
  <c r="I19" i="69"/>
  <c r="H19" i="69"/>
  <c r="G19" i="69"/>
  <c r="F19" i="69"/>
  <c r="E19" i="69"/>
  <c r="D19" i="69" s="1"/>
  <c r="K18" i="69"/>
  <c r="J17" i="69"/>
  <c r="I17" i="69"/>
  <c r="H17" i="69"/>
  <c r="G17" i="69"/>
  <c r="F17" i="69"/>
  <c r="E17" i="69"/>
  <c r="K16" i="69"/>
  <c r="K17" i="69" s="1"/>
  <c r="D17" i="69" s="1"/>
  <c r="K15" i="69"/>
  <c r="D15" i="69" s="1"/>
  <c r="J15" i="69"/>
  <c r="I15" i="69"/>
  <c r="H15" i="69"/>
  <c r="G15" i="69"/>
  <c r="F15" i="69"/>
  <c r="E15" i="69"/>
  <c r="K14" i="69"/>
  <c r="K13" i="69"/>
  <c r="J13" i="69"/>
  <c r="I13" i="69"/>
  <c r="H13" i="69"/>
  <c r="D13" i="69" s="1"/>
  <c r="G13" i="69"/>
  <c r="F13" i="69"/>
  <c r="E13" i="69"/>
  <c r="K12" i="69"/>
  <c r="K11" i="69"/>
  <c r="J11" i="69"/>
  <c r="I11" i="69"/>
  <c r="H11" i="69"/>
  <c r="G11" i="69"/>
  <c r="F11" i="69"/>
  <c r="E11" i="69"/>
  <c r="D11" i="69" s="1"/>
  <c r="K10" i="69"/>
  <c r="J9" i="69"/>
  <c r="I9" i="69"/>
  <c r="H9" i="69"/>
  <c r="G9" i="69"/>
  <c r="F9" i="69"/>
  <c r="E9" i="69"/>
  <c r="K8" i="69"/>
  <c r="K9" i="69" s="1"/>
  <c r="D9" i="69" s="1"/>
  <c r="K7" i="69"/>
  <c r="D7" i="69" s="1"/>
  <c r="J7" i="69"/>
  <c r="I7" i="69"/>
  <c r="H7" i="69"/>
  <c r="G7" i="69"/>
  <c r="F7" i="69"/>
  <c r="E7" i="69"/>
  <c r="K6" i="69"/>
  <c r="C31" i="78" l="1"/>
  <c r="C32" i="78" s="1"/>
  <c r="D31" i="78"/>
  <c r="E21" i="78"/>
  <c r="D34" i="70"/>
  <c r="J35" i="70"/>
  <c r="J36" i="70" s="1"/>
  <c r="D36" i="70" s="1"/>
  <c r="I53" i="70"/>
  <c r="I54" i="70" s="1"/>
  <c r="H50" i="70"/>
  <c r="H52" i="70"/>
  <c r="J49" i="70"/>
  <c r="J51" i="70"/>
  <c r="G55" i="70"/>
  <c r="G56" i="70" s="1"/>
  <c r="I55" i="70"/>
  <c r="I56" i="70" s="1"/>
  <c r="F55" i="70"/>
  <c r="F56" i="70" s="1"/>
  <c r="K29" i="69"/>
  <c r="H29" i="69"/>
  <c r="D29" i="69" s="1"/>
  <c r="I29" i="69"/>
  <c r="J29" i="69"/>
  <c r="K20" i="69"/>
  <c r="K21" i="69" s="1"/>
  <c r="D21" i="69" s="1"/>
  <c r="E30" i="69"/>
  <c r="E31" i="69" s="1"/>
  <c r="I52" i="75"/>
  <c r="I56" i="75" s="1"/>
  <c r="I51" i="75"/>
  <c r="I55" i="75" s="1"/>
  <c r="I50" i="75"/>
  <c r="I54" i="75" s="1"/>
  <c r="I49" i="75"/>
  <c r="I53" i="75" s="1"/>
  <c r="I36" i="75"/>
  <c r="I35" i="75"/>
  <c r="I34" i="75"/>
  <c r="I33" i="75"/>
  <c r="K40" i="80"/>
  <c r="K43" i="80" s="1"/>
  <c r="K39" i="80"/>
  <c r="K38" i="80"/>
  <c r="K41" i="80" s="1"/>
  <c r="K28" i="80"/>
  <c r="K27" i="80"/>
  <c r="K42" i="80" s="1"/>
  <c r="K26" i="80"/>
  <c r="K34" i="78"/>
  <c r="K29" i="78"/>
  <c r="K31" i="78" s="1"/>
  <c r="K32" i="78" s="1"/>
  <c r="K28" i="78"/>
  <c r="K26" i="78"/>
  <c r="K24" i="78"/>
  <c r="K21" i="78"/>
  <c r="K22" i="78" s="1"/>
  <c r="K20" i="78"/>
  <c r="K18" i="78"/>
  <c r="K16" i="78"/>
  <c r="K14" i="78"/>
  <c r="K12" i="78"/>
  <c r="K10" i="78"/>
  <c r="K8" i="78"/>
  <c r="L4" i="78"/>
  <c r="D32" i="78" l="1"/>
  <c r="E31" i="78"/>
  <c r="D56" i="70"/>
  <c r="D52" i="70"/>
  <c r="D54" i="70"/>
  <c r="J52" i="70"/>
  <c r="J55" i="70"/>
  <c r="J56" i="70" s="1"/>
  <c r="J50" i="70"/>
  <c r="J53" i="70"/>
  <c r="J54" i="70" s="1"/>
  <c r="D50" i="70"/>
  <c r="K30" i="69"/>
  <c r="K31" i="69" s="1"/>
  <c r="D31" i="69" s="1"/>
  <c r="K30" i="78"/>
  <c r="F39" i="78" l="1"/>
</calcChain>
</file>

<file path=xl/sharedStrings.xml><?xml version="1.0" encoding="utf-8"?>
<sst xmlns="http://schemas.openxmlformats.org/spreadsheetml/2006/main" count="885" uniqueCount="172">
  <si>
    <t>小田原市</t>
    <rPh sb="0" eb="4">
      <t>オダワラシ</t>
    </rPh>
    <phoneticPr fontId="7"/>
  </si>
  <si>
    <t>湯河原町</t>
    <rPh sb="0" eb="4">
      <t>ユガワラマチ</t>
    </rPh>
    <phoneticPr fontId="7"/>
  </si>
  <si>
    <t>中 井 町</t>
    <rPh sb="0" eb="1">
      <t>ナカ</t>
    </rPh>
    <rPh sb="2" eb="3">
      <t>イ</t>
    </rPh>
    <rPh sb="4" eb="5">
      <t>マチ</t>
    </rPh>
    <phoneticPr fontId="5"/>
  </si>
  <si>
    <t>大 井 町</t>
    <rPh sb="0" eb="1">
      <t>ダイ</t>
    </rPh>
    <rPh sb="2" eb="3">
      <t>イ</t>
    </rPh>
    <rPh sb="4" eb="5">
      <t>マチ</t>
    </rPh>
    <phoneticPr fontId="5"/>
  </si>
  <si>
    <t>松 田 町</t>
    <rPh sb="0" eb="1">
      <t>マツ</t>
    </rPh>
    <rPh sb="2" eb="3">
      <t>タ</t>
    </rPh>
    <rPh sb="4" eb="5">
      <t>マチ</t>
    </rPh>
    <phoneticPr fontId="5"/>
  </si>
  <si>
    <t>山 北 町</t>
    <rPh sb="0" eb="1">
      <t>ヤマ</t>
    </rPh>
    <rPh sb="2" eb="3">
      <t>キタ</t>
    </rPh>
    <rPh sb="4" eb="5">
      <t>マチ</t>
    </rPh>
    <phoneticPr fontId="5"/>
  </si>
  <si>
    <t>開 成 町</t>
    <rPh sb="0" eb="1">
      <t>カイ</t>
    </rPh>
    <rPh sb="2" eb="3">
      <t>シゲル</t>
    </rPh>
    <rPh sb="4" eb="5">
      <t>マチ</t>
    </rPh>
    <phoneticPr fontId="5"/>
  </si>
  <si>
    <t>箱 根 町</t>
    <rPh sb="0" eb="1">
      <t>ハコ</t>
    </rPh>
    <rPh sb="2" eb="3">
      <t>ネ</t>
    </rPh>
    <rPh sb="4" eb="5">
      <t>マチ</t>
    </rPh>
    <phoneticPr fontId="7"/>
  </si>
  <si>
    <t>区　　分</t>
    <rPh sb="0" eb="1">
      <t>ク</t>
    </rPh>
    <rPh sb="3" eb="4">
      <t>ブン</t>
    </rPh>
    <phoneticPr fontId="5"/>
  </si>
  <si>
    <t>下郡計</t>
    <rPh sb="0" eb="1">
      <t>シモ</t>
    </rPh>
    <rPh sb="1" eb="2">
      <t>グン</t>
    </rPh>
    <rPh sb="2" eb="3">
      <t>ケイ</t>
    </rPh>
    <phoneticPr fontId="5"/>
  </si>
  <si>
    <t>上郡計</t>
    <rPh sb="0" eb="1">
      <t>ウエ</t>
    </rPh>
    <rPh sb="1" eb="2">
      <t>グン</t>
    </rPh>
    <rPh sb="2" eb="3">
      <t>ケイ</t>
    </rPh>
    <phoneticPr fontId="5"/>
  </si>
  <si>
    <t>県　 計</t>
    <rPh sb="0" eb="1">
      <t>ケン</t>
    </rPh>
    <rPh sb="3" eb="4">
      <t>ケイ</t>
    </rPh>
    <phoneticPr fontId="7"/>
  </si>
  <si>
    <t>管 内 計</t>
    <rPh sb="0" eb="1">
      <t>カン</t>
    </rPh>
    <rPh sb="2" eb="3">
      <t>ナイ</t>
    </rPh>
    <rPh sb="4" eb="5">
      <t>ケイ</t>
    </rPh>
    <phoneticPr fontId="7"/>
  </si>
  <si>
    <t>真 鶴 町</t>
    <rPh sb="0" eb="1">
      <t>マコト</t>
    </rPh>
    <rPh sb="2" eb="3">
      <t>ツル</t>
    </rPh>
    <rPh sb="4" eb="5">
      <t>マチ</t>
    </rPh>
    <phoneticPr fontId="7"/>
  </si>
  <si>
    <t>平成28年</t>
    <rPh sb="0" eb="2">
      <t>ヘイセイ</t>
    </rPh>
    <rPh sb="4" eb="5">
      <t>ネン</t>
    </rPh>
    <phoneticPr fontId="7"/>
  </si>
  <si>
    <t>下郡計</t>
    <rPh sb="0" eb="1">
      <t>シタ</t>
    </rPh>
    <rPh sb="1" eb="2">
      <t>グン</t>
    </rPh>
    <rPh sb="2" eb="3">
      <t>ケイ</t>
    </rPh>
    <phoneticPr fontId="5"/>
  </si>
  <si>
    <t>県　 計</t>
    <rPh sb="0" eb="1">
      <t>ケン</t>
    </rPh>
    <rPh sb="3" eb="4">
      <t>ケイ</t>
    </rPh>
    <phoneticPr fontId="5"/>
  </si>
  <si>
    <t>県 　計</t>
    <rPh sb="0" eb="1">
      <t>ケン</t>
    </rPh>
    <rPh sb="3" eb="4">
      <t>ケイ</t>
    </rPh>
    <phoneticPr fontId="5"/>
  </si>
  <si>
    <t>管 内 計</t>
    <rPh sb="0" eb="1">
      <t>カン</t>
    </rPh>
    <rPh sb="2" eb="3">
      <t>ナイ</t>
    </rPh>
    <rPh sb="4" eb="5">
      <t>ケイ</t>
    </rPh>
    <phoneticPr fontId="5"/>
  </si>
  <si>
    <t>計</t>
    <rPh sb="0" eb="1">
      <t>ケイ</t>
    </rPh>
    <phoneticPr fontId="5"/>
  </si>
  <si>
    <t>　　　　　　　　　</t>
    <phoneticPr fontId="5"/>
  </si>
  <si>
    <t>　　　　　　　　</t>
    <phoneticPr fontId="5"/>
  </si>
  <si>
    <t>(前回比)</t>
    <rPh sb="1" eb="4">
      <t>ゼンカイヒ</t>
    </rPh>
    <phoneticPr fontId="7"/>
  </si>
  <si>
    <t>事業所数</t>
    <rPh sb="0" eb="3">
      <t>ジギョウショ</t>
    </rPh>
    <rPh sb="3" eb="4">
      <t>スウ</t>
    </rPh>
    <phoneticPr fontId="7"/>
  </si>
  <si>
    <t>湯河原町</t>
    <rPh sb="0" eb="3">
      <t>ユガワラ</t>
    </rPh>
    <rPh sb="3" eb="4">
      <t>マチ</t>
    </rPh>
    <phoneticPr fontId="7"/>
  </si>
  <si>
    <t>南足柄市</t>
    <rPh sb="0" eb="4">
      <t>ミナミ</t>
    </rPh>
    <phoneticPr fontId="5"/>
  </si>
  <si>
    <t>小田原市</t>
    <rPh sb="0" eb="3">
      <t>オダワラ</t>
    </rPh>
    <rPh sb="3" eb="4">
      <t>シ</t>
    </rPh>
    <phoneticPr fontId="7"/>
  </si>
  <si>
    <t>平成24年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</si>
  <si>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</si>
  <si>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（１）事業所の推移</t>
    <rPh sb="3" eb="6">
      <t>ジギョウショ</t>
    </rPh>
    <rPh sb="7" eb="9">
      <t>スイイ</t>
    </rPh>
    <phoneticPr fontId="7"/>
  </si>
  <si>
    <t>４ 商工業・労働</t>
    <rPh sb="2" eb="5">
      <t>ショウコウギョウ</t>
    </rPh>
    <rPh sb="6" eb="8">
      <t>ロウドウ</t>
    </rPh>
    <phoneticPr fontId="5"/>
  </si>
  <si>
    <t>「平成28年経済センサス‐活動調査」(総務省・経済産業省)</t>
    <phoneticPr fontId="5"/>
  </si>
  <si>
    <t>（構成比）</t>
    <rPh sb="1" eb="4">
      <t>コウセイヒ</t>
    </rPh>
    <phoneticPr fontId="5"/>
  </si>
  <si>
    <t>総　　数</t>
    <rPh sb="0" eb="1">
      <t>ソウ</t>
    </rPh>
    <rPh sb="3" eb="4">
      <t>スウ</t>
    </rPh>
    <phoneticPr fontId="7"/>
  </si>
  <si>
    <t>（２）規模別会社企業数</t>
    <rPh sb="3" eb="6">
      <t>キボベツ</t>
    </rPh>
    <rPh sb="6" eb="8">
      <t>カイシャ</t>
    </rPh>
    <rPh sb="8" eb="10">
      <t>キギョウ</t>
    </rPh>
    <rPh sb="10" eb="11">
      <t>スウ</t>
    </rPh>
    <phoneticPr fontId="5"/>
  </si>
  <si>
    <t>従業者数</t>
    <rPh sb="0" eb="3">
      <t>ジュウギョウシャ</t>
    </rPh>
    <rPh sb="3" eb="4">
      <t>スウ</t>
    </rPh>
    <phoneticPr fontId="7"/>
  </si>
  <si>
    <t>そ の 他</t>
    <rPh sb="4" eb="5">
      <t>タ</t>
    </rPh>
    <phoneticPr fontId="7"/>
  </si>
  <si>
    <t>宿泊業･飲食業</t>
    <rPh sb="0" eb="2">
      <t>シュクハク</t>
    </rPh>
    <rPh sb="2" eb="3">
      <t>ギョウ</t>
    </rPh>
    <phoneticPr fontId="7"/>
  </si>
  <si>
    <t>卸・小売業</t>
    <rPh sb="0" eb="1">
      <t>オロシ</t>
    </rPh>
    <rPh sb="2" eb="4">
      <t>コウ</t>
    </rPh>
    <rPh sb="4" eb="5">
      <t>ギョウ</t>
    </rPh>
    <phoneticPr fontId="7"/>
  </si>
  <si>
    <t>製 造 業</t>
    <rPh sb="0" eb="1">
      <t>セイ</t>
    </rPh>
    <rPh sb="2" eb="3">
      <t>ヅクリ</t>
    </rPh>
    <rPh sb="4" eb="5">
      <t>ギョウ</t>
    </rPh>
    <phoneticPr fontId="7"/>
  </si>
  <si>
    <t>建 設 業</t>
    <rPh sb="0" eb="1">
      <t>タツル</t>
    </rPh>
    <rPh sb="2" eb="3">
      <t>セツ</t>
    </rPh>
    <rPh sb="4" eb="5">
      <t>ギョウ</t>
    </rPh>
    <phoneticPr fontId="7"/>
  </si>
  <si>
    <t>農林漁業</t>
    <rPh sb="0" eb="2">
      <t>ノウリン</t>
    </rPh>
    <rPh sb="2" eb="4">
      <t>ギョギョウ</t>
    </rPh>
    <phoneticPr fontId="7"/>
  </si>
  <si>
    <t>総   数</t>
    <rPh sb="0" eb="1">
      <t>ソウ</t>
    </rPh>
    <rPh sb="4" eb="5">
      <t>スウ</t>
    </rPh>
    <phoneticPr fontId="7"/>
  </si>
  <si>
    <t>　</t>
    <phoneticPr fontId="5"/>
  </si>
  <si>
    <t>（３）業種別事業所数及び従業者数</t>
    <rPh sb="10" eb="11">
      <t>オヨ</t>
    </rPh>
    <phoneticPr fontId="5"/>
  </si>
  <si>
    <t>（前年比）</t>
    <rPh sb="1" eb="4">
      <t>ゼンネンヒ</t>
    </rPh>
    <phoneticPr fontId="5"/>
  </si>
  <si>
    <t>(百万円)</t>
  </si>
  <si>
    <t>（％）</t>
  </si>
  <si>
    <t>４位</t>
  </si>
  <si>
    <t>３位</t>
  </si>
  <si>
    <t>２位</t>
  </si>
  <si>
    <t>１位</t>
  </si>
  <si>
    <t>対県計
構成比</t>
    <rPh sb="0" eb="1">
      <t>タイ</t>
    </rPh>
    <rPh sb="1" eb="2">
      <t>ケン</t>
    </rPh>
    <rPh sb="2" eb="3">
      <t>ケイ</t>
    </rPh>
    <phoneticPr fontId="5"/>
  </si>
  <si>
    <t>製 造 品 出 荷 額 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5"/>
  </si>
  <si>
    <t>（５）工業製造品出荷額等（従業者４人以上の事業所）</t>
    <rPh sb="13" eb="16">
      <t>ジュウギョウシャ</t>
    </rPh>
    <rPh sb="17" eb="18">
      <t>ニン</t>
    </rPh>
    <rPh sb="18" eb="20">
      <t>イジョウ</t>
    </rPh>
    <rPh sb="21" eb="24">
      <t>ジギョウショ</t>
    </rPh>
    <phoneticPr fontId="5"/>
  </si>
  <si>
    <t>売　場　面　積</t>
    <rPh sb="0" eb="1">
      <t>ウ</t>
    </rPh>
    <rPh sb="2" eb="3">
      <t>バ</t>
    </rPh>
    <rPh sb="4" eb="5">
      <t>メン</t>
    </rPh>
    <rPh sb="6" eb="7">
      <t>セキ</t>
    </rPh>
    <phoneticPr fontId="7"/>
  </si>
  <si>
    <t>年間商品販売額</t>
    <rPh sb="0" eb="2">
      <t>ネンカン</t>
    </rPh>
    <rPh sb="2" eb="4">
      <t>ショウヒン</t>
    </rPh>
    <rPh sb="4" eb="7">
      <t>ハンバイガク</t>
    </rPh>
    <phoneticPr fontId="7"/>
  </si>
  <si>
    <t>従　業　者　数</t>
    <rPh sb="0" eb="1">
      <t>ジュウ</t>
    </rPh>
    <rPh sb="2" eb="3">
      <t>ゴウ</t>
    </rPh>
    <rPh sb="4" eb="5">
      <t>モノ</t>
    </rPh>
    <rPh sb="6" eb="7">
      <t>スウ</t>
    </rPh>
    <phoneticPr fontId="7"/>
  </si>
  <si>
    <t>事　業　所　数</t>
    <rPh sb="0" eb="1">
      <t>コト</t>
    </rPh>
    <rPh sb="2" eb="3">
      <t>ゴウ</t>
    </rPh>
    <rPh sb="4" eb="5">
      <t>ショ</t>
    </rPh>
    <rPh sb="6" eb="7">
      <t>スウ</t>
    </rPh>
    <phoneticPr fontId="7"/>
  </si>
  <si>
    <t>県   計</t>
    <rPh sb="0" eb="1">
      <t>ケン</t>
    </rPh>
    <rPh sb="4" eb="5">
      <t>ケイ</t>
    </rPh>
    <phoneticPr fontId="7"/>
  </si>
  <si>
    <t>未公表</t>
  </si>
  <si>
    <t>数</t>
    <rPh sb="0" eb="1">
      <t>カズ</t>
    </rPh>
    <phoneticPr fontId="7"/>
  </si>
  <si>
    <t>・小売業</t>
    <phoneticPr fontId="5"/>
  </si>
  <si>
    <t>(単位　年間商品販売額：百万円)</t>
    <phoneticPr fontId="5"/>
  </si>
  <si>
    <t>（６）商業の状況</t>
    <rPh sb="3" eb="4">
      <t>ショウテン</t>
    </rPh>
    <rPh sb="4" eb="5">
      <t>ギョウ</t>
    </rPh>
    <rPh sb="6" eb="8">
      <t>ジョウキョウ</t>
    </rPh>
    <phoneticPr fontId="5"/>
  </si>
  <si>
    <t xml:space="preserve"> ※ 単位未満の四捨五入により、合計の数値と内訳の計が一致しない場合がある。</t>
    <rPh sb="3" eb="5">
      <t>タンイ</t>
    </rPh>
    <rPh sb="5" eb="7">
      <t>ミマン</t>
    </rPh>
    <rPh sb="8" eb="12">
      <t>シシャゴニュウ</t>
    </rPh>
    <rPh sb="16" eb="18">
      <t>ゴウケイ</t>
    </rPh>
    <rPh sb="19" eb="21">
      <t>スウチ</t>
    </rPh>
    <rPh sb="22" eb="24">
      <t>ウチワケ</t>
    </rPh>
    <rPh sb="25" eb="26">
      <t>ケイ</t>
    </rPh>
    <rPh sb="27" eb="29">
      <t>イッチ</t>
    </rPh>
    <rPh sb="32" eb="34">
      <t>バアイ</t>
    </rPh>
    <phoneticPr fontId="5"/>
  </si>
  <si>
    <t>日帰り客数</t>
    <rPh sb="0" eb="2">
      <t>ヒガエ</t>
    </rPh>
    <rPh sb="3" eb="5">
      <t>キャクスウ</t>
    </rPh>
    <phoneticPr fontId="5"/>
  </si>
  <si>
    <t>宿泊客数</t>
    <rPh sb="0" eb="2">
      <t>シュクハク</t>
    </rPh>
    <rPh sb="2" eb="3">
      <t>キャク</t>
    </rPh>
    <rPh sb="3" eb="4">
      <t>スウ</t>
    </rPh>
    <phoneticPr fontId="5"/>
  </si>
  <si>
    <t>延観光客数(計)</t>
    <rPh sb="0" eb="1">
      <t>ノ</t>
    </rPh>
    <rPh sb="1" eb="4">
      <t>カンコウキャク</t>
    </rPh>
    <rPh sb="4" eb="5">
      <t>スウ</t>
    </rPh>
    <rPh sb="6" eb="7">
      <t>ケイ</t>
    </rPh>
    <phoneticPr fontId="5"/>
  </si>
  <si>
    <t>平成30年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</si>
  <si>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</si>
  <si>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</si>
  <si>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（７）入込観光客数の推移</t>
    <rPh sb="3" eb="4">
      <t>イレコ</t>
    </rPh>
    <rPh sb="4" eb="5">
      <t>コ</t>
    </rPh>
    <rPh sb="5" eb="8">
      <t>カンコウキャク</t>
    </rPh>
    <rPh sb="8" eb="9">
      <t>スウ</t>
    </rPh>
    <rPh sb="10" eb="12">
      <t>スイイ</t>
    </rPh>
    <phoneticPr fontId="5"/>
  </si>
  <si>
    <t>※ 単位未満の四捨五入により、合計の数値と内訳の計が一致しない場合がある。</t>
    <rPh sb="2" eb="4">
      <t>タンイ</t>
    </rPh>
    <rPh sb="4" eb="6">
      <t>ミマン</t>
    </rPh>
    <rPh sb="7" eb="11">
      <t>シシャゴニュウ</t>
    </rPh>
    <rPh sb="15" eb="17">
      <t>ゴウケイ</t>
    </rPh>
    <rPh sb="18" eb="20">
      <t>スウチ</t>
    </rPh>
    <rPh sb="21" eb="23">
      <t>ウチワケ</t>
    </rPh>
    <rPh sb="24" eb="25">
      <t>ケイ</t>
    </rPh>
    <rPh sb="26" eb="28">
      <t>イッチ</t>
    </rPh>
    <rPh sb="31" eb="33">
      <t>バアイ</t>
    </rPh>
    <phoneticPr fontId="5"/>
  </si>
  <si>
    <t>※ 表中「―」で示したものは、調査未実施のため推計できなかったもの。</t>
    <rPh sb="2" eb="4">
      <t>ヒョウチュウ</t>
    </rPh>
    <rPh sb="8" eb="9">
      <t>シメ</t>
    </rPh>
    <rPh sb="15" eb="17">
      <t>チョウサ</t>
    </rPh>
    <rPh sb="17" eb="20">
      <t>ミジッシ</t>
    </rPh>
    <rPh sb="23" eb="25">
      <t>スイケイ</t>
    </rPh>
    <phoneticPr fontId="5"/>
  </si>
  <si>
    <t>計</t>
  </si>
  <si>
    <t>消費額(計)</t>
    <rPh sb="0" eb="3">
      <t>ショウヒガク</t>
    </rPh>
    <phoneticPr fontId="5"/>
  </si>
  <si>
    <t>（８）観光客消費額の推移</t>
    <phoneticPr fontId="5"/>
  </si>
  <si>
    <t>(構成比)</t>
  </si>
  <si>
    <t>管 内 計</t>
    <rPh sb="0" eb="1">
      <t>カンカツ</t>
    </rPh>
    <rPh sb="2" eb="3">
      <t>ウチ</t>
    </rPh>
    <phoneticPr fontId="5"/>
  </si>
  <si>
    <t>従業者数</t>
    <rPh sb="0" eb="3">
      <t>ジュウギョウシャ</t>
    </rPh>
    <rPh sb="3" eb="4">
      <t>スウ</t>
    </rPh>
    <phoneticPr fontId="5"/>
  </si>
  <si>
    <t>事業所数</t>
    <rPh sb="0" eb="3">
      <t>ジギョウショ</t>
    </rPh>
    <rPh sb="3" eb="4">
      <t>スウ</t>
    </rPh>
    <phoneticPr fontId="5"/>
  </si>
  <si>
    <t>平成24年</t>
    <rPh sb="0" eb="2">
      <t>ヘイセイ</t>
    </rPh>
    <rPh sb="4" eb="5">
      <t>ネン</t>
    </rPh>
    <phoneticPr fontId="5"/>
  </si>
  <si>
    <t>（９）旅館・その他の宿泊所数</t>
    <rPh sb="3" eb="5">
      <t>リョカン</t>
    </rPh>
    <rPh sb="6" eb="9">
      <t>ソノタ</t>
    </rPh>
    <rPh sb="10" eb="12">
      <t>シュクハク</t>
    </rPh>
    <rPh sb="12" eb="13">
      <t>ジョ</t>
    </rPh>
    <rPh sb="13" eb="14">
      <t>スウ</t>
    </rPh>
    <phoneticPr fontId="5"/>
  </si>
  <si>
    <t xml:space="preserve"> 　　　区 分
 市町名</t>
    <rPh sb="10" eb="12">
      <t>シチョウ</t>
    </rPh>
    <rPh sb="12" eb="13">
      <t>メイ</t>
    </rPh>
    <phoneticPr fontId="5"/>
  </si>
  <si>
    <t>・卸売業</t>
    <phoneticPr fontId="5"/>
  </si>
  <si>
    <t>企業数</t>
    <phoneticPr fontId="7"/>
  </si>
  <si>
    <t>　　 区  分
 市町名</t>
    <rPh sb="11" eb="13">
      <t>シチョウ</t>
    </rPh>
    <rPh sb="13" eb="14">
      <t>メイ</t>
    </rPh>
    <phoneticPr fontId="5"/>
  </si>
  <si>
    <t>主 要 業 種 と 構 成 比 (％)</t>
    <phoneticPr fontId="5"/>
  </si>
  <si>
    <t>小田原市</t>
    <phoneticPr fontId="5"/>
  </si>
  <si>
    <t>化学</t>
    <rPh sb="0" eb="2">
      <t>カガク</t>
    </rPh>
    <phoneticPr fontId="5"/>
  </si>
  <si>
    <t>プラスチック</t>
    <phoneticPr fontId="5"/>
  </si>
  <si>
    <t>業務用機器</t>
    <rPh sb="0" eb="3">
      <t>ギョウムヨウ</t>
    </rPh>
    <rPh sb="3" eb="5">
      <t>キキ</t>
    </rPh>
    <phoneticPr fontId="5"/>
  </si>
  <si>
    <t>印刷</t>
    <rPh sb="0" eb="2">
      <t>インサツ</t>
    </rPh>
    <phoneticPr fontId="5"/>
  </si>
  <si>
    <t>箱 根 町</t>
    <phoneticPr fontId="5"/>
  </si>
  <si>
    <t>真 鶴 町</t>
    <phoneticPr fontId="5"/>
  </si>
  <si>
    <t>管 内 計</t>
    <phoneticPr fontId="5"/>
  </si>
  <si>
    <t>県　 計</t>
    <phoneticPr fontId="5"/>
  </si>
  <si>
    <t>石油</t>
    <rPh sb="0" eb="2">
      <t>セキユ</t>
    </rPh>
    <phoneticPr fontId="5"/>
  </si>
  <si>
    <t>区    分</t>
    <phoneticPr fontId="5"/>
  </si>
  <si>
    <t>宿 泊 費</t>
    <phoneticPr fontId="5"/>
  </si>
  <si>
    <t>飲 食 費</t>
    <phoneticPr fontId="5"/>
  </si>
  <si>
    <t>そ の 他</t>
    <phoneticPr fontId="5"/>
  </si>
  <si>
    <t>湯河原町</t>
    <phoneticPr fontId="5"/>
  </si>
  <si>
    <t>(構成比)</t>
    <phoneticPr fontId="5"/>
  </si>
  <si>
    <t>平成29年</t>
  </si>
  <si>
    <t xml:space="preserve">--- </t>
  </si>
  <si>
    <t>令和元年</t>
    <rPh sb="0" eb="2">
      <t>レイワ</t>
    </rPh>
    <rPh sb="2" eb="4">
      <t>ガンネン</t>
    </rPh>
    <phoneticPr fontId="5"/>
  </si>
  <si>
    <t xml:space="preserve">― </t>
  </si>
  <si>
    <t>令和元年</t>
    <rPh sb="0" eb="2">
      <t>レイワ</t>
    </rPh>
    <rPh sb="2" eb="4">
      <t>ガンネン</t>
    </rPh>
    <phoneticPr fontId="4"/>
  </si>
  <si>
    <t>平成21年は「経済センサス‐基礎調査」(総務省･経済産業省)</t>
    <phoneticPr fontId="5"/>
  </si>
  <si>
    <t>平成24年からは「経済センサス - 活動調査」(総務省･経済産業省)</t>
    <phoneticPr fontId="5"/>
  </si>
  <si>
    <t>-</t>
    <phoneticPr fontId="5"/>
  </si>
  <si>
    <t>令和２年</t>
    <rPh sb="0" eb="2">
      <t>レイワ</t>
    </rPh>
    <rPh sb="3" eb="4">
      <t>ネン</t>
    </rPh>
    <phoneticPr fontId="5"/>
  </si>
  <si>
    <t>「神奈川県入込観光客調査報告書」(県観光振興対策協議会)</t>
    <phoneticPr fontId="5"/>
  </si>
  <si>
    <t>令和２年</t>
    <rPh sb="0" eb="2">
      <t>レイワ</t>
    </rPh>
    <rPh sb="3" eb="4">
      <t>ネン</t>
    </rPh>
    <phoneticPr fontId="4"/>
  </si>
  <si>
    <t xml:space="preserve">― </t>
    <phoneticPr fontId="5"/>
  </si>
  <si>
    <t>食料品</t>
    <rPh sb="0" eb="3">
      <t>ショクリョウヒン</t>
    </rPh>
    <phoneticPr fontId="5"/>
  </si>
  <si>
    <t>※　令和元年は「神奈川県工業統計調査」（県統計センター）
    令和２年は「令和３年経済センサス活動調査」（経済産業省）</t>
    <rPh sb="2" eb="4">
      <t>レイワ</t>
    </rPh>
    <rPh sb="4" eb="6">
      <t>ガンネン</t>
    </rPh>
    <rPh sb="8" eb="12">
      <t>カナガワケン</t>
    </rPh>
    <rPh sb="12" eb="14">
      <t>コウギョウ</t>
    </rPh>
    <rPh sb="14" eb="16">
      <t>トウケイ</t>
    </rPh>
    <rPh sb="16" eb="18">
      <t>チョウサ</t>
    </rPh>
    <rPh sb="20" eb="21">
      <t>ケン</t>
    </rPh>
    <rPh sb="21" eb="23">
      <t>トウケイ</t>
    </rPh>
    <rPh sb="36" eb="37">
      <t>ネン</t>
    </rPh>
    <rPh sb="39" eb="41">
      <t>レイワ</t>
    </rPh>
    <rPh sb="42" eb="43">
      <t>ネン</t>
    </rPh>
    <rPh sb="43" eb="45">
      <t>ケイザイ</t>
    </rPh>
    <rPh sb="49" eb="51">
      <t>カツドウ</t>
    </rPh>
    <rPh sb="55" eb="57">
      <t>ケイザイ</t>
    </rPh>
    <rPh sb="57" eb="60">
      <t>サンギョウショウ</t>
    </rPh>
    <phoneticPr fontId="5"/>
  </si>
  <si>
    <t>令和３年</t>
    <rPh sb="0" eb="2">
      <t>レイワ</t>
    </rPh>
    <rPh sb="3" eb="4">
      <t>ネン</t>
    </rPh>
    <phoneticPr fontId="7"/>
  </si>
  <si>
    <t>令和３年</t>
    <rPh sb="0" eb="2">
      <t>レイワ</t>
    </rPh>
    <rPh sb="3" eb="4">
      <t>ネン</t>
    </rPh>
    <phoneticPr fontId="5"/>
  </si>
  <si>
    <t>―</t>
    <phoneticPr fontId="5"/>
  </si>
  <si>
    <t>-</t>
  </si>
  <si>
    <t>―　</t>
  </si>
  <si>
    <t>←印刷ここまで</t>
    <rPh sb="1" eb="3">
      <t>インサツ</t>
    </rPh>
    <phoneticPr fontId="25"/>
  </si>
  <si>
    <t>製造品出荷額</t>
    <phoneticPr fontId="5"/>
  </si>
  <si>
    <t>主要業種と製造品出荷額</t>
    <phoneticPr fontId="5"/>
  </si>
  <si>
    <t>平成30年</t>
    <phoneticPr fontId="5"/>
  </si>
  <si>
    <t>化学</t>
  </si>
  <si>
    <t>電子部品</t>
  </si>
  <si>
    <t>食料</t>
  </si>
  <si>
    <t>プラスチック</t>
  </si>
  <si>
    <t>飲料</t>
    <rPh sb="0" eb="2">
      <t>インリョウ</t>
    </rPh>
    <phoneticPr fontId="5"/>
  </si>
  <si>
    <t>業務用機器</t>
  </si>
  <si>
    <t>X</t>
  </si>
  <si>
    <t>輸送機</t>
    <rPh sb="0" eb="3">
      <t>ユソウキ</t>
    </rPh>
    <phoneticPr fontId="5"/>
  </si>
  <si>
    <t>情報機器</t>
    <rPh sb="0" eb="2">
      <t>ジョウホウ</t>
    </rPh>
    <rPh sb="2" eb="4">
      <t>キキ</t>
    </rPh>
    <phoneticPr fontId="5"/>
  </si>
  <si>
    <t>生産用機器</t>
    <rPh sb="0" eb="3">
      <t>セイサンヨウ</t>
    </rPh>
    <rPh sb="3" eb="5">
      <t>キキ</t>
    </rPh>
    <phoneticPr fontId="5"/>
  </si>
  <si>
    <t>窯業</t>
    <rPh sb="0" eb="2">
      <t>ヨウギョウ</t>
    </rPh>
    <phoneticPr fontId="5"/>
  </si>
  <si>
    <t>金属製品</t>
    <rPh sb="0" eb="2">
      <t>キンゾク</t>
    </rPh>
    <rPh sb="2" eb="4">
      <t>セイヒン</t>
    </rPh>
    <phoneticPr fontId="5"/>
  </si>
  <si>
    <t>飲料</t>
  </si>
  <si>
    <t>ゴム</t>
  </si>
  <si>
    <t>紙製品</t>
    <rPh sb="0" eb="1">
      <t>カミ</t>
    </rPh>
    <rPh sb="1" eb="3">
      <t>セイヒン</t>
    </rPh>
    <phoneticPr fontId="5"/>
  </si>
  <si>
    <t>非鉄</t>
    <rPh sb="0" eb="2">
      <t>ヒテツ</t>
    </rPh>
    <phoneticPr fontId="5"/>
  </si>
  <si>
    <t>電気機器</t>
    <rPh sb="0" eb="2">
      <t>デンキ</t>
    </rPh>
    <rPh sb="2" eb="4">
      <t>キキ</t>
    </rPh>
    <phoneticPr fontId="5"/>
  </si>
  <si>
    <t>その他</t>
    <rPh sb="2" eb="3">
      <t>タ</t>
    </rPh>
    <phoneticPr fontId="5"/>
  </si>
  <si>
    <t>木材</t>
    <rPh sb="0" eb="2">
      <t>モクザイ</t>
    </rPh>
    <phoneticPr fontId="5"/>
  </si>
  <si>
    <t>繊維</t>
    <rPh sb="0" eb="2">
      <t>センイ</t>
    </rPh>
    <phoneticPr fontId="5"/>
  </si>
  <si>
    <t>輸送</t>
    <phoneticPr fontId="5"/>
  </si>
  <si>
    <t>石油</t>
  </si>
  <si>
    <t>(単位：千人) 各年1月1日から同年12月31日まで</t>
    <rPh sb="8" eb="9">
      <t>カク</t>
    </rPh>
    <rPh sb="9" eb="10">
      <t>ネン</t>
    </rPh>
    <rPh sb="11" eb="12">
      <t>ツキ</t>
    </rPh>
    <rPh sb="13" eb="14">
      <t>ニチ</t>
    </rPh>
    <rPh sb="16" eb="18">
      <t>ドウネン</t>
    </rPh>
    <rPh sb="20" eb="21">
      <t>ツキ</t>
    </rPh>
    <rPh sb="23" eb="24">
      <t>ニチ</t>
    </rPh>
    <phoneticPr fontId="5"/>
  </si>
  <si>
    <t>令和４年</t>
    <rPh sb="0" eb="2">
      <t>レイワ</t>
    </rPh>
    <rPh sb="3" eb="4">
      <t>ネン</t>
    </rPh>
    <phoneticPr fontId="5"/>
  </si>
  <si>
    <t>---</t>
    <phoneticPr fontId="5"/>
  </si>
  <si>
    <t>(単位：千円) 各年1月1日から同年12月31日まで</t>
    <rPh sb="5" eb="6">
      <t>エン</t>
    </rPh>
    <rPh sb="8" eb="9">
      <t>カク</t>
    </rPh>
    <rPh sb="9" eb="10">
      <t>ネン</t>
    </rPh>
    <rPh sb="11" eb="12">
      <t>ツキ</t>
    </rPh>
    <rPh sb="13" eb="14">
      <t>ニチ</t>
    </rPh>
    <rPh sb="16" eb="18">
      <t>ドウネン</t>
    </rPh>
    <rPh sb="20" eb="21">
      <t>ツキ</t>
    </rPh>
    <rPh sb="23" eb="24">
      <t>ニチ</t>
    </rPh>
    <phoneticPr fontId="5"/>
  </si>
  <si>
    <t>―</t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</si>
  <si>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</si>
  <si>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r>
      <t>4</t>
    </r>
    <r>
      <rPr>
        <sz val="8"/>
        <rFont val="ＭＳ 明朝"/>
        <family val="1"/>
        <charset val="128"/>
      </rPr>
      <t>人以下</t>
    </r>
    <rPh sb="1" eb="2">
      <t>ニン</t>
    </rPh>
    <rPh sb="2" eb="4">
      <t>イカ</t>
    </rPh>
    <phoneticPr fontId="5"/>
  </si>
  <si>
    <r>
      <t>5～9</t>
    </r>
    <r>
      <rPr>
        <sz val="8"/>
        <rFont val="ＭＳ 明朝"/>
        <family val="1"/>
        <charset val="128"/>
      </rPr>
      <t>人</t>
    </r>
    <rPh sb="3" eb="4">
      <t>ニン</t>
    </rPh>
    <phoneticPr fontId="5"/>
  </si>
  <si>
    <r>
      <t>10～19</t>
    </r>
    <r>
      <rPr>
        <sz val="8"/>
        <rFont val="ＭＳ 明朝"/>
        <family val="1"/>
        <charset val="128"/>
      </rPr>
      <t>人</t>
    </r>
    <rPh sb="5" eb="6">
      <t>ニン</t>
    </rPh>
    <phoneticPr fontId="5"/>
  </si>
  <si>
    <r>
      <t>20～29</t>
    </r>
    <r>
      <rPr>
        <sz val="8"/>
        <rFont val="ＭＳ 明朝"/>
        <family val="1"/>
        <charset val="128"/>
      </rPr>
      <t>人</t>
    </r>
    <rPh sb="5" eb="6">
      <t>ニン</t>
    </rPh>
    <phoneticPr fontId="5"/>
  </si>
  <si>
    <r>
      <t>30～49</t>
    </r>
    <r>
      <rPr>
        <sz val="8"/>
        <rFont val="ＭＳ 明朝"/>
        <family val="1"/>
        <charset val="128"/>
      </rPr>
      <t>人</t>
    </r>
    <rPh sb="5" eb="6">
      <t>ニン</t>
    </rPh>
    <phoneticPr fontId="5"/>
  </si>
  <si>
    <r>
      <t>50～99</t>
    </r>
    <r>
      <rPr>
        <sz val="8"/>
        <rFont val="ＭＳ 明朝"/>
        <family val="1"/>
        <charset val="128"/>
      </rPr>
      <t>人</t>
    </r>
    <rPh sb="5" eb="6">
      <t>ニン</t>
    </rPh>
    <phoneticPr fontId="5"/>
  </si>
  <si>
    <r>
      <t>100</t>
    </r>
    <r>
      <rPr>
        <sz val="8"/>
        <rFont val="ＭＳ 明朝"/>
        <family val="1"/>
        <charset val="128"/>
      </rPr>
      <t>人以上</t>
    </r>
    <rPh sb="3" eb="4">
      <t>ニン</t>
    </rPh>
    <rPh sb="4" eb="6">
      <t>イジョウ</t>
    </rPh>
    <phoneticPr fontId="5"/>
  </si>
  <si>
    <t xml:space="preserve"> ※ 会社企業とは、経営組織が株式会社（有限会社を含む）、合名会社、合資会社、合同会社
   及び相互会社で、本所と支所を含めた全体をいう。</t>
    <rPh sb="3" eb="5">
      <t>カイシャ</t>
    </rPh>
    <rPh sb="5" eb="7">
      <t>キギョウ</t>
    </rPh>
    <phoneticPr fontId="5"/>
  </si>
  <si>
    <t>「令和３年経済センサス‐活動調査」(総務省・経済産業省)</t>
    <rPh sb="1" eb="3">
      <t>レイワ</t>
    </rPh>
    <phoneticPr fontId="5"/>
  </si>
  <si>
    <t>　　　 　　　「経済センサス‐活動調査」(総務省･経済産業省)</t>
    <phoneticPr fontId="5"/>
  </si>
  <si>
    <t>新年度情報が更新された場合Ⅾ列をコピペ（前回比算出のため）</t>
    <rPh sb="0" eb="3">
      <t>シンネンド</t>
    </rPh>
    <rPh sb="3" eb="5">
      <t>ジョウホウ</t>
    </rPh>
    <rPh sb="6" eb="8">
      <t>コウシン</t>
    </rPh>
    <rPh sb="11" eb="13">
      <t>バアイ</t>
    </rPh>
    <rPh sb="14" eb="15">
      <t>レツ</t>
    </rPh>
    <phoneticPr fontId="25"/>
  </si>
  <si>
    <t>平成19年</t>
    <rPh sb="0" eb="2">
      <t>ヘイセイ</t>
    </rPh>
    <rPh sb="4" eb="5">
      <t>ネン</t>
    </rPh>
    <phoneticPr fontId="7"/>
  </si>
  <si>
    <t>令和３年６月１日現在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</si>
  <si>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令和２年現在</t>
    <rPh sb="0" eb="2">
      <t>レイワ</t>
    </rPh>
    <rPh sb="3" eb="4">
      <t>ネン</t>
    </rPh>
    <phoneticPr fontId="5"/>
  </si>
  <si>
    <t>　　      「経済センサス‐活動調査」(総務省･経済産業省)</t>
    <phoneticPr fontId="5"/>
  </si>
  <si>
    <t>　「経済センサス‐活動調査」(総務省・経済産業省)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</si>
</sst>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¥&quot;#,##0;&quot;¥&quot;\-#,##0"/>
    <numFmt numFmtId="176" formatCode="#,##0_ "/>
    <numFmt numFmtId="177" formatCode="#,##0_);[Red]\(#,##0\)"/>
    <numFmt numFmtId="178" formatCode="#,##0_ ;[Red]\-#,##0\ "/>
    <numFmt numFmtId="179" formatCode="#,##0.0_);[Red]\(#,##0.0\)"/>
    <numFmt numFmtId="180" formatCode="0.0"/>
    <numFmt numFmtId="181" formatCode="\(0.0%\)"/>
    <numFmt numFmtId="182" formatCode="#,##0.0_ "/>
    <numFmt numFmtId="183" formatCode="#,##0.00_);[Red]\(#,##0.00\)"/>
  </numFmts>
  <fonts count="31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6"/>
      <name val="ＭＳ 明朝"/>
      <family val="2"/>
      <charset val="128"/>
    </font>
    <font>
      <sz val="10.5"/>
      <color rgb="FFFF0000"/>
      <name val="ＭＳ ゴシック"/>
      <family val="3"/>
      <charset val="128"/>
    </font>
    <font>
      <sz val="7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13">
    <xf numFmtId="0" fontId="0" fillId="0" borderId="0"/>
    <xf numFmtId="9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4" fillId="0" borderId="0"/>
    <xf numFmtId="0" fontId="6" fillId="0" borderId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29">
    <xf numFmtId="0" fontId="0" fillId="0" borderId="0" xfId="0"/>
    <xf numFmtId="0" fontId="10" fillId="0" borderId="0" xfId="3" applyFont="1" applyFill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Alignment="1"/>
    <xf numFmtId="0" fontId="12" fillId="0" borderId="0" xfId="3" applyFont="1" applyFill="1" applyAlignment="1">
      <alignment vertical="center"/>
    </xf>
    <xf numFmtId="0" fontId="12" fillId="0" borderId="0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9" fillId="0" borderId="0" xfId="3" applyFont="1" applyFill="1" applyAlignment="1"/>
    <xf numFmtId="0" fontId="8" fillId="0" borderId="0" xfId="3" applyFont="1" applyFill="1" applyAlignment="1">
      <alignment vertical="center"/>
    </xf>
    <xf numFmtId="0" fontId="8" fillId="0" borderId="0" xfId="3" applyFont="1" applyFill="1" applyAlignment="1"/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Border="1" applyAlignment="1">
      <alignment horizontal="right" vertical="center"/>
    </xf>
    <xf numFmtId="0" fontId="4" fillId="0" borderId="0" xfId="3" applyFont="1" applyFill="1" applyAlignment="1">
      <alignment horizontal="right" vertical="center"/>
    </xf>
    <xf numFmtId="0" fontId="19" fillId="0" borderId="0" xfId="3" applyFont="1" applyFill="1" applyAlignment="1">
      <alignment horizontal="right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Font="1" applyFill="1" applyAlignment="1">
      <alignment horizontal="left" vertical="center"/>
    </xf>
    <xf numFmtId="0" fontId="11" fillId="0" borderId="12" xfId="3" applyFont="1" applyFill="1" applyBorder="1" applyAlignment="1">
      <alignment horizontal="center" vertical="center" shrinkToFit="1"/>
    </xf>
    <xf numFmtId="0" fontId="12" fillId="0" borderId="13" xfId="3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right" vertical="center"/>
    </xf>
    <xf numFmtId="0" fontId="8" fillId="0" borderId="0" xfId="3" applyFont="1" applyFill="1" applyAlignment="1">
      <alignment horizontal="center" vertical="center"/>
    </xf>
    <xf numFmtId="0" fontId="16" fillId="0" borderId="0" xfId="3" applyFont="1" applyFill="1" applyAlignment="1">
      <alignment horizontal="left" vertical="center"/>
    </xf>
    <xf numFmtId="5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horizontal="right"/>
    </xf>
    <xf numFmtId="5" fontId="11" fillId="0" borderId="66" xfId="3" applyNumberFormat="1" applyFont="1" applyFill="1" applyBorder="1" applyAlignment="1">
      <alignment horizontal="center" vertical="center" shrinkToFit="1"/>
    </xf>
    <xf numFmtId="178" fontId="11" fillId="0" borderId="14" xfId="3" applyNumberFormat="1" applyFont="1" applyFill="1" applyBorder="1" applyAlignment="1">
      <alignment horizontal="right" vertical="center" shrinkToFit="1"/>
    </xf>
    <xf numFmtId="178" fontId="11" fillId="0" borderId="17" xfId="3" applyNumberFormat="1" applyFont="1" applyFill="1" applyBorder="1" applyAlignment="1">
      <alignment horizontal="right" vertical="center" shrinkToFit="1"/>
    </xf>
    <xf numFmtId="178" fontId="11" fillId="0" borderId="18" xfId="3" applyNumberFormat="1" applyFont="1" applyFill="1" applyBorder="1" applyAlignment="1">
      <alignment horizontal="right" vertical="center" shrinkToFit="1"/>
    </xf>
    <xf numFmtId="178" fontId="11" fillId="0" borderId="134" xfId="3" applyNumberFormat="1" applyFont="1" applyFill="1" applyBorder="1" applyAlignment="1">
      <alignment horizontal="right" vertical="center" shrinkToFit="1"/>
    </xf>
    <xf numFmtId="178" fontId="11" fillId="0" borderId="136" xfId="3" applyNumberFormat="1" applyFont="1" applyFill="1" applyBorder="1" applyAlignment="1">
      <alignment horizontal="right" vertical="center" shrinkToFit="1"/>
    </xf>
    <xf numFmtId="178" fontId="11" fillId="0" borderId="18" xfId="3" quotePrefix="1" applyNumberFormat="1" applyFont="1" applyFill="1" applyBorder="1" applyAlignment="1">
      <alignment horizontal="right" vertical="center" shrinkToFit="1"/>
    </xf>
    <xf numFmtId="178" fontId="11" fillId="0" borderId="43" xfId="3" applyNumberFormat="1" applyFont="1" applyFill="1" applyBorder="1" applyAlignment="1">
      <alignment horizontal="right" vertical="center" shrinkToFit="1"/>
    </xf>
    <xf numFmtId="178" fontId="11" fillId="0" borderId="1" xfId="3" applyNumberFormat="1" applyFont="1" applyFill="1" applyBorder="1" applyAlignment="1">
      <alignment horizontal="right" vertical="center" shrinkToFit="1"/>
    </xf>
    <xf numFmtId="178" fontId="11" fillId="0" borderId="61" xfId="3" applyNumberFormat="1" applyFont="1" applyFill="1" applyBorder="1" applyAlignment="1">
      <alignment horizontal="right" vertical="center" shrinkToFit="1"/>
    </xf>
    <xf numFmtId="178" fontId="11" fillId="0" borderId="20" xfId="3" applyNumberFormat="1" applyFont="1" applyFill="1" applyBorder="1" applyAlignment="1">
      <alignment horizontal="right" vertical="center" shrinkToFit="1"/>
    </xf>
    <xf numFmtId="177" fontId="12" fillId="0" borderId="0" xfId="3" applyNumberFormat="1" applyFont="1" applyFill="1" applyBorder="1" applyAlignment="1">
      <alignment horizontal="right" vertical="top"/>
    </xf>
    <xf numFmtId="0" fontId="11" fillId="0" borderId="0" xfId="3" applyFont="1" applyFill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right"/>
    </xf>
    <xf numFmtId="0" fontId="10" fillId="0" borderId="7" xfId="3" applyFont="1" applyFill="1" applyBorder="1" applyAlignment="1">
      <alignment horizontal="center" vertical="center"/>
    </xf>
    <xf numFmtId="177" fontId="11" fillId="0" borderId="18" xfId="3" applyNumberFormat="1" applyFont="1" applyFill="1" applyBorder="1" applyAlignment="1">
      <alignment horizontal="right" vertical="center" shrinkToFit="1"/>
    </xf>
    <xf numFmtId="177" fontId="11" fillId="0" borderId="20" xfId="3" applyNumberFormat="1" applyFont="1" applyFill="1" applyBorder="1" applyAlignment="1">
      <alignment horizontal="right" vertical="center" shrinkToFit="1"/>
    </xf>
    <xf numFmtId="177" fontId="11" fillId="0" borderId="13" xfId="3" applyNumberFormat="1" applyFont="1" applyFill="1" applyBorder="1" applyAlignment="1">
      <alignment horizontal="right" vertical="center" shrinkToFit="1"/>
    </xf>
    <xf numFmtId="49" fontId="11" fillId="0" borderId="18" xfId="3" quotePrefix="1" applyNumberFormat="1" applyFont="1" applyFill="1" applyBorder="1" applyAlignment="1">
      <alignment horizontal="right" vertical="center" shrinkToFit="1"/>
    </xf>
    <xf numFmtId="177" fontId="11" fillId="0" borderId="43" xfId="3" applyNumberFormat="1" applyFont="1" applyFill="1" applyBorder="1" applyAlignment="1">
      <alignment horizontal="right" vertical="center" shrinkToFit="1"/>
    </xf>
    <xf numFmtId="177" fontId="11" fillId="0" borderId="125" xfId="3" applyNumberFormat="1" applyFont="1" applyFill="1" applyBorder="1" applyAlignment="1">
      <alignment horizontal="right" vertical="center" shrinkToFit="1"/>
    </xf>
    <xf numFmtId="177" fontId="11" fillId="0" borderId="119" xfId="3" applyNumberFormat="1" applyFont="1" applyFill="1" applyBorder="1" applyAlignment="1">
      <alignment horizontal="right" vertical="center" shrinkToFit="1"/>
    </xf>
    <xf numFmtId="0" fontId="10" fillId="0" borderId="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center"/>
    </xf>
    <xf numFmtId="177" fontId="12" fillId="0" borderId="0" xfId="3" applyNumberFormat="1" applyFont="1" applyFill="1" applyBorder="1" applyAlignment="1">
      <alignment horizontal="center"/>
    </xf>
    <xf numFmtId="177" fontId="10" fillId="0" borderId="0" xfId="3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181" fontId="10" fillId="0" borderId="0" xfId="3" applyNumberFormat="1" applyFont="1" applyFill="1" applyAlignment="1">
      <alignment vertical="center"/>
    </xf>
    <xf numFmtId="181" fontId="8" fillId="0" borderId="0" xfId="3" applyNumberFormat="1" applyFont="1" applyFill="1" applyAlignment="1">
      <alignment horizontal="left" vertical="center"/>
    </xf>
    <xf numFmtId="181" fontId="10" fillId="0" borderId="0" xfId="3" applyNumberFormat="1" applyFont="1" applyFill="1" applyAlignment="1">
      <alignment horizontal="right" vertical="center"/>
    </xf>
    <xf numFmtId="181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left" vertical="center"/>
    </xf>
    <xf numFmtId="181" fontId="11" fillId="0" borderId="0" xfId="3" applyNumberFormat="1" applyFont="1" applyFill="1" applyAlignment="1">
      <alignment horizontal="right" vertical="center"/>
    </xf>
    <xf numFmtId="0" fontId="12" fillId="0" borderId="49" xfId="3" applyFont="1" applyFill="1" applyBorder="1" applyAlignment="1">
      <alignment horizontal="center" vertical="center" shrinkToFit="1"/>
    </xf>
    <xf numFmtId="0" fontId="20" fillId="0" borderId="46" xfId="3" applyFont="1" applyFill="1" applyBorder="1" applyAlignment="1">
      <alignment horizontal="center" vertical="center" shrinkToFit="1"/>
    </xf>
    <xf numFmtId="177" fontId="12" fillId="0" borderId="39" xfId="3" applyNumberFormat="1" applyFont="1" applyFill="1" applyBorder="1" applyAlignment="1">
      <alignment vertical="center" shrinkToFit="1"/>
    </xf>
    <xf numFmtId="0" fontId="20" fillId="0" borderId="25" xfId="3" applyFont="1" applyFill="1" applyBorder="1" applyAlignment="1">
      <alignment horizontal="center" vertical="center" shrinkToFit="1"/>
    </xf>
    <xf numFmtId="177" fontId="12" fillId="0" borderId="33" xfId="3" applyNumberFormat="1" applyFont="1" applyFill="1" applyBorder="1" applyAlignment="1">
      <alignment vertical="center" shrinkToFit="1"/>
    </xf>
    <xf numFmtId="0" fontId="20" fillId="0" borderId="30" xfId="3" applyFont="1" applyFill="1" applyBorder="1" applyAlignment="1">
      <alignment horizontal="center" vertical="center" shrinkToFit="1"/>
    </xf>
    <xf numFmtId="177" fontId="12" fillId="0" borderId="41" xfId="3" applyNumberFormat="1" applyFont="1" applyFill="1" applyBorder="1" applyAlignment="1">
      <alignment vertical="center" shrinkToFit="1"/>
    </xf>
    <xf numFmtId="0" fontId="20" fillId="0" borderId="29" xfId="3" applyFont="1" applyFill="1" applyBorder="1" applyAlignment="1">
      <alignment horizontal="center" vertical="center" shrinkToFit="1"/>
    </xf>
    <xf numFmtId="177" fontId="12" fillId="0" borderId="40" xfId="3" applyNumberFormat="1" applyFont="1" applyFill="1" applyBorder="1" applyAlignment="1">
      <alignment vertical="center" shrinkToFit="1"/>
    </xf>
    <xf numFmtId="0" fontId="20" fillId="0" borderId="121" xfId="3" applyFont="1" applyFill="1" applyBorder="1" applyAlignment="1">
      <alignment horizontal="center" vertical="center" shrinkToFit="1"/>
    </xf>
    <xf numFmtId="177" fontId="12" fillId="0" borderId="120" xfId="3" applyNumberFormat="1" applyFont="1" applyFill="1" applyBorder="1" applyAlignment="1">
      <alignment vertical="center" shrinkToFit="1"/>
    </xf>
    <xf numFmtId="177" fontId="12" fillId="0" borderId="120" xfId="3" applyNumberFormat="1" applyFont="1" applyFill="1" applyBorder="1" applyAlignment="1">
      <alignment horizontal="center" vertical="center" shrinkToFit="1"/>
    </xf>
    <xf numFmtId="177" fontId="12" fillId="0" borderId="120" xfId="3" applyNumberFormat="1" applyFont="1" applyFill="1" applyBorder="1" applyAlignment="1">
      <alignment horizontal="right" vertical="center" shrinkToFit="1"/>
    </xf>
    <xf numFmtId="0" fontId="20" fillId="0" borderId="118" xfId="3" applyFont="1" applyFill="1" applyBorder="1" applyAlignment="1">
      <alignment horizontal="center" vertical="center" shrinkToFit="1"/>
    </xf>
    <xf numFmtId="177" fontId="12" fillId="0" borderId="117" xfId="3" applyNumberFormat="1" applyFont="1" applyFill="1" applyBorder="1" applyAlignment="1">
      <alignment vertical="center" shrinkToFit="1"/>
    </xf>
    <xf numFmtId="0" fontId="20" fillId="0" borderId="52" xfId="3" applyFont="1" applyFill="1" applyBorder="1" applyAlignment="1">
      <alignment horizontal="center" vertical="center" shrinkToFit="1"/>
    </xf>
    <xf numFmtId="177" fontId="12" fillId="0" borderId="50" xfId="3" applyNumberFormat="1" applyFont="1" applyFill="1" applyBorder="1" applyAlignment="1">
      <alignment vertical="center" shrinkToFit="1"/>
    </xf>
    <xf numFmtId="0" fontId="20" fillId="0" borderId="124" xfId="3" applyFont="1" applyFill="1" applyBorder="1" applyAlignment="1">
      <alignment horizontal="center" vertical="center" shrinkToFit="1"/>
    </xf>
    <xf numFmtId="177" fontId="12" fillId="0" borderId="122" xfId="3" applyNumberFormat="1" applyFont="1" applyFill="1" applyBorder="1" applyAlignment="1">
      <alignment vertical="center" shrinkToFit="1"/>
    </xf>
    <xf numFmtId="181" fontId="9" fillId="0" borderId="0" xfId="3" applyNumberFormat="1" applyFont="1" applyFill="1" applyAlignment="1">
      <alignment vertical="center"/>
    </xf>
    <xf numFmtId="177" fontId="12" fillId="0" borderId="33" xfId="3" applyNumberFormat="1" applyFont="1" applyFill="1" applyBorder="1" applyAlignment="1">
      <alignment horizontal="center" vertical="center" shrinkToFit="1"/>
    </xf>
    <xf numFmtId="177" fontId="12" fillId="0" borderId="33" xfId="3" applyNumberFormat="1" applyFont="1" applyFill="1" applyBorder="1" applyAlignment="1">
      <alignment horizontal="right" vertical="center" shrinkToFit="1"/>
    </xf>
    <xf numFmtId="0" fontId="8" fillId="0" borderId="0" xfId="3" applyFont="1" applyFill="1" applyAlignment="1">
      <alignment vertical="center" wrapText="1"/>
    </xf>
    <xf numFmtId="0" fontId="12" fillId="0" borderId="48" xfId="3" applyFont="1" applyFill="1" applyBorder="1" applyAlignment="1">
      <alignment horizontal="center" vertical="center"/>
    </xf>
    <xf numFmtId="0" fontId="12" fillId="0" borderId="4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right" vertical="center"/>
    </xf>
    <xf numFmtId="0" fontId="12" fillId="0" borderId="68" xfId="3" applyFont="1" applyFill="1" applyBorder="1" applyAlignment="1">
      <alignment horizontal="right" vertical="center"/>
    </xf>
    <xf numFmtId="176" fontId="12" fillId="0" borderId="2" xfId="3" applyNumberFormat="1" applyFont="1" applyFill="1" applyBorder="1" applyAlignment="1">
      <alignment vertical="center"/>
    </xf>
    <xf numFmtId="0" fontId="12" fillId="0" borderId="12" xfId="3" applyFont="1" applyFill="1" applyBorder="1" applyAlignment="1">
      <alignment horizontal="center" vertical="center" shrinkToFit="1"/>
    </xf>
    <xf numFmtId="176" fontId="12" fillId="0" borderId="3" xfId="3" applyNumberFormat="1" applyFont="1" applyFill="1" applyBorder="1" applyAlignment="1">
      <alignment vertical="center"/>
    </xf>
    <xf numFmtId="0" fontId="12" fillId="0" borderId="43" xfId="3" applyFont="1" applyFill="1" applyBorder="1" applyAlignment="1">
      <alignment horizontal="center" vertical="center" shrinkToFit="1"/>
    </xf>
    <xf numFmtId="176" fontId="12" fillId="0" borderId="57" xfId="3" applyNumberFormat="1" applyFont="1" applyFill="1" applyBorder="1" applyAlignment="1">
      <alignment vertical="center"/>
    </xf>
    <xf numFmtId="0" fontId="9" fillId="0" borderId="13" xfId="3" applyFont="1" applyFill="1" applyBorder="1" applyAlignment="1">
      <alignment horizontal="center" vertical="center" shrinkToFit="1"/>
    </xf>
    <xf numFmtId="176" fontId="9" fillId="0" borderId="2" xfId="3" applyNumberFormat="1" applyFont="1" applyFill="1" applyBorder="1" applyAlignment="1">
      <alignment vertical="center"/>
    </xf>
    <xf numFmtId="0" fontId="12" fillId="0" borderId="91" xfId="3" applyFont="1" applyFill="1" applyBorder="1" applyAlignment="1">
      <alignment horizontal="center" vertical="center" shrinkToFit="1"/>
    </xf>
    <xf numFmtId="176" fontId="12" fillId="0" borderId="87" xfId="3" applyNumberFormat="1" applyFont="1" applyFill="1" applyBorder="1" applyAlignment="1">
      <alignment vertical="center"/>
    </xf>
    <xf numFmtId="0" fontId="10" fillId="0" borderId="0" xfId="3" applyFont="1" applyFill="1" applyAlignment="1">
      <alignment vertical="center" shrinkToFit="1"/>
    </xf>
    <xf numFmtId="0" fontId="15" fillId="3" borderId="13" xfId="3" applyFont="1" applyFill="1" applyBorder="1" applyAlignment="1">
      <alignment horizontal="center" vertical="center" shrinkToFit="1"/>
    </xf>
    <xf numFmtId="181" fontId="12" fillId="3" borderId="47" xfId="3" applyNumberFormat="1" applyFont="1" applyFill="1" applyBorder="1" applyAlignment="1">
      <alignment horizontal="right" vertical="center" shrinkToFit="1"/>
    </xf>
    <xf numFmtId="181" fontId="12" fillId="3" borderId="2" xfId="3" applyNumberFormat="1" applyFont="1" applyFill="1" applyBorder="1" applyAlignment="1">
      <alignment horizontal="right" vertical="center" shrinkToFit="1"/>
    </xf>
    <xf numFmtId="0" fontId="15" fillId="3" borderId="14" xfId="3" applyFont="1" applyFill="1" applyBorder="1" applyAlignment="1">
      <alignment horizontal="center" vertical="center" shrinkToFit="1"/>
    </xf>
    <xf numFmtId="181" fontId="12" fillId="3" borderId="68" xfId="3" applyNumberFormat="1" applyFont="1" applyFill="1" applyBorder="1" applyAlignment="1">
      <alignment horizontal="right" vertical="center" shrinkToFit="1"/>
    </xf>
    <xf numFmtId="181" fontId="12" fillId="3" borderId="11" xfId="3" applyNumberFormat="1" applyFont="1" applyFill="1" applyBorder="1" applyAlignment="1">
      <alignment horizontal="right" vertical="center" shrinkToFit="1"/>
    </xf>
    <xf numFmtId="0" fontId="15" fillId="3" borderId="19" xfId="3" applyFont="1" applyFill="1" applyBorder="1" applyAlignment="1">
      <alignment horizontal="center" vertical="center" shrinkToFit="1"/>
    </xf>
    <xf numFmtId="0" fontId="15" fillId="3" borderId="85" xfId="3" applyFont="1" applyFill="1" applyBorder="1" applyAlignment="1">
      <alignment horizontal="center" vertical="center" shrinkToFit="1"/>
    </xf>
    <xf numFmtId="181" fontId="12" fillId="3" borderId="89" xfId="3" applyNumberFormat="1" applyFont="1" applyFill="1" applyBorder="1" applyAlignment="1">
      <alignment horizontal="right" vertical="center" shrinkToFit="1"/>
    </xf>
    <xf numFmtId="0" fontId="17" fillId="3" borderId="13" xfId="3" applyFont="1" applyFill="1" applyBorder="1" applyAlignment="1">
      <alignment horizontal="center" vertical="center" shrinkToFit="1"/>
    </xf>
    <xf numFmtId="181" fontId="9" fillId="3" borderId="64" xfId="3" applyNumberFormat="1" applyFont="1" applyFill="1" applyBorder="1" applyAlignment="1">
      <alignment horizontal="right" vertical="center" shrinkToFit="1"/>
    </xf>
    <xf numFmtId="181" fontId="12" fillId="3" borderId="7" xfId="3" applyNumberFormat="1" applyFont="1" applyFill="1" applyBorder="1" applyAlignment="1">
      <alignment horizontal="center" vertical="center" shrinkToFit="1"/>
    </xf>
    <xf numFmtId="181" fontId="12" fillId="3" borderId="53" xfId="3" applyNumberFormat="1" applyFont="1" applyFill="1" applyBorder="1" applyAlignment="1">
      <alignment horizontal="right" vertical="center" shrinkToFit="1"/>
    </xf>
    <xf numFmtId="181" fontId="12" fillId="3" borderId="67" xfId="3" applyNumberFormat="1" applyFont="1" applyFill="1" applyBorder="1" applyAlignment="1">
      <alignment horizontal="right" vertical="center" shrinkToFit="1"/>
    </xf>
    <xf numFmtId="181" fontId="12" fillId="3" borderId="25" xfId="3" applyNumberFormat="1" applyFont="1" applyFill="1" applyBorder="1" applyAlignment="1">
      <alignment horizontal="right" vertical="center" shrinkToFit="1"/>
    </xf>
    <xf numFmtId="181" fontId="12" fillId="3" borderId="55" xfId="3" applyNumberFormat="1" applyFont="1" applyFill="1" applyBorder="1" applyAlignment="1">
      <alignment horizontal="right" vertical="center" shrinkToFit="1"/>
    </xf>
    <xf numFmtId="181" fontId="12" fillId="3" borderId="54" xfId="3" applyNumberFormat="1" applyFont="1" applyFill="1" applyBorder="1" applyAlignment="1">
      <alignment horizontal="right" vertical="center" shrinkToFit="1"/>
    </xf>
    <xf numFmtId="181" fontId="12" fillId="3" borderId="105" xfId="3" applyNumberFormat="1" applyFont="1" applyFill="1" applyBorder="1" applyAlignment="1">
      <alignment horizontal="right" vertical="center" shrinkToFit="1"/>
    </xf>
    <xf numFmtId="181" fontId="12" fillId="3" borderId="110" xfId="3" applyNumberFormat="1" applyFont="1" applyFill="1" applyBorder="1" applyAlignment="1">
      <alignment horizontal="right" vertical="center" shrinkToFit="1"/>
    </xf>
    <xf numFmtId="0" fontId="20" fillId="3" borderId="46" xfId="3" applyFont="1" applyFill="1" applyBorder="1" applyAlignment="1">
      <alignment horizontal="center" vertical="center" shrinkToFit="1"/>
    </xf>
    <xf numFmtId="177" fontId="12" fillId="3" borderId="60" xfId="3" applyNumberFormat="1" applyFont="1" applyFill="1" applyBorder="1" applyAlignment="1">
      <alignment vertical="center" shrinkToFit="1"/>
    </xf>
    <xf numFmtId="0" fontId="20" fillId="3" borderId="25" xfId="3" applyFont="1" applyFill="1" applyBorder="1" applyAlignment="1">
      <alignment horizontal="center" vertical="center" shrinkToFit="1"/>
    </xf>
    <xf numFmtId="177" fontId="12" fillId="3" borderId="33" xfId="3" applyNumberFormat="1" applyFont="1" applyFill="1" applyBorder="1" applyAlignment="1">
      <alignment vertical="center" shrinkToFit="1"/>
    </xf>
    <xf numFmtId="0" fontId="20" fillId="3" borderId="30" xfId="3" applyFont="1" applyFill="1" applyBorder="1" applyAlignment="1">
      <alignment horizontal="center" vertical="center" shrinkToFit="1"/>
    </xf>
    <xf numFmtId="177" fontId="12" fillId="3" borderId="49" xfId="3" applyNumberFormat="1" applyFont="1" applyFill="1" applyBorder="1" applyAlignment="1">
      <alignment vertical="center" shrinkToFit="1"/>
    </xf>
    <xf numFmtId="0" fontId="20" fillId="3" borderId="29" xfId="3" applyFont="1" applyFill="1" applyBorder="1" applyAlignment="1">
      <alignment horizontal="center" vertical="center" shrinkToFit="1"/>
    </xf>
    <xf numFmtId="177" fontId="12" fillId="3" borderId="40" xfId="3" applyNumberFormat="1" applyFont="1" applyFill="1" applyBorder="1" applyAlignment="1">
      <alignment vertical="center" shrinkToFit="1"/>
    </xf>
    <xf numFmtId="0" fontId="20" fillId="3" borderId="79" xfId="3" applyFont="1" applyFill="1" applyBorder="1" applyAlignment="1">
      <alignment horizontal="center" vertical="center" shrinkToFit="1"/>
    </xf>
    <xf numFmtId="177" fontId="12" fillId="3" borderId="116" xfId="3" applyNumberFormat="1" applyFont="1" applyFill="1" applyBorder="1" applyAlignment="1">
      <alignment vertical="center" shrinkToFit="1"/>
    </xf>
    <xf numFmtId="0" fontId="21" fillId="3" borderId="29" xfId="3" applyFont="1" applyFill="1" applyBorder="1" applyAlignment="1">
      <alignment horizontal="center" vertical="center" shrinkToFit="1"/>
    </xf>
    <xf numFmtId="177" fontId="9" fillId="3" borderId="40" xfId="3" applyNumberFormat="1" applyFont="1" applyFill="1" applyBorder="1" applyAlignment="1">
      <alignment vertical="center" shrinkToFit="1"/>
    </xf>
    <xf numFmtId="181" fontId="12" fillId="3" borderId="115" xfId="3" applyNumberFormat="1" applyFont="1" applyFill="1" applyBorder="1" applyAlignment="1">
      <alignment horizontal="right" vertical="center" shrinkToFit="1"/>
    </xf>
    <xf numFmtId="0" fontId="21" fillId="3" borderId="25" xfId="3" applyFont="1" applyFill="1" applyBorder="1" applyAlignment="1">
      <alignment horizontal="center" vertical="center" shrinkToFit="1"/>
    </xf>
    <xf numFmtId="177" fontId="9" fillId="3" borderId="33" xfId="3" applyNumberFormat="1" applyFont="1" applyFill="1" applyBorder="1" applyAlignment="1">
      <alignment vertical="center" shrinkToFit="1"/>
    </xf>
    <xf numFmtId="0" fontId="21" fillId="3" borderId="75" xfId="3" applyFont="1" applyFill="1" applyBorder="1" applyAlignment="1">
      <alignment horizontal="center" vertical="center" shrinkToFit="1"/>
    </xf>
    <xf numFmtId="177" fontId="9" fillId="3" borderId="76" xfId="3" applyNumberFormat="1" applyFont="1" applyFill="1" applyBorder="1" applyAlignment="1">
      <alignment vertical="center" shrinkToFit="1"/>
    </xf>
    <xf numFmtId="181" fontId="12" fillId="3" borderId="63" xfId="3" applyNumberFormat="1" applyFont="1" applyFill="1" applyBorder="1" applyAlignment="1">
      <alignment horizontal="right" vertical="center" shrinkToFit="1"/>
    </xf>
    <xf numFmtId="181" fontId="12" fillId="3" borderId="30" xfId="3" applyNumberFormat="1" applyFont="1" applyFill="1" applyBorder="1" applyAlignment="1">
      <alignment horizontal="right" vertical="center" shrinkToFit="1"/>
    </xf>
    <xf numFmtId="181" fontId="12" fillId="3" borderId="56" xfId="3" applyNumberFormat="1" applyFont="1" applyFill="1" applyBorder="1" applyAlignment="1">
      <alignment horizontal="right" vertical="center" shrinkToFit="1"/>
    </xf>
    <xf numFmtId="181" fontId="12" fillId="3" borderId="121" xfId="3" applyNumberFormat="1" applyFont="1" applyFill="1" applyBorder="1" applyAlignment="1">
      <alignment horizontal="right" vertical="center" shrinkToFit="1"/>
    </xf>
    <xf numFmtId="181" fontId="12" fillId="3" borderId="128" xfId="3" applyNumberFormat="1" applyFont="1" applyFill="1" applyBorder="1" applyAlignment="1">
      <alignment horizontal="right" vertical="center" shrinkToFit="1"/>
    </xf>
    <xf numFmtId="181" fontId="12" fillId="3" borderId="127" xfId="3" applyNumberFormat="1" applyFont="1" applyFill="1" applyBorder="1" applyAlignment="1">
      <alignment horizontal="right" vertical="center" shrinkToFit="1"/>
    </xf>
    <xf numFmtId="181" fontId="12" fillId="3" borderId="52" xfId="3" applyNumberFormat="1" applyFont="1" applyFill="1" applyBorder="1" applyAlignment="1">
      <alignment horizontal="right" vertical="center" shrinkToFit="1"/>
    </xf>
    <xf numFmtId="181" fontId="12" fillId="3" borderId="42" xfId="3" applyNumberFormat="1" applyFont="1" applyFill="1" applyBorder="1" applyAlignment="1">
      <alignment horizontal="right" vertical="center" shrinkToFit="1"/>
    </xf>
    <xf numFmtId="177" fontId="12" fillId="3" borderId="48" xfId="3" applyNumberFormat="1" applyFont="1" applyFill="1" applyBorder="1" applyAlignment="1">
      <alignment vertical="center" shrinkToFit="1"/>
    </xf>
    <xf numFmtId="181" fontId="12" fillId="3" borderId="79" xfId="3" applyNumberFormat="1" applyFont="1" applyFill="1" applyBorder="1" applyAlignment="1">
      <alignment horizontal="right" vertical="center" shrinkToFit="1"/>
    </xf>
    <xf numFmtId="181" fontId="12" fillId="3" borderId="78" xfId="3" applyNumberFormat="1" applyFont="1" applyFill="1" applyBorder="1" applyAlignment="1">
      <alignment horizontal="right" vertical="center" shrinkToFit="1"/>
    </xf>
    <xf numFmtId="0" fontId="21" fillId="3" borderId="52" xfId="3" applyFont="1" applyFill="1" applyBorder="1" applyAlignment="1">
      <alignment horizontal="center" vertical="center" shrinkToFit="1"/>
    </xf>
    <xf numFmtId="181" fontId="12" fillId="3" borderId="95" xfId="3" applyNumberFormat="1" applyFont="1" applyFill="1" applyBorder="1" applyAlignment="1">
      <alignment horizontal="right" vertical="center" shrinkToFit="1"/>
    </xf>
    <xf numFmtId="181" fontId="12" fillId="3" borderId="123" xfId="3" applyNumberFormat="1" applyFont="1" applyFill="1" applyBorder="1" applyAlignment="1">
      <alignment horizontal="right" vertical="center" shrinkToFit="1"/>
    </xf>
    <xf numFmtId="177" fontId="11" fillId="3" borderId="18" xfId="3" applyNumberFormat="1" applyFont="1" applyFill="1" applyBorder="1" applyAlignment="1">
      <alignment horizontal="right" vertical="center" shrinkToFit="1"/>
    </xf>
    <xf numFmtId="177" fontId="18" fillId="3" borderId="13" xfId="3" applyNumberFormat="1" applyFont="1" applyFill="1" applyBorder="1" applyAlignment="1">
      <alignment horizontal="right" vertical="center" shrinkToFit="1"/>
    </xf>
    <xf numFmtId="177" fontId="18" fillId="3" borderId="18" xfId="3" applyNumberFormat="1" applyFont="1" applyFill="1" applyBorder="1" applyAlignment="1">
      <alignment horizontal="right" vertical="center" shrinkToFit="1"/>
    </xf>
    <xf numFmtId="177" fontId="18" fillId="3" borderId="114" xfId="3" applyNumberFormat="1" applyFont="1" applyFill="1" applyBorder="1" applyAlignment="1">
      <alignment horizontal="right" vertical="center" shrinkToFit="1"/>
    </xf>
    <xf numFmtId="178" fontId="11" fillId="3" borderId="82" xfId="3" applyNumberFormat="1" applyFont="1" applyFill="1" applyBorder="1" applyAlignment="1">
      <alignment horizontal="right" vertical="center" shrinkToFit="1"/>
    </xf>
    <xf numFmtId="178" fontId="11" fillId="3" borderId="17" xfId="3" applyNumberFormat="1" applyFont="1" applyFill="1" applyBorder="1" applyAlignment="1">
      <alignment horizontal="right" vertical="center" shrinkToFit="1"/>
    </xf>
    <xf numFmtId="178" fontId="11" fillId="3" borderId="18" xfId="3" applyNumberFormat="1" applyFont="1" applyFill="1" applyBorder="1" applyAlignment="1">
      <alignment horizontal="right" vertical="center" shrinkToFit="1"/>
    </xf>
    <xf numFmtId="178" fontId="11" fillId="3" borderId="85" xfId="3" applyNumberFormat="1" applyFont="1" applyFill="1" applyBorder="1" applyAlignment="1">
      <alignment horizontal="right" vertical="center" shrinkToFit="1"/>
    </xf>
    <xf numFmtId="178" fontId="18" fillId="3" borderId="14" xfId="3" applyNumberFormat="1" applyFont="1" applyFill="1" applyBorder="1" applyAlignment="1">
      <alignment horizontal="right" vertical="center" shrinkToFit="1"/>
    </xf>
    <xf numFmtId="178" fontId="18" fillId="3" borderId="17" xfId="3" applyNumberFormat="1" applyFont="1" applyFill="1" applyBorder="1" applyAlignment="1">
      <alignment horizontal="right" vertical="center" shrinkToFit="1"/>
    </xf>
    <xf numFmtId="178" fontId="18" fillId="3" borderId="18" xfId="3" applyNumberFormat="1" applyFont="1" applyFill="1" applyBorder="1" applyAlignment="1">
      <alignment horizontal="right" vertical="center" shrinkToFit="1"/>
    </xf>
    <xf numFmtId="178" fontId="18" fillId="3" borderId="114" xfId="3" applyNumberFormat="1" applyFont="1" applyFill="1" applyBorder="1" applyAlignment="1">
      <alignment horizontal="right" vertical="center" shrinkToFit="1"/>
    </xf>
    <xf numFmtId="177" fontId="12" fillId="3" borderId="49" xfId="3" applyNumberFormat="1" applyFont="1" applyFill="1" applyBorder="1" applyAlignment="1">
      <alignment horizontal="center" vertical="center" shrinkToFit="1"/>
    </xf>
    <xf numFmtId="177" fontId="12" fillId="3" borderId="116" xfId="3" applyNumberFormat="1" applyFont="1" applyFill="1" applyBorder="1" applyAlignment="1">
      <alignment horizontal="center" vertical="center" shrinkToFit="1"/>
    </xf>
    <xf numFmtId="177" fontId="9" fillId="3" borderId="50" xfId="3" applyNumberFormat="1" applyFont="1" applyFill="1" applyBorder="1" applyAlignment="1">
      <alignment horizontal="center" vertical="center" shrinkToFit="1"/>
    </xf>
    <xf numFmtId="177" fontId="12" fillId="3" borderId="33" xfId="3" applyNumberFormat="1" applyFont="1" applyFill="1" applyBorder="1" applyAlignment="1">
      <alignment horizontal="center" vertical="center" shrinkToFit="1"/>
    </xf>
    <xf numFmtId="177" fontId="9" fillId="3" borderId="33" xfId="3" applyNumberFormat="1" applyFont="1" applyFill="1" applyBorder="1" applyAlignment="1">
      <alignment horizontal="center" vertical="center" shrinkToFit="1"/>
    </xf>
    <xf numFmtId="0" fontId="12" fillId="0" borderId="82" xfId="3" applyFont="1" applyFill="1" applyBorder="1" applyAlignment="1">
      <alignment horizontal="center" vertical="center" shrinkToFit="1"/>
    </xf>
    <xf numFmtId="176" fontId="12" fillId="0" borderId="88" xfId="3" applyNumberFormat="1" applyFont="1" applyFill="1" applyBorder="1" applyAlignment="1">
      <alignment vertical="center"/>
    </xf>
    <xf numFmtId="181" fontId="12" fillId="3" borderId="85" xfId="3" applyNumberFormat="1" applyFont="1" applyFill="1" applyBorder="1" applyAlignment="1">
      <alignment horizontal="right" vertical="center" shrinkToFit="1"/>
    </xf>
    <xf numFmtId="181" fontId="12" fillId="3" borderId="14" xfId="3" applyNumberFormat="1" applyFont="1" applyFill="1" applyBorder="1" applyAlignment="1">
      <alignment horizontal="right" vertical="center" shrinkToFit="1"/>
    </xf>
    <xf numFmtId="177" fontId="11" fillId="3" borderId="85" xfId="3" applyNumberFormat="1" applyFont="1" applyFill="1" applyBorder="1" applyAlignment="1">
      <alignment horizontal="right" vertical="center" shrinkToFit="1"/>
    </xf>
    <xf numFmtId="176" fontId="12" fillId="0" borderId="43" xfId="3" applyNumberFormat="1" applyFont="1" applyFill="1" applyBorder="1" applyAlignment="1">
      <alignment vertical="center"/>
    </xf>
    <xf numFmtId="181" fontId="12" fillId="3" borderId="19" xfId="3" applyNumberFormat="1" applyFont="1" applyFill="1" applyBorder="1" applyAlignment="1">
      <alignment horizontal="right" vertical="center" shrinkToFit="1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right" vertical="center"/>
    </xf>
    <xf numFmtId="0" fontId="4" fillId="2" borderId="0" xfId="3" applyFont="1" applyFill="1" applyAlignment="1">
      <alignment horizontal="right" vertical="center"/>
    </xf>
    <xf numFmtId="0" fontId="23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2" fillId="0" borderId="1" xfId="3" applyFont="1" applyFill="1" applyBorder="1" applyAlignment="1">
      <alignment horizontal="center" vertical="center" shrinkToFit="1"/>
    </xf>
    <xf numFmtId="179" fontId="12" fillId="3" borderId="2" xfId="3" applyNumberFormat="1" applyFont="1" applyFill="1" applyBorder="1" applyAlignment="1">
      <alignment horizontal="center" vertical="center" shrinkToFit="1"/>
    </xf>
    <xf numFmtId="179" fontId="12" fillId="3" borderId="24" xfId="3" applyNumberFormat="1" applyFont="1" applyFill="1" applyBorder="1" applyAlignment="1">
      <alignment horizontal="center" vertical="center" shrinkToFit="1"/>
    </xf>
    <xf numFmtId="179" fontId="12" fillId="3" borderId="8" xfId="3" applyNumberFormat="1" applyFont="1" applyFill="1" applyBorder="1" applyAlignment="1">
      <alignment horizontal="center" vertical="center" shrinkToFit="1"/>
    </xf>
    <xf numFmtId="179" fontId="12" fillId="3" borderId="26" xfId="3" applyNumberFormat="1" applyFont="1" applyFill="1" applyBorder="1" applyAlignment="1">
      <alignment horizontal="center" vertical="center" shrinkToFit="1"/>
    </xf>
    <xf numFmtId="179" fontId="12" fillId="3" borderId="57" xfId="3" applyNumberFormat="1" applyFont="1" applyFill="1" applyBorder="1" applyAlignment="1">
      <alignment horizontal="center" vertical="center" shrinkToFit="1"/>
    </xf>
    <xf numFmtId="179" fontId="12" fillId="3" borderId="51" xfId="3" applyNumberFormat="1" applyFont="1" applyFill="1" applyBorder="1" applyAlignment="1">
      <alignment horizontal="center" vertical="center" shrinkToFit="1"/>
    </xf>
    <xf numFmtId="179" fontId="12" fillId="3" borderId="45" xfId="3" applyNumberFormat="1" applyFont="1" applyFill="1" applyBorder="1" applyAlignment="1">
      <alignment horizontal="center" vertical="center" shrinkToFit="1"/>
    </xf>
    <xf numFmtId="180" fontId="12" fillId="3" borderId="2" xfId="3" applyNumberFormat="1" applyFont="1" applyFill="1" applyBorder="1" applyAlignment="1">
      <alignment horizontal="center" vertical="center" shrinkToFit="1"/>
    </xf>
    <xf numFmtId="180" fontId="12" fillId="3" borderId="24" xfId="3" applyNumberFormat="1" applyFont="1" applyFill="1" applyBorder="1" applyAlignment="1">
      <alignment horizontal="center" vertical="center" shrinkToFit="1"/>
    </xf>
    <xf numFmtId="180" fontId="12" fillId="3" borderId="8" xfId="3" applyNumberFormat="1" applyFont="1" applyFill="1" applyBorder="1" applyAlignment="1">
      <alignment horizontal="center" vertical="center" shrinkToFit="1"/>
    </xf>
    <xf numFmtId="179" fontId="12" fillId="3" borderId="88" xfId="3" applyNumberFormat="1" applyFont="1" applyFill="1" applyBorder="1" applyAlignment="1">
      <alignment horizontal="center" vertical="center" shrinkToFit="1"/>
    </xf>
    <xf numFmtId="179" fontId="12" fillId="3" borderId="112" xfId="3" applyNumberFormat="1" applyFont="1" applyFill="1" applyBorder="1" applyAlignment="1">
      <alignment horizontal="center" vertical="center" shrinkToFit="1"/>
    </xf>
    <xf numFmtId="179" fontId="12" fillId="3" borderId="80" xfId="3" applyNumberFormat="1" applyFont="1" applyFill="1" applyBorder="1" applyAlignment="1">
      <alignment horizontal="center" vertical="center" shrinkToFit="1"/>
    </xf>
    <xf numFmtId="179" fontId="12" fillId="3" borderId="89" xfId="3" applyNumberFormat="1" applyFont="1" applyFill="1" applyBorder="1" applyAlignment="1">
      <alignment horizontal="center" vertical="center" shrinkToFit="1"/>
    </xf>
    <xf numFmtId="179" fontId="12" fillId="3" borderId="99" xfId="3" applyNumberFormat="1" applyFont="1" applyFill="1" applyBorder="1" applyAlignment="1">
      <alignment horizontal="center" vertical="center" shrinkToFit="1"/>
    </xf>
    <xf numFmtId="179" fontId="12" fillId="3" borderId="83" xfId="3" applyNumberFormat="1" applyFont="1" applyFill="1" applyBorder="1" applyAlignment="1">
      <alignment horizontal="center" vertical="center" shrinkToFit="1"/>
    </xf>
    <xf numFmtId="180" fontId="12" fillId="3" borderId="34" xfId="3" applyNumberFormat="1" applyFont="1" applyFill="1" applyBorder="1" applyAlignment="1">
      <alignment horizontal="center" vertical="center" shrinkToFit="1"/>
    </xf>
    <xf numFmtId="180" fontId="12" fillId="3" borderId="28" xfId="3" applyNumberFormat="1" applyFont="1" applyFill="1" applyBorder="1" applyAlignment="1">
      <alignment horizontal="center" vertical="center" shrinkToFit="1"/>
    </xf>
    <xf numFmtId="180" fontId="12" fillId="3" borderId="35" xfId="3" applyNumberFormat="1" applyFont="1" applyFill="1" applyBorder="1" applyAlignment="1">
      <alignment horizontal="center" vertical="center" shrinkToFit="1"/>
    </xf>
    <xf numFmtId="180" fontId="12" fillId="3" borderId="99" xfId="3" applyNumberFormat="1" applyFont="1" applyFill="1" applyBorder="1" applyAlignment="1">
      <alignment horizontal="center" vertical="center" shrinkToFit="1"/>
    </xf>
    <xf numFmtId="180" fontId="12" fillId="3" borderId="83" xfId="3" applyNumberFormat="1" applyFont="1" applyFill="1" applyBorder="1" applyAlignment="1">
      <alignment horizontal="center" vertical="center" shrinkToFit="1"/>
    </xf>
    <xf numFmtId="179" fontId="9" fillId="3" borderId="88" xfId="3" applyNumberFormat="1" applyFont="1" applyFill="1" applyBorder="1" applyAlignment="1">
      <alignment horizontal="center" vertical="center" shrinkToFit="1"/>
    </xf>
    <xf numFmtId="179" fontId="9" fillId="3" borderId="112" xfId="3" applyNumberFormat="1" applyFont="1" applyFill="1" applyBorder="1" applyAlignment="1">
      <alignment horizontal="center" vertical="center" shrinkToFit="1"/>
    </xf>
    <xf numFmtId="179" fontId="9" fillId="3" borderId="80" xfId="3" applyNumberFormat="1" applyFont="1" applyFill="1" applyBorder="1" applyAlignment="1">
      <alignment horizontal="center" vertical="center" shrinkToFit="1"/>
    </xf>
    <xf numFmtId="179" fontId="9" fillId="3" borderId="64" xfId="3" applyNumberFormat="1" applyFont="1" applyFill="1" applyBorder="1" applyAlignment="1">
      <alignment horizontal="center" vertical="center" shrinkToFit="1"/>
    </xf>
    <xf numFmtId="179" fontId="9" fillId="3" borderId="69" xfId="3" applyNumberFormat="1" applyFont="1" applyFill="1" applyBorder="1" applyAlignment="1">
      <alignment horizontal="center" vertical="center" shrinkToFit="1"/>
    </xf>
    <xf numFmtId="179" fontId="9" fillId="3" borderId="90" xfId="3" applyNumberFormat="1" applyFont="1" applyFill="1" applyBorder="1" applyAlignment="1">
      <alignment horizontal="center" vertical="center" shrinkToFit="1"/>
    </xf>
    <xf numFmtId="0" fontId="24" fillId="4" borderId="0" xfId="3" applyFont="1" applyFill="1" applyAlignment="1">
      <alignment vertical="center"/>
    </xf>
    <xf numFmtId="0" fontId="12" fillId="4" borderId="9" xfId="3" applyFont="1" applyFill="1" applyBorder="1" applyAlignment="1">
      <alignment horizontal="center" vertical="center"/>
    </xf>
    <xf numFmtId="0" fontId="12" fillId="4" borderId="7" xfId="3" applyFont="1" applyFill="1" applyBorder="1" applyAlignment="1">
      <alignment horizontal="center" vertical="center"/>
    </xf>
    <xf numFmtId="0" fontId="9" fillId="4" borderId="140" xfId="3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5" fillId="4" borderId="11" xfId="3" applyFont="1" applyFill="1" applyBorder="1" applyAlignment="1">
      <alignment horizontal="right" vertical="center"/>
    </xf>
    <xf numFmtId="176" fontId="12" fillId="4" borderId="2" xfId="3" applyNumberFormat="1" applyFont="1" applyFill="1" applyBorder="1" applyAlignment="1">
      <alignment vertical="center"/>
    </xf>
    <xf numFmtId="183" fontId="12" fillId="4" borderId="147" xfId="3" applyNumberFormat="1" applyFont="1" applyFill="1" applyBorder="1" applyAlignment="1">
      <alignment horizontal="center" vertical="center" shrinkToFit="1"/>
    </xf>
    <xf numFmtId="183" fontId="12" fillId="4" borderId="24" xfId="3" applyNumberFormat="1" applyFont="1" applyFill="1" applyBorder="1" applyAlignment="1">
      <alignment horizontal="center" vertical="center" shrinkToFit="1"/>
    </xf>
    <xf numFmtId="183" fontId="12" fillId="4" borderId="148" xfId="3" applyNumberFormat="1" applyFont="1" applyFill="1" applyBorder="1" applyAlignment="1">
      <alignment horizontal="center" vertical="center" shrinkToFit="1"/>
    </xf>
    <xf numFmtId="181" fontId="12" fillId="4" borderId="2" xfId="3" applyNumberFormat="1" applyFont="1" applyFill="1" applyBorder="1" applyAlignment="1">
      <alignment horizontal="right" vertical="center" shrinkToFit="1"/>
    </xf>
    <xf numFmtId="183" fontId="12" fillId="4" borderId="149" xfId="5" applyNumberFormat="1" applyFont="1" applyFill="1" applyBorder="1" applyAlignment="1">
      <alignment horizontal="center" vertical="center" shrinkToFit="1"/>
    </xf>
    <xf numFmtId="176" fontId="12" fillId="4" borderId="3" xfId="3" applyNumberFormat="1" applyFont="1" applyFill="1" applyBorder="1" applyAlignment="1">
      <alignment vertical="center"/>
    </xf>
    <xf numFmtId="183" fontId="12" fillId="4" borderId="143" xfId="3" applyNumberFormat="1" applyFont="1" applyFill="1" applyBorder="1" applyAlignment="1">
      <alignment horizontal="center" vertical="center" shrinkToFit="1"/>
    </xf>
    <xf numFmtId="183" fontId="12" fillId="4" borderId="26" xfId="3" applyNumberFormat="1" applyFont="1" applyFill="1" applyBorder="1" applyAlignment="1">
      <alignment horizontal="center" vertical="center" shrinkToFit="1"/>
    </xf>
    <xf numFmtId="183" fontId="12" fillId="4" borderId="144" xfId="3" applyNumberFormat="1" applyFont="1" applyFill="1" applyBorder="1" applyAlignment="1">
      <alignment horizontal="center" vertical="center" shrinkToFit="1"/>
    </xf>
    <xf numFmtId="181" fontId="12" fillId="4" borderId="11" xfId="3" applyNumberFormat="1" applyFont="1" applyFill="1" applyBorder="1" applyAlignment="1">
      <alignment horizontal="right" vertical="center" shrinkToFit="1"/>
    </xf>
    <xf numFmtId="183" fontId="12" fillId="4" borderId="145" xfId="5" applyNumberFormat="1" applyFont="1" applyFill="1" applyBorder="1" applyAlignment="1">
      <alignment horizontal="center" vertical="center" shrinkToFit="1"/>
    </xf>
    <xf numFmtId="183" fontId="12" fillId="4" borderId="22" xfId="5" applyNumberFormat="1" applyFont="1" applyFill="1" applyBorder="1" applyAlignment="1">
      <alignment horizontal="center" vertical="center" shrinkToFit="1"/>
    </xf>
    <xf numFmtId="183" fontId="12" fillId="4" borderId="150" xfId="5" applyNumberFormat="1" applyFont="1" applyFill="1" applyBorder="1" applyAlignment="1">
      <alignment horizontal="center" vertical="center" shrinkToFit="1"/>
    </xf>
    <xf numFmtId="183" fontId="12" fillId="4" borderId="149" xfId="3" applyNumberFormat="1" applyFont="1" applyFill="1" applyBorder="1" applyAlignment="1">
      <alignment horizontal="center" vertical="center" shrinkToFit="1"/>
    </xf>
    <xf numFmtId="183" fontId="12" fillId="4" borderId="24" xfId="5" applyNumberFormat="1" applyFont="1" applyFill="1" applyBorder="1" applyAlignment="1">
      <alignment horizontal="center" vertical="center" shrinkToFit="1"/>
    </xf>
    <xf numFmtId="183" fontId="12" fillId="4" borderId="151" xfId="5" applyNumberFormat="1" applyFont="1" applyFill="1" applyBorder="1" applyAlignment="1">
      <alignment horizontal="center" vertical="center" shrinkToFit="1"/>
    </xf>
    <xf numFmtId="176" fontId="12" fillId="4" borderId="57" xfId="3" applyNumberFormat="1" applyFont="1" applyFill="1" applyBorder="1" applyAlignment="1">
      <alignment vertical="center"/>
    </xf>
    <xf numFmtId="183" fontId="12" fillId="4" borderId="152" xfId="3" applyNumberFormat="1" applyFont="1" applyFill="1" applyBorder="1" applyAlignment="1">
      <alignment horizontal="center" vertical="center" shrinkToFit="1"/>
    </xf>
    <xf numFmtId="183" fontId="12" fillId="4" borderId="51" xfId="3" applyNumberFormat="1" applyFont="1" applyFill="1" applyBorder="1" applyAlignment="1">
      <alignment horizontal="center" vertical="center" shrinkToFit="1"/>
    </xf>
    <xf numFmtId="183" fontId="12" fillId="4" borderId="153" xfId="3" applyNumberFormat="1" applyFont="1" applyFill="1" applyBorder="1" applyAlignment="1">
      <alignment horizontal="center" vertical="center" shrinkToFit="1"/>
    </xf>
    <xf numFmtId="181" fontId="12" fillId="4" borderId="34" xfId="3" applyNumberFormat="1" applyFont="1" applyFill="1" applyBorder="1" applyAlignment="1">
      <alignment horizontal="right" vertical="center" shrinkToFit="1"/>
    </xf>
    <xf numFmtId="183" fontId="12" fillId="4" borderId="154" xfId="5" applyNumberFormat="1" applyFont="1" applyFill="1" applyBorder="1" applyAlignment="1">
      <alignment horizontal="center" vertical="center" shrinkToFit="1"/>
    </xf>
    <xf numFmtId="183" fontId="12" fillId="4" borderId="28" xfId="5" applyNumberFormat="1" applyFont="1" applyFill="1" applyBorder="1" applyAlignment="1">
      <alignment horizontal="center" vertical="center" shrinkToFit="1"/>
    </xf>
    <xf numFmtId="183" fontId="12" fillId="4" borderId="155" xfId="5" applyNumberFormat="1" applyFont="1" applyFill="1" applyBorder="1" applyAlignment="1">
      <alignment horizontal="center" vertical="center" shrinkToFit="1"/>
    </xf>
    <xf numFmtId="183" fontId="12" fillId="4" borderId="156" xfId="3" applyNumberFormat="1" applyFont="1" applyFill="1" applyBorder="1" applyAlignment="1">
      <alignment horizontal="center" vertical="center" shrinkToFit="1"/>
    </xf>
    <xf numFmtId="183" fontId="12" fillId="4" borderId="151" xfId="3" applyNumberFormat="1" applyFont="1" applyFill="1" applyBorder="1" applyAlignment="1">
      <alignment horizontal="center" vertical="center" shrinkToFit="1"/>
    </xf>
    <xf numFmtId="183" fontId="12" fillId="4" borderId="156" xfId="5" applyNumberFormat="1" applyFont="1" applyFill="1" applyBorder="1" applyAlignment="1">
      <alignment horizontal="center" vertical="center" shrinkToFit="1"/>
    </xf>
    <xf numFmtId="183" fontId="12" fillId="4" borderId="145" xfId="3" applyNumberFormat="1" applyFont="1" applyFill="1" applyBorder="1" applyAlignment="1">
      <alignment horizontal="center" vertical="center" shrinkToFit="1"/>
    </xf>
    <xf numFmtId="183" fontId="12" fillId="4" borderId="22" xfId="3" applyNumberFormat="1" applyFont="1" applyFill="1" applyBorder="1" applyAlignment="1">
      <alignment horizontal="center" vertical="center" shrinkToFit="1"/>
    </xf>
    <xf numFmtId="183" fontId="12" fillId="4" borderId="146" xfId="3" applyNumberFormat="1" applyFont="1" applyFill="1" applyBorder="1" applyAlignment="1">
      <alignment horizontal="center" vertical="center" shrinkToFit="1"/>
    </xf>
    <xf numFmtId="183" fontId="12" fillId="4" borderId="157" xfId="3" applyNumberFormat="1" applyFont="1" applyFill="1" applyBorder="1" applyAlignment="1">
      <alignment horizontal="center" vertical="center" shrinkToFit="1"/>
    </xf>
    <xf numFmtId="183" fontId="12" fillId="4" borderId="154" xfId="3" applyNumberFormat="1" applyFont="1" applyFill="1" applyBorder="1" applyAlignment="1">
      <alignment horizontal="center" vertical="center" shrinkToFit="1"/>
    </xf>
    <xf numFmtId="183" fontId="12" fillId="4" borderId="28" xfId="3" applyNumberFormat="1" applyFont="1" applyFill="1" applyBorder="1" applyAlignment="1">
      <alignment horizontal="center" vertical="center" shrinkToFit="1"/>
    </xf>
    <xf numFmtId="183" fontId="12" fillId="4" borderId="158" xfId="3" applyNumberFormat="1" applyFont="1" applyFill="1" applyBorder="1" applyAlignment="1">
      <alignment horizontal="center" vertical="center" shrinkToFit="1"/>
    </xf>
    <xf numFmtId="181" fontId="12" fillId="4" borderId="89" xfId="3" applyNumberFormat="1" applyFont="1" applyFill="1" applyBorder="1" applyAlignment="1">
      <alignment horizontal="right" vertical="center" shrinkToFit="1"/>
    </xf>
    <xf numFmtId="183" fontId="12" fillId="4" borderId="159" xfId="3" applyNumberFormat="1" applyFont="1" applyFill="1" applyBorder="1" applyAlignment="1">
      <alignment horizontal="center" vertical="center" shrinkToFit="1"/>
    </xf>
    <xf numFmtId="183" fontId="12" fillId="4" borderId="99" xfId="3" applyNumberFormat="1" applyFont="1" applyFill="1" applyBorder="1" applyAlignment="1">
      <alignment horizontal="center" vertical="center" shrinkToFit="1"/>
    </xf>
    <xf numFmtId="183" fontId="12" fillId="4" borderId="160" xfId="3" applyNumberFormat="1" applyFont="1" applyFill="1" applyBorder="1" applyAlignment="1">
      <alignment horizontal="center" vertical="center" shrinkToFit="1"/>
    </xf>
    <xf numFmtId="176" fontId="9" fillId="4" borderId="2" xfId="3" applyNumberFormat="1" applyFont="1" applyFill="1" applyBorder="1" applyAlignment="1">
      <alignment vertical="center"/>
    </xf>
    <xf numFmtId="183" fontId="9" fillId="4" borderId="149" xfId="3" applyNumberFormat="1" applyFont="1" applyFill="1" applyBorder="1" applyAlignment="1">
      <alignment horizontal="center" vertical="center" shrinkToFit="1"/>
    </xf>
    <xf numFmtId="183" fontId="9" fillId="4" borderId="24" xfId="3" applyNumberFormat="1" applyFont="1" applyFill="1" applyBorder="1" applyAlignment="1">
      <alignment horizontal="center" vertical="center" shrinkToFit="1"/>
    </xf>
    <xf numFmtId="183" fontId="9" fillId="4" borderId="148" xfId="3" applyNumberFormat="1" applyFont="1" applyFill="1" applyBorder="1" applyAlignment="1">
      <alignment horizontal="center" vertical="center" shrinkToFit="1"/>
    </xf>
    <xf numFmtId="181" fontId="9" fillId="4" borderId="11" xfId="3" applyNumberFormat="1" applyFont="1" applyFill="1" applyBorder="1" applyAlignment="1">
      <alignment horizontal="right" vertical="center" shrinkToFit="1"/>
    </xf>
    <xf numFmtId="183" fontId="9" fillId="4" borderId="161" xfId="3" applyNumberFormat="1" applyFont="1" applyFill="1" applyBorder="1" applyAlignment="1">
      <alignment horizontal="center" vertical="center" shrinkToFit="1"/>
    </xf>
    <xf numFmtId="183" fontId="9" fillId="4" borderId="69" xfId="3" applyNumberFormat="1" applyFont="1" applyFill="1" applyBorder="1" applyAlignment="1">
      <alignment horizontal="center" vertical="center" shrinkToFit="1"/>
    </xf>
    <xf numFmtId="176" fontId="12" fillId="4" borderId="87" xfId="3" applyNumberFormat="1" applyFont="1" applyFill="1" applyBorder="1" applyAlignment="1">
      <alignment vertical="center"/>
    </xf>
    <xf numFmtId="183" fontId="12" fillId="4" borderId="162" xfId="3" applyNumberFormat="1" applyFont="1" applyFill="1" applyBorder="1" applyAlignment="1">
      <alignment horizontal="center" vertical="center" shrinkToFit="1"/>
    </xf>
    <xf numFmtId="183" fontId="12" fillId="4" borderId="96" xfId="3" applyNumberFormat="1" applyFont="1" applyFill="1" applyBorder="1" applyAlignment="1">
      <alignment horizontal="center" vertical="center" shrinkToFit="1"/>
    </xf>
    <xf numFmtId="183" fontId="12" fillId="4" borderId="163" xfId="3" applyNumberFormat="1" applyFont="1" applyFill="1" applyBorder="1" applyAlignment="1">
      <alignment horizontal="center" vertical="center" shrinkToFit="1"/>
    </xf>
    <xf numFmtId="183" fontId="12" fillId="4" borderId="159" xfId="5" applyNumberFormat="1" applyFont="1" applyFill="1" applyBorder="1" applyAlignment="1">
      <alignment horizontal="center" vertical="center" shrinkToFit="1"/>
    </xf>
    <xf numFmtId="183" fontId="12" fillId="4" borderId="99" xfId="5" applyNumberFormat="1" applyFont="1" applyFill="1" applyBorder="1" applyAlignment="1">
      <alignment horizontal="center" vertical="center" shrinkToFit="1"/>
    </xf>
    <xf numFmtId="183" fontId="12" fillId="4" borderId="160" xfId="5" applyNumberFormat="1" applyFont="1" applyFill="1" applyBorder="1" applyAlignment="1">
      <alignment horizontal="center" vertical="center" shrinkToFit="1"/>
    </xf>
    <xf numFmtId="179" fontId="12" fillId="3" borderId="3" xfId="3" applyNumberFormat="1" applyFont="1" applyFill="1" applyBorder="1" applyAlignment="1">
      <alignment horizontal="center" vertical="center" shrinkToFit="1"/>
    </xf>
    <xf numFmtId="179" fontId="12" fillId="3" borderId="10" xfId="3" applyNumberFormat="1" applyFont="1" applyFill="1" applyBorder="1" applyAlignment="1">
      <alignment horizontal="center" vertical="center" shrinkToFit="1"/>
    </xf>
    <xf numFmtId="180" fontId="12" fillId="3" borderId="11" xfId="3" applyNumberFormat="1" applyFont="1" applyFill="1" applyBorder="1" applyAlignment="1">
      <alignment horizontal="center" vertical="center" shrinkToFit="1"/>
    </xf>
    <xf numFmtId="180" fontId="12" fillId="3" borderId="22" xfId="3" applyNumberFormat="1" applyFont="1" applyFill="1" applyBorder="1" applyAlignment="1">
      <alignment horizontal="center" vertical="center" shrinkToFit="1"/>
    </xf>
    <xf numFmtId="180" fontId="12" fillId="3" borderId="15" xfId="3" applyNumberFormat="1" applyFont="1" applyFill="1" applyBorder="1" applyAlignment="1">
      <alignment horizontal="center" vertical="center" shrinkToFit="1"/>
    </xf>
    <xf numFmtId="181" fontId="12" fillId="3" borderId="40" xfId="3" applyNumberFormat="1" applyFont="1" applyFill="1" applyBorder="1" applyAlignment="1">
      <alignment horizontal="right" vertical="center" shrinkToFit="1"/>
    </xf>
    <xf numFmtId="181" fontId="12" fillId="3" borderId="48" xfId="3" applyNumberFormat="1" applyFont="1" applyFill="1" applyBorder="1" applyAlignment="1">
      <alignment horizontal="right" vertical="center" shrinkToFit="1"/>
    </xf>
    <xf numFmtId="181" fontId="12" fillId="3" borderId="34" xfId="3" applyNumberFormat="1" applyFont="1" applyFill="1" applyBorder="1" applyAlignment="1">
      <alignment horizontal="right" vertical="center" shrinkToFit="1"/>
    </xf>
    <xf numFmtId="180" fontId="12" fillId="3" borderId="89" xfId="3" applyNumberFormat="1" applyFont="1" applyFill="1" applyBorder="1" applyAlignment="1">
      <alignment horizontal="center" vertical="center" shrinkToFit="1"/>
    </xf>
    <xf numFmtId="177" fontId="11" fillId="0" borderId="17" xfId="3" applyNumberFormat="1" applyFont="1" applyFill="1" applyBorder="1" applyAlignment="1">
      <alignment horizontal="right" vertical="center" shrinkToFit="1"/>
    </xf>
    <xf numFmtId="177" fontId="11" fillId="3" borderId="17" xfId="3" applyNumberFormat="1" applyFont="1" applyFill="1" applyBorder="1" applyAlignment="1">
      <alignment horizontal="right" vertical="center" shrinkToFit="1"/>
    </xf>
    <xf numFmtId="177" fontId="11" fillId="3" borderId="20" xfId="3" applyNumberFormat="1" applyFont="1" applyFill="1" applyBorder="1" applyAlignment="1">
      <alignment horizontal="right" vertical="center" shrinkToFit="1"/>
    </xf>
    <xf numFmtId="0" fontId="23" fillId="0" borderId="0" xfId="3" applyFont="1" applyFill="1" applyAlignment="1">
      <alignment horizontal="right"/>
    </xf>
    <xf numFmtId="0" fontId="22" fillId="0" borderId="0" xfId="3" applyFont="1" applyFill="1" applyAlignment="1"/>
    <xf numFmtId="0" fontId="23" fillId="0" borderId="0" xfId="3" applyFont="1" applyFill="1" applyAlignment="1"/>
    <xf numFmtId="0" fontId="14" fillId="0" borderId="0" xfId="3" applyFont="1" applyFill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0" fontId="12" fillId="0" borderId="67" xfId="3" applyFont="1" applyFill="1" applyBorder="1" applyAlignment="1">
      <alignment horizontal="center" vertical="center"/>
    </xf>
    <xf numFmtId="176" fontId="11" fillId="0" borderId="12" xfId="3" applyNumberFormat="1" applyFont="1" applyFill="1" applyBorder="1" applyAlignment="1">
      <alignment vertical="center"/>
    </xf>
    <xf numFmtId="0" fontId="12" fillId="0" borderId="68" xfId="3" applyFont="1" applyFill="1" applyBorder="1" applyAlignment="1">
      <alignment horizontal="center" vertical="center"/>
    </xf>
    <xf numFmtId="181" fontId="11" fillId="5" borderId="14" xfId="5" applyNumberFormat="1" applyFont="1" applyFill="1" applyBorder="1" applyAlignment="1">
      <alignment vertical="center"/>
    </xf>
    <xf numFmtId="0" fontId="12" fillId="0" borderId="47" xfId="3" applyFont="1" applyFill="1" applyBorder="1" applyAlignment="1">
      <alignment horizontal="center" vertical="center"/>
    </xf>
    <xf numFmtId="181" fontId="11" fillId="5" borderId="13" xfId="5" applyNumberFormat="1" applyFont="1" applyFill="1" applyBorder="1" applyAlignment="1">
      <alignment vertical="center"/>
    </xf>
    <xf numFmtId="0" fontId="12" fillId="0" borderId="52" xfId="3" applyFont="1" applyFill="1" applyBorder="1" applyAlignment="1">
      <alignment horizontal="center" vertical="center"/>
    </xf>
    <xf numFmtId="176" fontId="11" fillId="0" borderId="43" xfId="3" applyNumberFormat="1" applyFont="1" applyFill="1" applyBorder="1" applyAlignment="1">
      <alignment vertical="center"/>
    </xf>
    <xf numFmtId="0" fontId="12" fillId="0" borderId="29" xfId="3" applyFont="1" applyFill="1" applyBorder="1" applyAlignment="1">
      <alignment horizontal="center" vertical="center"/>
    </xf>
    <xf numFmtId="181" fontId="11" fillId="5" borderId="19" xfId="5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7" fontId="11" fillId="5" borderId="13" xfId="5" applyNumberFormat="1" applyFont="1" applyFill="1" applyBorder="1" applyAlignment="1">
      <alignment vertical="center"/>
    </xf>
    <xf numFmtId="176" fontId="11" fillId="5" borderId="12" xfId="5" applyNumberFormat="1" applyFont="1" applyFill="1" applyBorder="1" applyAlignment="1">
      <alignment vertical="center"/>
    </xf>
    <xf numFmtId="0" fontId="12" fillId="0" borderId="93" xfId="3" applyFont="1" applyFill="1" applyBorder="1" applyAlignment="1">
      <alignment horizontal="center" vertical="center"/>
    </xf>
    <xf numFmtId="181" fontId="11" fillId="5" borderId="85" xfId="5" applyNumberFormat="1" applyFont="1" applyFill="1" applyBorder="1" applyAlignment="1">
      <alignment vertical="center"/>
    </xf>
    <xf numFmtId="0" fontId="9" fillId="0" borderId="47" xfId="3" applyFont="1" applyFill="1" applyBorder="1" applyAlignment="1">
      <alignment horizontal="center" vertical="center"/>
    </xf>
    <xf numFmtId="176" fontId="18" fillId="5" borderId="13" xfId="3" applyNumberFormat="1" applyFont="1" applyFill="1" applyBorder="1" applyAlignment="1">
      <alignment vertical="center"/>
    </xf>
    <xf numFmtId="0" fontId="9" fillId="0" borderId="63" xfId="3" applyFont="1" applyFill="1" applyBorder="1" applyAlignment="1">
      <alignment horizontal="center" vertical="center"/>
    </xf>
    <xf numFmtId="181" fontId="18" fillId="5" borderId="65" xfId="5" applyNumberFormat="1" applyFont="1" applyFill="1" applyBorder="1" applyAlignment="1">
      <alignment vertical="center"/>
    </xf>
    <xf numFmtId="0" fontId="10" fillId="0" borderId="4" xfId="3" applyFont="1" applyFill="1" applyBorder="1" applyAlignment="1">
      <alignment horizontal="right" vertical="center"/>
    </xf>
    <xf numFmtId="0" fontId="4" fillId="0" borderId="4" xfId="3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60" xfId="3" applyFont="1" applyFill="1" applyBorder="1" applyAlignment="1">
      <alignment horizontal="center" vertical="center" wrapText="1" shrinkToFit="1"/>
    </xf>
    <xf numFmtId="0" fontId="12" fillId="0" borderId="26" xfId="3" applyFont="1" applyFill="1" applyBorder="1" applyAlignment="1">
      <alignment horizontal="center" vertical="center" wrapText="1" shrinkToFit="1"/>
    </xf>
    <xf numFmtId="0" fontId="12" fillId="0" borderId="67" xfId="3" applyFont="1" applyFill="1" applyBorder="1" applyAlignment="1">
      <alignment horizontal="center" vertical="center" wrapText="1" shrinkToFit="1"/>
    </xf>
    <xf numFmtId="38" fontId="12" fillId="0" borderId="67" xfId="5" applyFont="1" applyFill="1" applyBorder="1" applyAlignment="1">
      <alignment horizontal="center" vertical="center"/>
    </xf>
    <xf numFmtId="177" fontId="11" fillId="0" borderId="3" xfId="5" applyNumberFormat="1" applyFont="1" applyFill="1" applyBorder="1" applyAlignment="1">
      <alignment vertical="center" shrinkToFit="1"/>
    </xf>
    <xf numFmtId="177" fontId="11" fillId="0" borderId="60" xfId="5" applyNumberFormat="1" applyFont="1" applyFill="1" applyBorder="1" applyAlignment="1">
      <alignment vertical="center" shrinkToFit="1"/>
    </xf>
    <xf numFmtId="177" fontId="11" fillId="0" borderId="26" xfId="5" applyNumberFormat="1" applyFont="1" applyFill="1" applyBorder="1" applyAlignment="1">
      <alignment vertical="center" shrinkToFit="1"/>
    </xf>
    <xf numFmtId="177" fontId="11" fillId="3" borderId="67" xfId="5" applyNumberFormat="1" applyFont="1" applyFill="1" applyBorder="1" applyAlignment="1">
      <alignment vertical="center" shrinkToFit="1"/>
    </xf>
    <xf numFmtId="0" fontId="12" fillId="3" borderId="29" xfId="3" applyFont="1" applyFill="1" applyBorder="1" applyAlignment="1">
      <alignment horizontal="center" vertical="center"/>
    </xf>
    <xf numFmtId="181" fontId="11" fillId="3" borderId="101" xfId="3" applyNumberFormat="1" applyFont="1" applyFill="1" applyBorder="1" applyAlignment="1">
      <alignment vertical="center" shrinkToFit="1"/>
    </xf>
    <xf numFmtId="181" fontId="11" fillId="3" borderId="34" xfId="3" applyNumberFormat="1" applyFont="1" applyFill="1" applyBorder="1" applyAlignment="1">
      <alignment horizontal="right" vertical="center" shrinkToFit="1"/>
    </xf>
    <xf numFmtId="181" fontId="11" fillId="3" borderId="28" xfId="3" applyNumberFormat="1" applyFont="1" applyFill="1" applyBorder="1" applyAlignment="1">
      <alignment horizontal="right" vertical="center" shrinkToFit="1"/>
    </xf>
    <xf numFmtId="181" fontId="11" fillId="3" borderId="55" xfId="3" applyNumberFormat="1" applyFont="1" applyFill="1" applyBorder="1" applyAlignment="1">
      <alignment horizontal="right" vertical="center" shrinkToFit="1"/>
    </xf>
    <xf numFmtId="181" fontId="11" fillId="3" borderId="29" xfId="3" applyNumberFormat="1" applyFont="1" applyFill="1" applyBorder="1" applyAlignment="1">
      <alignment horizontal="right" vertical="center" shrinkToFit="1"/>
    </xf>
    <xf numFmtId="0" fontId="12" fillId="3" borderId="47" xfId="3" applyFont="1" applyFill="1" applyBorder="1" applyAlignment="1">
      <alignment horizontal="center" vertical="center"/>
    </xf>
    <xf numFmtId="181" fontId="11" fillId="3" borderId="98" xfId="3" applyNumberFormat="1" applyFont="1" applyFill="1" applyBorder="1" applyAlignment="1">
      <alignment vertical="center" shrinkToFit="1"/>
    </xf>
    <xf numFmtId="38" fontId="12" fillId="0" borderId="52" xfId="5" applyFont="1" applyFill="1" applyBorder="1" applyAlignment="1">
      <alignment horizontal="center" vertical="center"/>
    </xf>
    <xf numFmtId="177" fontId="11" fillId="0" borderId="57" xfId="5" applyNumberFormat="1" applyFont="1" applyFill="1" applyBorder="1" applyAlignment="1">
      <alignment vertical="center" shrinkToFit="1"/>
    </xf>
    <xf numFmtId="177" fontId="11" fillId="0" borderId="50" xfId="5" applyNumberFormat="1" applyFont="1" applyFill="1" applyBorder="1" applyAlignment="1">
      <alignment vertical="center" shrinkToFit="1"/>
    </xf>
    <xf numFmtId="177" fontId="11" fillId="0" borderId="51" xfId="5" applyNumberFormat="1" applyFont="1" applyFill="1" applyBorder="1" applyAlignment="1">
      <alignment vertical="center" shrinkToFit="1"/>
    </xf>
    <xf numFmtId="177" fontId="11" fillId="3" borderId="52" xfId="5" applyNumberFormat="1" applyFont="1" applyFill="1" applyBorder="1" applyAlignment="1">
      <alignment vertical="center" shrinkToFit="1"/>
    </xf>
    <xf numFmtId="38" fontId="12" fillId="0" borderId="47" xfId="5" applyFont="1" applyFill="1" applyBorder="1" applyAlignment="1">
      <alignment horizontal="center" vertical="center"/>
    </xf>
    <xf numFmtId="177" fontId="11" fillId="0" borderId="2" xfId="5" applyNumberFormat="1" applyFont="1" applyFill="1" applyBorder="1" applyAlignment="1">
      <alignment vertical="center" shrinkToFit="1"/>
    </xf>
    <xf numFmtId="177" fontId="11" fillId="0" borderId="48" xfId="5" applyNumberFormat="1" applyFont="1" applyFill="1" applyBorder="1" applyAlignment="1">
      <alignment vertical="center" shrinkToFit="1"/>
    </xf>
    <xf numFmtId="177" fontId="11" fillId="0" borderId="24" xfId="5" applyNumberFormat="1" applyFont="1" applyFill="1" applyBorder="1" applyAlignment="1">
      <alignment vertical="center" shrinkToFit="1"/>
    </xf>
    <xf numFmtId="177" fontId="11" fillId="3" borderId="47" xfId="5" applyNumberFormat="1" applyFont="1" applyFill="1" applyBorder="1" applyAlignment="1">
      <alignment vertical="center" shrinkToFit="1"/>
    </xf>
    <xf numFmtId="0" fontId="12" fillId="3" borderId="68" xfId="3" applyFont="1" applyFill="1" applyBorder="1" applyAlignment="1">
      <alignment horizontal="center" vertical="center"/>
    </xf>
    <xf numFmtId="181" fontId="11" fillId="3" borderId="94" xfId="3" applyNumberFormat="1" applyFont="1" applyFill="1" applyBorder="1" applyAlignment="1">
      <alignment vertical="center" shrinkToFit="1"/>
    </xf>
    <xf numFmtId="176" fontId="11" fillId="0" borderId="3" xfId="3" applyNumberFormat="1" applyFont="1" applyFill="1" applyBorder="1" applyAlignment="1">
      <alignment vertical="center" shrinkToFit="1"/>
    </xf>
    <xf numFmtId="176" fontId="11" fillId="0" borderId="26" xfId="3" applyNumberFormat="1" applyFont="1" applyFill="1" applyBorder="1" applyAlignment="1">
      <alignment vertical="center" shrinkToFit="1"/>
    </xf>
    <xf numFmtId="176" fontId="11" fillId="3" borderId="67" xfId="3" applyNumberFormat="1" applyFont="1" applyFill="1" applyBorder="1" applyAlignment="1">
      <alignment vertical="center" shrinkToFit="1"/>
    </xf>
    <xf numFmtId="181" fontId="11" fillId="3" borderId="11" xfId="3" applyNumberFormat="1" applyFont="1" applyFill="1" applyBorder="1" applyAlignment="1">
      <alignment horizontal="right" vertical="center" shrinkToFit="1"/>
    </xf>
    <xf numFmtId="181" fontId="11" fillId="3" borderId="22" xfId="3" applyNumberFormat="1" applyFont="1" applyFill="1" applyBorder="1" applyAlignment="1">
      <alignment horizontal="right" vertical="center" shrinkToFit="1"/>
    </xf>
    <xf numFmtId="181" fontId="11" fillId="3" borderId="27" xfId="3" applyNumberFormat="1" applyFont="1" applyFill="1" applyBorder="1" applyAlignment="1">
      <alignment horizontal="right" vertical="center" shrinkToFit="1"/>
    </xf>
    <xf numFmtId="181" fontId="11" fillId="3" borderId="68" xfId="3" applyNumberFormat="1" applyFont="1" applyFill="1" applyBorder="1" applyAlignment="1">
      <alignment horizontal="right" vertical="center" shrinkToFit="1"/>
    </xf>
    <xf numFmtId="181" fontId="11" fillId="3" borderId="34" xfId="3" applyNumberFormat="1" applyFont="1" applyFill="1" applyBorder="1" applyAlignment="1">
      <alignment vertical="center" shrinkToFit="1"/>
    </xf>
    <xf numFmtId="0" fontId="12" fillId="3" borderId="93" xfId="3" applyFont="1" applyFill="1" applyBorder="1" applyAlignment="1">
      <alignment horizontal="center" vertical="center"/>
    </xf>
    <xf numFmtId="181" fontId="11" fillId="3" borderId="100" xfId="3" applyNumberFormat="1" applyFont="1" applyFill="1" applyBorder="1" applyAlignment="1">
      <alignment vertical="center" shrinkToFit="1"/>
    </xf>
    <xf numFmtId="181" fontId="11" fillId="3" borderId="89" xfId="3" applyNumberFormat="1" applyFont="1" applyFill="1" applyBorder="1" applyAlignment="1">
      <alignment horizontal="right" vertical="center" shrinkToFit="1"/>
    </xf>
    <xf numFmtId="181" fontId="11" fillId="3" borderId="99" xfId="3" applyNumberFormat="1" applyFont="1" applyFill="1" applyBorder="1" applyAlignment="1">
      <alignment horizontal="right" vertical="center" shrinkToFit="1"/>
    </xf>
    <xf numFmtId="181" fontId="11" fillId="3" borderId="84" xfId="3" applyNumberFormat="1" applyFont="1" applyFill="1" applyBorder="1" applyAlignment="1">
      <alignment horizontal="right" vertical="center" shrinkToFit="1"/>
    </xf>
    <xf numFmtId="181" fontId="11" fillId="3" borderId="93" xfId="3" applyNumberFormat="1" applyFont="1" applyFill="1" applyBorder="1" applyAlignment="1">
      <alignment horizontal="right" vertical="center" shrinkToFit="1"/>
    </xf>
    <xf numFmtId="38" fontId="9" fillId="0" borderId="47" xfId="5" applyFont="1" applyFill="1" applyBorder="1" applyAlignment="1">
      <alignment horizontal="center" vertical="center"/>
    </xf>
    <xf numFmtId="177" fontId="18" fillId="0" borderId="2" xfId="5" applyNumberFormat="1" applyFont="1" applyFill="1" applyBorder="1" applyAlignment="1">
      <alignment vertical="center" shrinkToFit="1"/>
    </xf>
    <xf numFmtId="177" fontId="18" fillId="0" borderId="24" xfId="5" applyNumberFormat="1" applyFont="1" applyFill="1" applyBorder="1" applyAlignment="1">
      <alignment vertical="center" shrinkToFit="1"/>
    </xf>
    <xf numFmtId="177" fontId="18" fillId="3" borderId="47" xfId="5" applyNumberFormat="1" applyFont="1" applyFill="1" applyBorder="1" applyAlignment="1">
      <alignment vertical="center" shrinkToFit="1"/>
    </xf>
    <xf numFmtId="0" fontId="9" fillId="3" borderId="47" xfId="3" applyFont="1" applyFill="1" applyBorder="1" applyAlignment="1">
      <alignment horizontal="center" vertical="center"/>
    </xf>
    <xf numFmtId="181" fontId="18" fillId="3" borderId="98" xfId="3" applyNumberFormat="1" applyFont="1" applyFill="1" applyBorder="1" applyAlignment="1">
      <alignment vertical="center" shrinkToFit="1"/>
    </xf>
    <xf numFmtId="181" fontId="11" fillId="3" borderId="64" xfId="3" applyNumberFormat="1" applyFont="1" applyFill="1" applyBorder="1" applyAlignment="1">
      <alignment horizontal="right" vertical="center" shrinkToFit="1"/>
    </xf>
    <xf numFmtId="181" fontId="11" fillId="3" borderId="69" xfId="3" applyNumberFormat="1" applyFont="1" applyFill="1" applyBorder="1" applyAlignment="1">
      <alignment horizontal="right" vertical="center" shrinkToFit="1"/>
    </xf>
    <xf numFmtId="181" fontId="11" fillId="3" borderId="92" xfId="3" applyNumberFormat="1" applyFont="1" applyFill="1" applyBorder="1" applyAlignment="1">
      <alignment horizontal="right" vertical="center" shrinkToFit="1"/>
    </xf>
    <xf numFmtId="181" fontId="11" fillId="3" borderId="63" xfId="3" applyNumberFormat="1" applyFont="1" applyFill="1" applyBorder="1" applyAlignment="1">
      <alignment horizontal="right" vertical="center" shrinkToFit="1"/>
    </xf>
    <xf numFmtId="0" fontId="12" fillId="0" borderId="95" xfId="3" applyFont="1" applyFill="1" applyBorder="1" applyAlignment="1">
      <alignment horizontal="center" vertical="center"/>
    </xf>
    <xf numFmtId="177" fontId="11" fillId="0" borderId="87" xfId="5" applyNumberFormat="1" applyFont="1" applyFill="1" applyBorder="1" applyAlignment="1">
      <alignment vertical="center" shrinkToFit="1"/>
    </xf>
    <xf numFmtId="177" fontId="11" fillId="0" borderId="97" xfId="5" applyNumberFormat="1" applyFont="1" applyFill="1" applyBorder="1" applyAlignment="1">
      <alignment vertical="center" shrinkToFit="1"/>
    </xf>
    <xf numFmtId="177" fontId="11" fillId="0" borderId="96" xfId="5" applyNumberFormat="1" applyFont="1" applyFill="1" applyBorder="1" applyAlignment="1">
      <alignment vertical="center" shrinkToFit="1"/>
    </xf>
    <xf numFmtId="177" fontId="11" fillId="3" borderId="95" xfId="5" applyNumberFormat="1" applyFont="1" applyFill="1" applyBorder="1" applyAlignment="1">
      <alignment vertical="center" shrinkToFit="1"/>
    </xf>
    <xf numFmtId="0" fontId="11" fillId="0" borderId="6" xfId="3" applyFont="1" applyFill="1" applyBorder="1" applyAlignment="1">
      <alignment horizontal="center" vertical="center" shrinkToFit="1"/>
    </xf>
    <xf numFmtId="0" fontId="11" fillId="0" borderId="5" xfId="3" applyFont="1" applyFill="1" applyBorder="1" applyAlignment="1">
      <alignment horizontal="center" vertical="center" shrinkToFit="1"/>
    </xf>
    <xf numFmtId="0" fontId="12" fillId="0" borderId="5" xfId="3" applyFont="1" applyFill="1" applyBorder="1" applyAlignment="1">
      <alignment horizontal="center" vertical="center" wrapText="1" shrinkToFit="1"/>
    </xf>
    <xf numFmtId="0" fontId="27" fillId="0" borderId="5" xfId="3" applyFont="1" applyFill="1" applyBorder="1" applyAlignment="1">
      <alignment horizontal="center" vertical="center" wrapText="1" shrinkToFit="1"/>
    </xf>
    <xf numFmtId="0" fontId="11" fillId="0" borderId="16" xfId="3" applyFont="1" applyFill="1" applyBorder="1" applyAlignment="1">
      <alignment horizontal="center" vertical="center" shrinkToFit="1"/>
    </xf>
    <xf numFmtId="38" fontId="15" fillId="0" borderId="67" xfId="5" applyFont="1" applyFill="1" applyBorder="1" applyAlignment="1">
      <alignment horizontal="center" vertical="center"/>
    </xf>
    <xf numFmtId="0" fontId="15" fillId="3" borderId="29" xfId="3" applyFont="1" applyFill="1" applyBorder="1" applyAlignment="1">
      <alignment horizontal="center" vertical="center"/>
    </xf>
    <xf numFmtId="0" fontId="15" fillId="0" borderId="52" xfId="3" applyFont="1" applyFill="1" applyBorder="1" applyAlignment="1">
      <alignment horizontal="center" vertical="center"/>
    </xf>
    <xf numFmtId="0" fontId="15" fillId="3" borderId="68" xfId="3" applyFont="1" applyFill="1" applyBorder="1" applyAlignment="1">
      <alignment horizontal="center" vertical="center"/>
    </xf>
    <xf numFmtId="38" fontId="15" fillId="0" borderId="52" xfId="5" applyFont="1" applyFill="1" applyBorder="1" applyAlignment="1">
      <alignment horizontal="center" vertical="center"/>
    </xf>
    <xf numFmtId="38" fontId="15" fillId="0" borderId="47" xfId="5" applyFont="1" applyFill="1" applyBorder="1" applyAlignment="1">
      <alignment horizontal="center" vertical="center"/>
    </xf>
    <xf numFmtId="0" fontId="15" fillId="3" borderId="47" xfId="3" applyFont="1" applyFill="1" applyBorder="1" applyAlignment="1">
      <alignment horizontal="center" vertical="center"/>
    </xf>
    <xf numFmtId="38" fontId="15" fillId="0" borderId="105" xfId="5" applyFont="1" applyFill="1" applyBorder="1" applyAlignment="1">
      <alignment horizontal="center" vertical="center"/>
    </xf>
    <xf numFmtId="0" fontId="15" fillId="3" borderId="110" xfId="3" applyFont="1" applyFill="1" applyBorder="1" applyAlignment="1">
      <alignment horizontal="center" vertical="center"/>
    </xf>
    <xf numFmtId="38" fontId="15" fillId="3" borderId="67" xfId="5" applyFont="1" applyFill="1" applyBorder="1" applyAlignment="1">
      <alignment horizontal="center" vertical="center"/>
    </xf>
    <xf numFmtId="38" fontId="15" fillId="3" borderId="52" xfId="5" applyFont="1" applyFill="1" applyBorder="1" applyAlignment="1">
      <alignment horizontal="center" vertical="center"/>
    </xf>
    <xf numFmtId="0" fontId="15" fillId="0" borderId="105" xfId="3" applyFont="1" applyFill="1" applyBorder="1" applyAlignment="1">
      <alignment horizontal="center" vertical="center"/>
    </xf>
    <xf numFmtId="0" fontId="15" fillId="3" borderId="67" xfId="3" applyFont="1" applyFill="1" applyBorder="1" applyAlignment="1">
      <alignment horizontal="center" vertical="center"/>
    </xf>
    <xf numFmtId="0" fontId="15" fillId="3" borderId="93" xfId="3" applyFont="1" applyFill="1" applyBorder="1" applyAlignment="1">
      <alignment horizontal="center" vertical="center"/>
    </xf>
    <xf numFmtId="38" fontId="17" fillId="3" borderId="47" xfId="5" applyFont="1" applyFill="1" applyBorder="1" applyAlignment="1">
      <alignment horizontal="center" vertical="center"/>
    </xf>
    <xf numFmtId="0" fontId="17" fillId="3" borderId="29" xfId="3" applyFont="1" applyFill="1" applyBorder="1" applyAlignment="1">
      <alignment horizontal="center" vertical="center"/>
    </xf>
    <xf numFmtId="38" fontId="17" fillId="3" borderId="52" xfId="5" applyFont="1" applyFill="1" applyBorder="1" applyAlignment="1">
      <alignment horizontal="center" vertical="center"/>
    </xf>
    <xf numFmtId="0" fontId="17" fillId="3" borderId="63" xfId="3" applyFont="1" applyFill="1" applyBorder="1" applyAlignment="1">
      <alignment horizontal="center" vertical="center"/>
    </xf>
    <xf numFmtId="0" fontId="15" fillId="0" borderId="47" xfId="3" applyFont="1" applyFill="1" applyBorder="1" applyAlignment="1">
      <alignment horizontal="center" vertical="center"/>
    </xf>
    <xf numFmtId="38" fontId="15" fillId="0" borderId="52" xfId="5" applyFont="1" applyFill="1" applyBorder="1" applyAlignment="1">
      <alignment horizontal="center" vertical="center" shrinkToFit="1"/>
    </xf>
    <xf numFmtId="177" fontId="11" fillId="0" borderId="3" xfId="5" applyNumberFormat="1" applyFont="1" applyFill="1" applyBorder="1" applyAlignment="1">
      <alignment vertical="center"/>
    </xf>
    <xf numFmtId="177" fontId="11" fillId="0" borderId="26" xfId="5" applyNumberFormat="1" applyFont="1" applyFill="1" applyBorder="1" applyAlignment="1">
      <alignment vertical="center"/>
    </xf>
    <xf numFmtId="177" fontId="11" fillId="3" borderId="10" xfId="5" applyNumberFormat="1" applyFont="1" applyFill="1" applyBorder="1" applyAlignment="1">
      <alignment vertical="center"/>
    </xf>
    <xf numFmtId="181" fontId="11" fillId="3" borderId="35" xfId="3" applyNumberFormat="1" applyFont="1" applyFill="1" applyBorder="1" applyAlignment="1">
      <alignment horizontal="right" vertical="center" shrinkToFit="1"/>
    </xf>
    <xf numFmtId="177" fontId="11" fillId="0" borderId="57" xfId="3" applyNumberFormat="1" applyFont="1" applyFill="1" applyBorder="1" applyAlignment="1">
      <alignment vertical="center"/>
    </xf>
    <xf numFmtId="177" fontId="11" fillId="0" borderId="51" xfId="3" applyNumberFormat="1" applyFont="1" applyFill="1" applyBorder="1" applyAlignment="1">
      <alignment vertical="center"/>
    </xf>
    <xf numFmtId="177" fontId="11" fillId="3" borderId="45" xfId="3" applyNumberFormat="1" applyFont="1" applyFill="1" applyBorder="1" applyAlignment="1">
      <alignment vertical="center"/>
    </xf>
    <xf numFmtId="181" fontId="11" fillId="3" borderId="11" xfId="3" applyNumberFormat="1" applyFont="1" applyFill="1" applyBorder="1" applyAlignment="1">
      <alignment vertical="center" shrinkToFit="1"/>
    </xf>
    <xf numFmtId="181" fontId="11" fillId="3" borderId="15" xfId="3" applyNumberFormat="1" applyFont="1" applyFill="1" applyBorder="1" applyAlignment="1">
      <alignment horizontal="right" vertical="center" shrinkToFit="1"/>
    </xf>
    <xf numFmtId="177" fontId="11" fillId="0" borderId="2" xfId="3" applyNumberFormat="1" applyFont="1" applyFill="1" applyBorder="1" applyAlignment="1">
      <alignment vertical="center"/>
    </xf>
    <xf numFmtId="177" fontId="11" fillId="0" borderId="24" xfId="3" applyNumberFormat="1" applyFont="1" applyFill="1" applyBorder="1" applyAlignment="1">
      <alignment vertical="center"/>
    </xf>
    <xf numFmtId="177" fontId="11" fillId="3" borderId="8" xfId="5" applyNumberFormat="1" applyFont="1" applyFill="1" applyBorder="1" applyAlignment="1">
      <alignment vertical="center"/>
    </xf>
    <xf numFmtId="181" fontId="11" fillId="3" borderId="2" xfId="3" applyNumberFormat="1" applyFont="1" applyFill="1" applyBorder="1" applyAlignment="1">
      <alignment vertical="center" shrinkToFit="1"/>
    </xf>
    <xf numFmtId="177" fontId="11" fillId="0" borderId="104" xfId="5" applyNumberFormat="1" applyFont="1" applyFill="1" applyBorder="1" applyAlignment="1">
      <alignment vertical="center"/>
    </xf>
    <xf numFmtId="177" fontId="11" fillId="0" borderId="103" xfId="5" applyNumberFormat="1" applyFont="1" applyFill="1" applyBorder="1" applyAlignment="1">
      <alignment vertical="center"/>
    </xf>
    <xf numFmtId="177" fontId="11" fillId="3" borderId="102" xfId="5" applyNumberFormat="1" applyFont="1" applyFill="1" applyBorder="1" applyAlignment="1">
      <alignment vertical="center"/>
    </xf>
    <xf numFmtId="181" fontId="11" fillId="3" borderId="109" xfId="3" applyNumberFormat="1" applyFont="1" applyFill="1" applyBorder="1" applyAlignment="1">
      <alignment vertical="center" shrinkToFit="1"/>
    </xf>
    <xf numFmtId="181" fontId="11" fillId="3" borderId="109" xfId="3" applyNumberFormat="1" applyFont="1" applyFill="1" applyBorder="1" applyAlignment="1">
      <alignment horizontal="right" vertical="center" shrinkToFit="1"/>
    </xf>
    <xf numFmtId="181" fontId="11" fillId="3" borderId="108" xfId="3" applyNumberFormat="1" applyFont="1" applyFill="1" applyBorder="1" applyAlignment="1">
      <alignment horizontal="right" vertical="center" shrinkToFit="1"/>
    </xf>
    <xf numFmtId="181" fontId="11" fillId="3" borderId="107" xfId="3" applyNumberFormat="1" applyFont="1" applyFill="1" applyBorder="1" applyAlignment="1">
      <alignment horizontal="right" vertical="center" shrinkToFit="1"/>
    </xf>
    <xf numFmtId="177" fontId="11" fillId="0" borderId="2" xfId="5" applyNumberFormat="1" applyFont="1" applyFill="1" applyBorder="1" applyAlignment="1">
      <alignment vertical="center"/>
    </xf>
    <xf numFmtId="177" fontId="11" fillId="0" borderId="24" xfId="5" applyNumberFormat="1" applyFont="1" applyFill="1" applyBorder="1" applyAlignment="1">
      <alignment vertical="center"/>
    </xf>
    <xf numFmtId="181" fontId="11" fillId="3" borderId="139" xfId="3" applyNumberFormat="1" applyFont="1" applyFill="1" applyBorder="1" applyAlignment="1">
      <alignment vertical="center" shrinkToFit="1"/>
    </xf>
    <xf numFmtId="176" fontId="11" fillId="3" borderId="3" xfId="3" applyNumberFormat="1" applyFont="1" applyFill="1" applyBorder="1" applyAlignment="1">
      <alignment vertical="center"/>
    </xf>
    <xf numFmtId="176" fontId="11" fillId="3" borderId="26" xfId="3" applyNumberFormat="1" applyFont="1" applyFill="1" applyBorder="1" applyAlignment="1">
      <alignment vertical="center"/>
    </xf>
    <xf numFmtId="176" fontId="11" fillId="3" borderId="10" xfId="3" applyNumberFormat="1" applyFont="1" applyFill="1" applyBorder="1" applyAlignment="1">
      <alignment vertical="center"/>
    </xf>
    <xf numFmtId="176" fontId="11" fillId="3" borderId="57" xfId="3" applyNumberFormat="1" applyFont="1" applyFill="1" applyBorder="1" applyAlignment="1">
      <alignment vertical="center"/>
    </xf>
    <xf numFmtId="176" fontId="11" fillId="3" borderId="51" xfId="3" applyNumberFormat="1" applyFont="1" applyFill="1" applyBorder="1" applyAlignment="1">
      <alignment vertical="center"/>
    </xf>
    <xf numFmtId="176" fontId="11" fillId="3" borderId="45" xfId="3" applyNumberFormat="1" applyFont="1" applyFill="1" applyBorder="1" applyAlignment="1">
      <alignment vertical="center"/>
    </xf>
    <xf numFmtId="181" fontId="11" fillId="3" borderId="2" xfId="3" applyNumberFormat="1" applyFont="1" applyFill="1" applyBorder="1" applyAlignment="1">
      <alignment horizontal="right" vertical="center" shrinkToFit="1"/>
    </xf>
    <xf numFmtId="181" fontId="11" fillId="3" borderId="24" xfId="3" applyNumberFormat="1" applyFont="1" applyFill="1" applyBorder="1" applyAlignment="1">
      <alignment horizontal="right" vertical="center" shrinkToFit="1"/>
    </xf>
    <xf numFmtId="181" fontId="11" fillId="3" borderId="8" xfId="3" applyNumberFormat="1" applyFont="1" applyFill="1" applyBorder="1" applyAlignment="1">
      <alignment horizontal="right" vertical="center" shrinkToFit="1"/>
    </xf>
    <xf numFmtId="181" fontId="11" fillId="3" borderId="89" xfId="3" applyNumberFormat="1" applyFont="1" applyFill="1" applyBorder="1" applyAlignment="1">
      <alignment vertical="center" shrinkToFit="1"/>
    </xf>
    <xf numFmtId="181" fontId="11" fillId="3" borderId="83" xfId="3" applyNumberFormat="1" applyFont="1" applyFill="1" applyBorder="1" applyAlignment="1">
      <alignment horizontal="right" vertical="center" shrinkToFit="1"/>
    </xf>
    <xf numFmtId="177" fontId="18" fillId="3" borderId="2" xfId="5" applyNumberFormat="1" applyFont="1" applyFill="1" applyBorder="1" applyAlignment="1">
      <alignment vertical="center"/>
    </xf>
    <xf numFmtId="177" fontId="18" fillId="3" borderId="24" xfId="5" applyNumberFormat="1" applyFont="1" applyFill="1" applyBorder="1" applyAlignment="1">
      <alignment vertical="center"/>
    </xf>
    <xf numFmtId="177" fontId="18" fillId="3" borderId="8" xfId="5" applyNumberFormat="1" applyFont="1" applyFill="1" applyBorder="1" applyAlignment="1">
      <alignment vertical="center"/>
    </xf>
    <xf numFmtId="181" fontId="18" fillId="3" borderId="34" xfId="3" applyNumberFormat="1" applyFont="1" applyFill="1" applyBorder="1" applyAlignment="1">
      <alignment vertical="center" shrinkToFit="1"/>
    </xf>
    <xf numFmtId="177" fontId="18" fillId="3" borderId="57" xfId="3" applyNumberFormat="1" applyFont="1" applyFill="1" applyBorder="1" applyAlignment="1">
      <alignment vertical="center"/>
    </xf>
    <xf numFmtId="177" fontId="18" fillId="3" borderId="51" xfId="3" applyNumberFormat="1" applyFont="1" applyFill="1" applyBorder="1" applyAlignment="1">
      <alignment vertical="center"/>
    </xf>
    <xf numFmtId="177" fontId="18" fillId="3" borderId="45" xfId="3" applyNumberFormat="1" applyFont="1" applyFill="1" applyBorder="1" applyAlignment="1">
      <alignment vertical="center"/>
    </xf>
    <xf numFmtId="181" fontId="18" fillId="3" borderId="64" xfId="3" applyNumberFormat="1" applyFont="1" applyFill="1" applyBorder="1" applyAlignment="1">
      <alignment vertical="center" shrinkToFit="1"/>
    </xf>
    <xf numFmtId="177" fontId="11" fillId="0" borderId="87" xfId="5" applyNumberFormat="1" applyFont="1" applyFill="1" applyBorder="1" applyAlignment="1">
      <alignment vertical="center"/>
    </xf>
    <xf numFmtId="177" fontId="11" fillId="0" borderId="96" xfId="5" applyNumberFormat="1" applyFont="1" applyFill="1" applyBorder="1" applyAlignment="1">
      <alignment vertical="center"/>
    </xf>
    <xf numFmtId="177" fontId="11" fillId="3" borderId="86" xfId="5" applyNumberFormat="1" applyFont="1" applyFill="1" applyBorder="1" applyAlignment="1">
      <alignment vertical="center"/>
    </xf>
    <xf numFmtId="177" fontId="11" fillId="0" borderId="57" xfId="3" applyNumberFormat="1" applyFont="1" applyFill="1" applyBorder="1" applyAlignment="1">
      <alignment vertical="center" shrinkToFit="1"/>
    </xf>
    <xf numFmtId="177" fontId="11" fillId="0" borderId="51" xfId="3" applyNumberFormat="1" applyFont="1" applyFill="1" applyBorder="1" applyAlignment="1">
      <alignment vertical="center" shrinkToFit="1"/>
    </xf>
    <xf numFmtId="177" fontId="11" fillId="3" borderId="8" xfId="3" applyNumberFormat="1" applyFont="1" applyFill="1" applyBorder="1" applyAlignment="1">
      <alignment vertical="center" shrinkToFit="1"/>
    </xf>
    <xf numFmtId="181" fontId="12" fillId="3" borderId="15" xfId="3" applyNumberFormat="1" applyFont="1" applyFill="1" applyBorder="1" applyAlignment="1">
      <alignment horizontal="center" vertical="center" shrinkToFit="1"/>
    </xf>
    <xf numFmtId="181" fontId="9" fillId="0" borderId="0" xfId="3" applyNumberFormat="1" applyFont="1" applyFill="1" applyAlignment="1">
      <alignment horizontal="right" vertical="center"/>
    </xf>
    <xf numFmtId="181" fontId="12" fillId="3" borderId="29" xfId="3" applyNumberFormat="1" applyFont="1" applyFill="1" applyBorder="1" applyAlignment="1">
      <alignment horizontal="right" vertical="center" shrinkToFit="1"/>
    </xf>
    <xf numFmtId="0" fontId="12" fillId="0" borderId="0" xfId="3" applyFont="1" applyFill="1" applyAlignment="1">
      <alignment horizontal="left" vertical="center"/>
    </xf>
    <xf numFmtId="0" fontId="28" fillId="4" borderId="0" xfId="3" applyFont="1" applyFill="1" applyAlignment="1">
      <alignment vertical="center"/>
    </xf>
    <xf numFmtId="0" fontId="26" fillId="4" borderId="0" xfId="3" applyFont="1" applyFill="1" applyAlignment="1">
      <alignment vertical="center"/>
    </xf>
    <xf numFmtId="0" fontId="12" fillId="4" borderId="1" xfId="3" applyFont="1" applyFill="1" applyBorder="1" applyAlignment="1">
      <alignment horizontal="center" vertical="center" shrinkToFit="1"/>
    </xf>
    <xf numFmtId="177" fontId="12" fillId="3" borderId="126" xfId="3" applyNumberFormat="1" applyFont="1" applyFill="1" applyBorder="1" applyAlignment="1">
      <alignment vertical="center" shrinkToFit="1"/>
    </xf>
    <xf numFmtId="177" fontId="9" fillId="3" borderId="50" xfId="3" applyNumberFormat="1" applyFont="1" applyFill="1" applyBorder="1" applyAlignment="1">
      <alignment vertical="center" shrinkToFit="1"/>
    </xf>
    <xf numFmtId="0" fontId="11" fillId="0" borderId="7" xfId="3" applyFont="1" applyFill="1" applyBorder="1" applyAlignment="1">
      <alignment horizontal="right" vertical="center"/>
    </xf>
    <xf numFmtId="0" fontId="29" fillId="0" borderId="12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left" vertical="center" shrinkToFit="1"/>
    </xf>
    <xf numFmtId="0" fontId="11" fillId="0" borderId="4" xfId="3" applyFont="1" applyFill="1" applyBorder="1" applyAlignment="1">
      <alignment horizontal="left" vertical="center" shrinkToFit="1"/>
    </xf>
    <xf numFmtId="0" fontId="15" fillId="0" borderId="4" xfId="3" applyFont="1" applyFill="1" applyBorder="1" applyAlignment="1">
      <alignment horizontal="distributed" vertical="center" shrinkToFit="1"/>
    </xf>
    <xf numFmtId="0" fontId="11" fillId="0" borderId="32" xfId="3" applyFont="1" applyFill="1" applyBorder="1" applyAlignment="1">
      <alignment horizontal="center" vertical="center" shrinkToFit="1"/>
    </xf>
    <xf numFmtId="177" fontId="11" fillId="0" borderId="12" xfId="3" applyNumberFormat="1" applyFont="1" applyFill="1" applyBorder="1" applyAlignment="1">
      <alignment horizontal="right" vertical="center" shrinkToFit="1"/>
    </xf>
    <xf numFmtId="177" fontId="29" fillId="0" borderId="12" xfId="3" applyNumberFormat="1" applyFont="1" applyFill="1" applyBorder="1" applyAlignment="1">
      <alignment horizontal="right" vertical="center" shrinkToFit="1"/>
    </xf>
    <xf numFmtId="38" fontId="11" fillId="0" borderId="17" xfId="12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56" xfId="3" applyFont="1" applyFill="1" applyBorder="1" applyAlignment="1">
      <alignment horizontal="center" vertical="center" shrinkToFit="1"/>
    </xf>
    <xf numFmtId="0" fontId="15" fillId="0" borderId="23" xfId="3" applyFont="1" applyFill="1" applyBorder="1" applyAlignment="1">
      <alignment horizontal="distributed" vertical="center" shrinkToFit="1"/>
    </xf>
    <xf numFmtId="0" fontId="12" fillId="0" borderId="21" xfId="3" applyFont="1" applyFill="1" applyBorder="1" applyAlignment="1">
      <alignment horizontal="distributed" vertical="center" shrinkToFit="1"/>
    </xf>
    <xf numFmtId="177" fontId="29" fillId="0" borderId="18" xfId="3" applyNumberFormat="1" applyFont="1" applyFill="1" applyBorder="1" applyAlignment="1">
      <alignment horizontal="right" vertical="center" shrinkToFit="1"/>
    </xf>
    <xf numFmtId="38" fontId="11" fillId="0" borderId="43" xfId="12" applyFont="1" applyFill="1" applyBorder="1" applyAlignment="1">
      <alignment vertical="center"/>
    </xf>
    <xf numFmtId="0" fontId="11" fillId="0" borderId="11" xfId="3" applyFont="1" applyFill="1" applyBorder="1" applyAlignment="1">
      <alignment horizontal="left" vertical="center" shrinkToFit="1"/>
    </xf>
    <xf numFmtId="0" fontId="11" fillId="0" borderId="27" xfId="3" applyFont="1" applyFill="1" applyBorder="1" applyAlignment="1">
      <alignment horizontal="left" vertical="center" shrinkToFit="1"/>
    </xf>
    <xf numFmtId="0" fontId="15" fillId="0" borderId="37" xfId="3" applyFont="1" applyFill="1" applyBorder="1" applyAlignment="1">
      <alignment horizontal="distributed" vertical="center"/>
    </xf>
    <xf numFmtId="0" fontId="12" fillId="0" borderId="38" xfId="3" applyFont="1" applyFill="1" applyBorder="1" applyAlignment="1">
      <alignment horizontal="distributed" vertical="center"/>
    </xf>
    <xf numFmtId="177" fontId="29" fillId="0" borderId="20" xfId="3" applyNumberFormat="1" applyFont="1" applyFill="1" applyBorder="1" applyAlignment="1">
      <alignment horizontal="right" vertical="center" shrinkToFit="1"/>
    </xf>
    <xf numFmtId="38" fontId="11" fillId="0" borderId="20" xfId="12" applyFont="1" applyFill="1" applyBorder="1" applyAlignment="1">
      <alignment vertical="center"/>
    </xf>
    <xf numFmtId="0" fontId="11" fillId="0" borderId="2" xfId="3" applyFont="1" applyFill="1" applyBorder="1" applyAlignment="1">
      <alignment horizontal="left" vertical="center" shrinkToFit="1"/>
    </xf>
    <xf numFmtId="0" fontId="11" fillId="0" borderId="0" xfId="3" applyFont="1" applyFill="1" applyBorder="1" applyAlignment="1">
      <alignment horizontal="left"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11" fillId="0" borderId="8" xfId="3" applyFont="1" applyFill="1" applyBorder="1" applyAlignment="1">
      <alignment horizontal="center" vertical="center" shrinkToFit="1"/>
    </xf>
    <xf numFmtId="177" fontId="29" fillId="0" borderId="13" xfId="3" applyNumberFormat="1" applyFont="1" applyFill="1" applyBorder="1" applyAlignment="1">
      <alignment horizontal="right" vertical="center" shrinkToFit="1"/>
    </xf>
    <xf numFmtId="38" fontId="11" fillId="0" borderId="12" xfId="12" applyFont="1" applyFill="1" applyBorder="1" applyAlignment="1">
      <alignment vertical="center"/>
    </xf>
    <xf numFmtId="0" fontId="11" fillId="0" borderId="132" xfId="3" applyFont="1" applyFill="1" applyBorder="1" applyAlignment="1">
      <alignment horizontal="left" vertical="center" shrinkToFit="1"/>
    </xf>
    <xf numFmtId="0" fontId="11" fillId="0" borderId="132" xfId="3" applyFont="1" applyFill="1" applyBorder="1" applyAlignment="1">
      <alignment horizontal="center" vertical="center" shrinkToFit="1"/>
    </xf>
    <xf numFmtId="0" fontId="11" fillId="0" borderId="102" xfId="3" applyFont="1" applyFill="1" applyBorder="1" applyAlignment="1">
      <alignment horizontal="center" vertical="center" shrinkToFit="1"/>
    </xf>
    <xf numFmtId="49" fontId="29" fillId="0" borderId="18" xfId="3" quotePrefix="1" applyNumberFormat="1" applyFont="1" applyFill="1" applyBorder="1" applyAlignment="1">
      <alignment horizontal="right" vertical="center" shrinkToFit="1"/>
    </xf>
    <xf numFmtId="38" fontId="11" fillId="0" borderId="43" xfId="12" quotePrefix="1" applyFont="1" applyFill="1" applyBorder="1" applyAlignment="1">
      <alignment horizontal="right" vertical="center"/>
    </xf>
    <xf numFmtId="0" fontId="11" fillId="0" borderId="131" xfId="3" applyFont="1" applyFill="1" applyBorder="1" applyAlignment="1">
      <alignment horizontal="left" vertical="center" shrinkToFit="1"/>
    </xf>
    <xf numFmtId="0" fontId="15" fillId="0" borderId="130" xfId="3" applyFont="1" applyFill="1" applyBorder="1" applyAlignment="1">
      <alignment horizontal="distributed" vertical="center"/>
    </xf>
    <xf numFmtId="0" fontId="12" fillId="0" borderId="129" xfId="3" applyFont="1" applyFill="1" applyBorder="1" applyAlignment="1">
      <alignment horizontal="distributed" vertical="center"/>
    </xf>
    <xf numFmtId="177" fontId="29" fillId="0" borderId="43" xfId="3" applyNumberFormat="1" applyFont="1" applyFill="1" applyBorder="1" applyAlignment="1">
      <alignment horizontal="right" vertical="center" shrinkToFit="1"/>
    </xf>
    <xf numFmtId="0" fontId="11" fillId="0" borderId="104" xfId="3" applyFont="1" applyFill="1" applyBorder="1" applyAlignment="1">
      <alignment horizontal="left" vertical="center" shrinkToFit="1"/>
    </xf>
    <xf numFmtId="177" fontId="29" fillId="0" borderId="125" xfId="3" applyNumberFormat="1" applyFont="1" applyFill="1" applyBorder="1" applyAlignment="1">
      <alignment horizontal="right" vertical="center" shrinkToFit="1"/>
    </xf>
    <xf numFmtId="38" fontId="11" fillId="0" borderId="164" xfId="12" applyFont="1" applyFill="1" applyBorder="1" applyAlignment="1">
      <alignment vertical="center"/>
    </xf>
    <xf numFmtId="177" fontId="29" fillId="0" borderId="18" xfId="3" quotePrefix="1" applyNumberFormat="1" applyFont="1" applyFill="1" applyBorder="1" applyAlignment="1">
      <alignment horizontal="right" vertical="center" shrinkToFit="1"/>
    </xf>
    <xf numFmtId="0" fontId="11" fillId="0" borderId="109" xfId="3" applyFont="1" applyFill="1" applyBorder="1" applyAlignment="1">
      <alignment horizontal="left" vertical="center" shrinkToFit="1"/>
    </xf>
    <xf numFmtId="177" fontId="29" fillId="0" borderId="119" xfId="3" applyNumberFormat="1" applyFont="1" applyFill="1" applyBorder="1" applyAlignment="1">
      <alignment horizontal="right" vertical="center" shrinkToFit="1"/>
    </xf>
    <xf numFmtId="0" fontId="11" fillId="3" borderId="3" xfId="3" applyFont="1" applyFill="1" applyBorder="1" applyAlignment="1">
      <alignment horizontal="left" vertical="center" shrinkToFit="1"/>
    </xf>
    <xf numFmtId="0" fontId="11" fillId="3" borderId="4" xfId="3" applyFont="1" applyFill="1" applyBorder="1" applyAlignment="1">
      <alignment horizontal="left" vertical="center" shrinkToFit="1"/>
    </xf>
    <xf numFmtId="0" fontId="11" fillId="3" borderId="4" xfId="3" applyFont="1" applyFill="1" applyBorder="1" applyAlignment="1">
      <alignment horizontal="center" vertical="center" shrinkToFit="1"/>
    </xf>
    <xf numFmtId="0" fontId="11" fillId="3" borderId="10" xfId="3" applyFont="1" applyFill="1" applyBorder="1" applyAlignment="1">
      <alignment horizontal="center" vertical="center" shrinkToFit="1"/>
    </xf>
    <xf numFmtId="177" fontId="11" fillId="3" borderId="12" xfId="3" applyNumberFormat="1" applyFont="1" applyFill="1" applyBorder="1" applyAlignment="1">
      <alignment horizontal="right" vertical="center" shrinkToFit="1"/>
    </xf>
    <xf numFmtId="177" fontId="29" fillId="3" borderId="12" xfId="3" applyNumberFormat="1" applyFont="1" applyFill="1" applyBorder="1" applyAlignment="1">
      <alignment horizontal="right" vertical="center" shrinkToFit="1"/>
    </xf>
    <xf numFmtId="38" fontId="11" fillId="3" borderId="12" xfId="12" applyFont="1" applyFill="1" applyBorder="1" applyAlignment="1">
      <alignment vertical="center"/>
    </xf>
    <xf numFmtId="0" fontId="11" fillId="3" borderId="2" xfId="3" applyFont="1" applyFill="1" applyBorder="1" applyAlignment="1">
      <alignment horizontal="center" vertical="center" shrinkToFit="1"/>
    </xf>
    <xf numFmtId="0" fontId="11" fillId="3" borderId="56" xfId="3" applyFont="1" applyFill="1" applyBorder="1" applyAlignment="1">
      <alignment horizontal="center" vertical="center" shrinkToFit="1"/>
    </xf>
    <xf numFmtId="0" fontId="15" fillId="3" borderId="23" xfId="3" applyFont="1" applyFill="1" applyBorder="1" applyAlignment="1">
      <alignment horizontal="distributed" vertical="center" shrinkToFit="1"/>
    </xf>
    <xf numFmtId="0" fontId="12" fillId="3" borderId="21" xfId="3" applyFont="1" applyFill="1" applyBorder="1" applyAlignment="1">
      <alignment horizontal="distributed" vertical="center" shrinkToFit="1"/>
    </xf>
    <xf numFmtId="177" fontId="29" fillId="3" borderId="18" xfId="3" applyNumberFormat="1" applyFont="1" applyFill="1" applyBorder="1" applyAlignment="1">
      <alignment horizontal="right" vertical="center" shrinkToFit="1"/>
    </xf>
    <xf numFmtId="38" fontId="11" fillId="3" borderId="18" xfId="12" applyFont="1" applyFill="1" applyBorder="1" applyAlignment="1">
      <alignment vertical="center"/>
    </xf>
    <xf numFmtId="0" fontId="11" fillId="3" borderId="11" xfId="3" applyFont="1" applyFill="1" applyBorder="1" applyAlignment="1">
      <alignment horizontal="left" vertical="center" shrinkToFit="1"/>
    </xf>
    <xf numFmtId="0" fontId="11" fillId="3" borderId="27" xfId="3" applyFont="1" applyFill="1" applyBorder="1" applyAlignment="1">
      <alignment horizontal="left" vertical="center" shrinkToFit="1"/>
    </xf>
    <xf numFmtId="0" fontId="15" fillId="3" borderId="37" xfId="3" applyFont="1" applyFill="1" applyBorder="1" applyAlignment="1">
      <alignment horizontal="distributed" vertical="center"/>
    </xf>
    <xf numFmtId="0" fontId="12" fillId="3" borderId="38" xfId="3" applyFont="1" applyFill="1" applyBorder="1" applyAlignment="1">
      <alignment horizontal="distributed" vertical="center"/>
    </xf>
    <xf numFmtId="177" fontId="11" fillId="3" borderId="14" xfId="3" applyNumberFormat="1" applyFont="1" applyFill="1" applyBorder="1" applyAlignment="1">
      <alignment horizontal="right" vertical="center" shrinkToFit="1"/>
    </xf>
    <xf numFmtId="177" fontId="29" fillId="3" borderId="14" xfId="3" applyNumberFormat="1" applyFont="1" applyFill="1" applyBorder="1" applyAlignment="1">
      <alignment horizontal="right" vertical="center" shrinkToFit="1"/>
    </xf>
    <xf numFmtId="38" fontId="11" fillId="3" borderId="20" xfId="12" applyFont="1" applyFill="1" applyBorder="1" applyAlignment="1">
      <alignment vertical="center"/>
    </xf>
    <xf numFmtId="0" fontId="11" fillId="0" borderId="54" xfId="3" applyFont="1" applyFill="1" applyBorder="1" applyAlignment="1">
      <alignment horizontal="left" vertical="center" shrinkToFit="1"/>
    </xf>
    <xf numFmtId="0" fontId="15" fillId="0" borderId="44" xfId="3" applyFont="1" applyFill="1" applyBorder="1" applyAlignment="1">
      <alignment horizontal="distributed" vertical="center"/>
    </xf>
    <xf numFmtId="0" fontId="12" fillId="0" borderId="45" xfId="3" applyFont="1" applyFill="1" applyBorder="1" applyAlignment="1">
      <alignment horizontal="distributed" vertical="center"/>
    </xf>
    <xf numFmtId="0" fontId="11" fillId="3" borderId="2" xfId="3" applyFont="1" applyFill="1" applyBorder="1" applyAlignment="1">
      <alignment horizontal="left" vertical="center" shrinkToFit="1"/>
    </xf>
    <xf numFmtId="0" fontId="11" fillId="3" borderId="0" xfId="3" applyFont="1" applyFill="1" applyBorder="1" applyAlignment="1">
      <alignment horizontal="left" vertical="center" shrinkToFit="1"/>
    </xf>
    <xf numFmtId="0" fontId="11" fillId="3" borderId="0" xfId="3" applyFont="1" applyFill="1" applyBorder="1" applyAlignment="1">
      <alignment horizontal="center" vertical="center" shrinkToFit="1"/>
    </xf>
    <xf numFmtId="0" fontId="11" fillId="3" borderId="8" xfId="3" applyFont="1" applyFill="1" applyBorder="1" applyAlignment="1">
      <alignment horizontal="center" vertical="center" shrinkToFit="1"/>
    </xf>
    <xf numFmtId="177" fontId="11" fillId="3" borderId="13" xfId="3" applyNumberFormat="1" applyFont="1" applyFill="1" applyBorder="1" applyAlignment="1">
      <alignment horizontal="right" vertical="center" shrinkToFit="1"/>
    </xf>
    <xf numFmtId="177" fontId="29" fillId="3" borderId="13" xfId="3" applyNumberFormat="1" applyFont="1" applyFill="1" applyBorder="1" applyAlignment="1">
      <alignment horizontal="right" vertical="center" shrinkToFit="1"/>
    </xf>
    <xf numFmtId="0" fontId="11" fillId="3" borderId="89" xfId="3" applyFont="1" applyFill="1" applyBorder="1" applyAlignment="1">
      <alignment horizontal="left" vertical="center" shrinkToFit="1"/>
    </xf>
    <xf numFmtId="0" fontId="11" fillId="3" borderId="54" xfId="3" applyFont="1" applyFill="1" applyBorder="1" applyAlignment="1">
      <alignment horizontal="left" vertical="center" shrinkToFit="1"/>
    </xf>
    <xf numFmtId="0" fontId="15" fillId="3" borderId="44" xfId="3" applyFont="1" applyFill="1" applyBorder="1" applyAlignment="1">
      <alignment horizontal="distributed" vertical="center"/>
    </xf>
    <xf numFmtId="0" fontId="12" fillId="3" borderId="45" xfId="3" applyFont="1" applyFill="1" applyBorder="1" applyAlignment="1">
      <alignment horizontal="distributed" vertical="center"/>
    </xf>
    <xf numFmtId="177" fontId="29" fillId="3" borderId="85" xfId="3" applyNumberFormat="1" applyFont="1" applyFill="1" applyBorder="1" applyAlignment="1">
      <alignment horizontal="right" vertical="center" shrinkToFit="1"/>
    </xf>
    <xf numFmtId="38" fontId="11" fillId="3" borderId="134" xfId="12" applyFont="1" applyFill="1" applyBorder="1" applyAlignment="1">
      <alignment vertical="center"/>
    </xf>
    <xf numFmtId="0" fontId="18" fillId="3" borderId="2" xfId="3" applyFont="1" applyFill="1" applyBorder="1" applyAlignment="1">
      <alignment horizontal="left" vertical="center" shrinkToFit="1"/>
    </xf>
    <xf numFmtId="0" fontId="18" fillId="3" borderId="81" xfId="3" applyFont="1" applyFill="1" applyBorder="1" applyAlignment="1">
      <alignment horizontal="left" vertical="center" shrinkToFit="1"/>
    </xf>
    <xf numFmtId="0" fontId="18" fillId="3" borderId="81" xfId="3" applyFont="1" applyFill="1" applyBorder="1" applyAlignment="1">
      <alignment horizontal="center" vertical="center" shrinkToFit="1"/>
    </xf>
    <xf numFmtId="0" fontId="18" fillId="3" borderId="80" xfId="3" applyFont="1" applyFill="1" applyBorder="1" applyAlignment="1">
      <alignment horizontal="center" vertical="center" shrinkToFit="1"/>
    </xf>
    <xf numFmtId="177" fontId="30" fillId="3" borderId="13" xfId="3" applyNumberFormat="1" applyFont="1" applyFill="1" applyBorder="1" applyAlignment="1">
      <alignment horizontal="right" vertical="center" shrinkToFit="1"/>
    </xf>
    <xf numFmtId="38" fontId="11" fillId="3" borderId="82" xfId="12" applyFont="1" applyFill="1" applyBorder="1" applyAlignment="1">
      <alignment vertical="center"/>
    </xf>
    <xf numFmtId="0" fontId="18" fillId="3" borderId="2" xfId="3" applyFont="1" applyFill="1" applyBorder="1" applyAlignment="1">
      <alignment horizontal="center" vertical="center" shrinkToFit="1"/>
    </xf>
    <xf numFmtId="177" fontId="30" fillId="3" borderId="18" xfId="3" applyNumberFormat="1" applyFont="1" applyFill="1" applyBorder="1" applyAlignment="1">
      <alignment horizontal="right" vertical="center" shrinkToFit="1"/>
    </xf>
    <xf numFmtId="0" fontId="18" fillId="3" borderId="64" xfId="3" applyFont="1" applyFill="1" applyBorder="1" applyAlignment="1">
      <alignment horizontal="left" vertical="center" shrinkToFit="1"/>
    </xf>
    <xf numFmtId="0" fontId="11" fillId="3" borderId="92" xfId="3" applyFont="1" applyFill="1" applyBorder="1" applyAlignment="1">
      <alignment horizontal="left" vertical="center" shrinkToFit="1"/>
    </xf>
    <xf numFmtId="0" fontId="15" fillId="3" borderId="74" xfId="3" applyFont="1" applyFill="1" applyBorder="1" applyAlignment="1">
      <alignment horizontal="distributed" vertical="center"/>
    </xf>
    <xf numFmtId="0" fontId="12" fillId="3" borderId="73" xfId="3" applyFont="1" applyFill="1" applyBorder="1" applyAlignment="1">
      <alignment horizontal="distributed" vertical="center"/>
    </xf>
    <xf numFmtId="177" fontId="30" fillId="3" borderId="114" xfId="3" applyNumberFormat="1" applyFont="1" applyFill="1" applyBorder="1" applyAlignment="1">
      <alignment horizontal="right" vertical="center" shrinkToFit="1"/>
    </xf>
    <xf numFmtId="38" fontId="11" fillId="3" borderId="13" xfId="12" applyFont="1" applyFill="1" applyBorder="1" applyAlignment="1">
      <alignment vertical="center"/>
    </xf>
    <xf numFmtId="38" fontId="11" fillId="0" borderId="91" xfId="12" applyFont="1" applyFill="1" applyBorder="1" applyAlignment="1">
      <alignment vertical="center"/>
    </xf>
    <xf numFmtId="5" fontId="29" fillId="0" borderId="66" xfId="3" applyNumberFormat="1" applyFont="1" applyFill="1" applyBorder="1" applyAlignment="1">
      <alignment horizontal="center" vertical="center" shrinkToFit="1"/>
    </xf>
    <xf numFmtId="0" fontId="11" fillId="0" borderId="15" xfId="3" applyFont="1" applyFill="1" applyBorder="1" applyAlignment="1">
      <alignment horizontal="center" vertical="center" shrinkToFit="1"/>
    </xf>
    <xf numFmtId="178" fontId="29" fillId="0" borderId="14" xfId="3" applyNumberFormat="1" applyFont="1" applyFill="1" applyBorder="1" applyAlignment="1">
      <alignment horizontal="right" vertical="center" shrinkToFit="1"/>
    </xf>
    <xf numFmtId="0" fontId="11" fillId="0" borderId="17" xfId="3" applyFont="1" applyFill="1" applyBorder="1" applyAlignment="1">
      <alignment horizontal="center" vertical="center" shrinkToFit="1"/>
    </xf>
    <xf numFmtId="178" fontId="29" fillId="0" borderId="17" xfId="3" applyNumberFormat="1" applyFont="1" applyFill="1" applyBorder="1" applyAlignment="1">
      <alignment horizontal="right" vertical="center" shrinkToFit="1"/>
    </xf>
    <xf numFmtId="0" fontId="11" fillId="0" borderId="18" xfId="3" applyFont="1" applyFill="1" applyBorder="1" applyAlignment="1">
      <alignment horizontal="center" vertical="center" shrinkToFit="1"/>
    </xf>
    <xf numFmtId="178" fontId="29" fillId="0" borderId="18" xfId="3" applyNumberFormat="1" applyFont="1" applyFill="1" applyBorder="1" applyAlignment="1">
      <alignment horizontal="right" vertical="center" shrinkToFit="1"/>
    </xf>
    <xf numFmtId="0" fontId="11" fillId="0" borderId="134" xfId="3" applyFont="1" applyFill="1" applyBorder="1" applyAlignment="1">
      <alignment horizontal="center" vertical="center" shrinkToFit="1"/>
    </xf>
    <xf numFmtId="178" fontId="29" fillId="0" borderId="134" xfId="3" applyNumberFormat="1" applyFont="1" applyFill="1" applyBorder="1" applyAlignment="1">
      <alignment horizontal="right" vertical="center" shrinkToFit="1"/>
    </xf>
    <xf numFmtId="0" fontId="11" fillId="0" borderId="135" xfId="3" applyFont="1" applyFill="1" applyBorder="1" applyAlignment="1">
      <alignment horizontal="center" vertical="center" shrinkToFit="1"/>
    </xf>
    <xf numFmtId="178" fontId="29" fillId="0" borderId="136" xfId="3" applyNumberFormat="1" applyFont="1" applyFill="1" applyBorder="1" applyAlignment="1">
      <alignment horizontal="right" vertical="center" shrinkToFit="1"/>
    </xf>
    <xf numFmtId="178" fontId="11" fillId="0" borderId="134" xfId="3" quotePrefix="1" applyNumberFormat="1" applyFont="1" applyFill="1" applyBorder="1" applyAlignment="1">
      <alignment horizontal="right" vertical="center" shrinkToFit="1"/>
    </xf>
    <xf numFmtId="178" fontId="29" fillId="0" borderId="134" xfId="3" quotePrefix="1" applyNumberFormat="1" applyFont="1" applyFill="1" applyBorder="1" applyAlignment="1">
      <alignment horizontal="right" vertical="center" shrinkToFit="1"/>
    </xf>
    <xf numFmtId="0" fontId="11" fillId="0" borderId="20" xfId="3" applyFont="1" applyFill="1" applyBorder="1" applyAlignment="1">
      <alignment horizontal="center" vertical="center" shrinkToFit="1"/>
    </xf>
    <xf numFmtId="178" fontId="29" fillId="0" borderId="43" xfId="3" applyNumberFormat="1" applyFont="1" applyFill="1" applyBorder="1" applyAlignment="1">
      <alignment horizontal="right" vertical="center" shrinkToFit="1"/>
    </xf>
    <xf numFmtId="178" fontId="29" fillId="0" borderId="1" xfId="3" applyNumberFormat="1" applyFont="1" applyFill="1" applyBorder="1" applyAlignment="1">
      <alignment horizontal="right" vertical="center" shrinkToFit="1"/>
    </xf>
    <xf numFmtId="0" fontId="11" fillId="0" borderId="43" xfId="3" applyFont="1" applyFill="1" applyBorder="1" applyAlignment="1">
      <alignment horizontal="center" vertical="center" shrinkToFit="1"/>
    </xf>
    <xf numFmtId="0" fontId="11" fillId="3" borderId="135" xfId="3" applyFont="1" applyFill="1" applyBorder="1" applyAlignment="1">
      <alignment horizontal="center" vertical="center" shrinkToFit="1"/>
    </xf>
    <xf numFmtId="178" fontId="29" fillId="3" borderId="82" xfId="3" applyNumberFormat="1" applyFont="1" applyFill="1" applyBorder="1" applyAlignment="1">
      <alignment horizontal="right" vertical="center" shrinkToFit="1"/>
    </xf>
    <xf numFmtId="0" fontId="11" fillId="3" borderId="17" xfId="3" applyFont="1" applyFill="1" applyBorder="1" applyAlignment="1">
      <alignment horizontal="center" vertical="center" shrinkToFit="1"/>
    </xf>
    <xf numFmtId="178" fontId="29" fillId="3" borderId="17" xfId="3" applyNumberFormat="1" applyFont="1" applyFill="1" applyBorder="1" applyAlignment="1">
      <alignment horizontal="right" vertical="center" shrinkToFit="1"/>
    </xf>
    <xf numFmtId="0" fontId="11" fillId="3" borderId="18" xfId="3" applyFont="1" applyFill="1" applyBorder="1" applyAlignment="1">
      <alignment horizontal="center" vertical="center" shrinkToFit="1"/>
    </xf>
    <xf numFmtId="178" fontId="29" fillId="3" borderId="18" xfId="3" applyNumberFormat="1" applyFont="1" applyFill="1" applyBorder="1" applyAlignment="1">
      <alignment horizontal="right" vertical="center" shrinkToFit="1"/>
    </xf>
    <xf numFmtId="0" fontId="11" fillId="3" borderId="134" xfId="3" applyFont="1" applyFill="1" applyBorder="1" applyAlignment="1">
      <alignment horizontal="center" vertical="center" shrinkToFit="1"/>
    </xf>
    <xf numFmtId="178" fontId="29" fillId="3" borderId="85" xfId="3" applyNumberFormat="1" applyFont="1" applyFill="1" applyBorder="1" applyAlignment="1">
      <alignment horizontal="right" vertical="center" shrinkToFit="1"/>
    </xf>
    <xf numFmtId="0" fontId="18" fillId="3" borderId="15" xfId="3" applyFont="1" applyFill="1" applyBorder="1" applyAlignment="1">
      <alignment horizontal="center" vertical="center" shrinkToFit="1"/>
    </xf>
    <xf numFmtId="178" fontId="30" fillId="3" borderId="14" xfId="3" applyNumberFormat="1" applyFont="1" applyFill="1" applyBorder="1" applyAlignment="1">
      <alignment horizontal="right" vertical="center" shrinkToFit="1"/>
    </xf>
    <xf numFmtId="0" fontId="18" fillId="3" borderId="17" xfId="3" applyFont="1" applyFill="1" applyBorder="1" applyAlignment="1">
      <alignment horizontal="center" vertical="center" shrinkToFit="1"/>
    </xf>
    <xf numFmtId="178" fontId="30" fillId="3" borderId="17" xfId="3" applyNumberFormat="1" applyFont="1" applyFill="1" applyBorder="1" applyAlignment="1">
      <alignment horizontal="right" vertical="center" shrinkToFit="1"/>
    </xf>
    <xf numFmtId="0" fontId="18" fillId="3" borderId="18" xfId="3" applyFont="1" applyFill="1" applyBorder="1" applyAlignment="1">
      <alignment horizontal="center" vertical="center" shrinkToFit="1"/>
    </xf>
    <xf numFmtId="178" fontId="30" fillId="3" borderId="18" xfId="3" applyNumberFormat="1" applyFont="1" applyFill="1" applyBorder="1" applyAlignment="1">
      <alignment horizontal="right" vertical="center" shrinkToFit="1"/>
    </xf>
    <xf numFmtId="0" fontId="18" fillId="3" borderId="114" xfId="3" applyFont="1" applyFill="1" applyBorder="1" applyAlignment="1">
      <alignment horizontal="center" vertical="center" shrinkToFit="1"/>
    </xf>
    <xf numFmtId="178" fontId="30" fillId="3" borderId="114" xfId="3" applyNumberFormat="1" applyFont="1" applyFill="1" applyBorder="1" applyAlignment="1">
      <alignment horizontal="right" vertical="center" shrinkToFit="1"/>
    </xf>
    <xf numFmtId="0" fontId="11" fillId="0" borderId="133" xfId="3" applyFont="1" applyFill="1" applyBorder="1" applyAlignment="1">
      <alignment horizontal="center" vertical="center" shrinkToFit="1"/>
    </xf>
    <xf numFmtId="178" fontId="29" fillId="0" borderId="61" xfId="3" applyNumberFormat="1" applyFont="1" applyFill="1" applyBorder="1" applyAlignment="1">
      <alignment horizontal="right" vertical="center" shrinkToFit="1"/>
    </xf>
    <xf numFmtId="178" fontId="29" fillId="0" borderId="20" xfId="3" applyNumberFormat="1" applyFont="1" applyFill="1" applyBorder="1" applyAlignment="1">
      <alignment horizontal="right" vertical="center" shrinkToFit="1"/>
    </xf>
    <xf numFmtId="0" fontId="12" fillId="0" borderId="2" xfId="3" applyFont="1" applyFill="1" applyBorder="1" applyAlignment="1">
      <alignment horizontal="center" vertical="center" shrinkToFit="1"/>
    </xf>
    <xf numFmtId="0" fontId="12" fillId="0" borderId="47" xfId="3" applyFont="1" applyFill="1" applyBorder="1" applyAlignment="1">
      <alignment horizontal="center" vertical="center" shrinkToFit="1"/>
    </xf>
    <xf numFmtId="176" fontId="11" fillId="0" borderId="67" xfId="3" applyNumberFormat="1" applyFont="1" applyFill="1" applyBorder="1" applyAlignment="1">
      <alignment vertical="center" shrinkToFit="1"/>
    </xf>
    <xf numFmtId="0" fontId="11" fillId="0" borderId="13" xfId="3" applyFont="1" applyFill="1" applyBorder="1" applyAlignment="1">
      <alignment horizontal="center" vertical="center" shrinkToFit="1"/>
    </xf>
    <xf numFmtId="176" fontId="11" fillId="0" borderId="2" xfId="3" applyNumberFormat="1" applyFont="1" applyFill="1" applyBorder="1" applyAlignment="1">
      <alignment vertical="center" shrinkToFit="1"/>
    </xf>
    <xf numFmtId="176" fontId="11" fillId="0" borderId="47" xfId="3" applyNumberFormat="1" applyFont="1" applyFill="1" applyBorder="1" applyAlignment="1">
      <alignment vertical="center" shrinkToFit="1"/>
    </xf>
    <xf numFmtId="176" fontId="11" fillId="0" borderId="57" xfId="3" applyNumberFormat="1" applyFont="1" applyFill="1" applyBorder="1" applyAlignment="1">
      <alignment vertical="center" shrinkToFit="1"/>
    </xf>
    <xf numFmtId="176" fontId="11" fillId="0" borderId="52" xfId="3" applyNumberFormat="1" applyFont="1" applyFill="1" applyBorder="1" applyAlignment="1">
      <alignment vertical="center" shrinkToFit="1"/>
    </xf>
    <xf numFmtId="0" fontId="12" fillId="0" borderId="14" xfId="3" applyFont="1" applyFill="1" applyBorder="1" applyAlignment="1">
      <alignment horizontal="center" vertical="center" shrinkToFit="1"/>
    </xf>
    <xf numFmtId="181" fontId="11" fillId="0" borderId="11" xfId="3" applyNumberFormat="1" applyFont="1" applyFill="1" applyBorder="1" applyAlignment="1">
      <alignment horizontal="right" vertical="center" shrinkToFit="1"/>
    </xf>
    <xf numFmtId="181" fontId="11" fillId="0" borderId="68" xfId="3" applyNumberFormat="1" applyFont="1" applyFill="1" applyBorder="1" applyAlignment="1">
      <alignment horizontal="right" vertical="center" shrinkToFit="1"/>
    </xf>
    <xf numFmtId="181" fontId="29" fillId="5" borderId="14" xfId="5" applyNumberFormat="1" applyFont="1" applyFill="1" applyBorder="1" applyAlignment="1">
      <alignment vertical="center"/>
    </xf>
    <xf numFmtId="181" fontId="29" fillId="5" borderId="13" xfId="5" applyNumberFormat="1" applyFont="1" applyFill="1" applyBorder="1" applyAlignment="1">
      <alignment vertical="center"/>
    </xf>
    <xf numFmtId="181" fontId="29" fillId="5" borderId="19" xfId="5" applyNumberFormat="1" applyFont="1" applyFill="1" applyBorder="1" applyAlignment="1">
      <alignment vertical="center"/>
    </xf>
    <xf numFmtId="181" fontId="29" fillId="5" borderId="85" xfId="5" applyNumberFormat="1" applyFont="1" applyFill="1" applyBorder="1" applyAlignment="1">
      <alignment vertical="center"/>
    </xf>
    <xf numFmtId="181" fontId="30" fillId="5" borderId="65" xfId="5" applyNumberFormat="1" applyFont="1" applyFill="1" applyBorder="1" applyAlignment="1">
      <alignment vertical="center"/>
    </xf>
    <xf numFmtId="58" fontId="10" fillId="0" borderId="0" xfId="3" applyNumberFormat="1" applyFont="1" applyFill="1" applyBorder="1" applyAlignment="1">
      <alignment horizontal="right" vertical="center"/>
    </xf>
    <xf numFmtId="181" fontId="12" fillId="0" borderId="0" xfId="3" applyNumberFormat="1" applyFont="1" applyFill="1" applyAlignment="1">
      <alignment vertical="center"/>
    </xf>
    <xf numFmtId="181" fontId="11" fillId="0" borderId="2" xfId="3" applyNumberFormat="1" applyFont="1" applyFill="1" applyBorder="1" applyAlignment="1">
      <alignment horizontal="right" vertical="center" shrinkToFit="1"/>
    </xf>
    <xf numFmtId="0" fontId="12" fillId="0" borderId="19" xfId="3" applyFont="1" applyFill="1" applyBorder="1" applyAlignment="1">
      <alignment horizontal="center" vertical="center" shrinkToFit="1"/>
    </xf>
    <xf numFmtId="181" fontId="11" fillId="0" borderId="34" xfId="3" applyNumberFormat="1" applyFont="1" applyFill="1" applyBorder="1" applyAlignment="1">
      <alignment horizontal="right" vertical="center" shrinkToFit="1"/>
    </xf>
    <xf numFmtId="181" fontId="11" fillId="0" borderId="29" xfId="3" applyNumberFormat="1" applyFont="1" applyFill="1" applyBorder="1" applyAlignment="1">
      <alignment horizontal="right" vertical="center" shrinkToFit="1"/>
    </xf>
    <xf numFmtId="0" fontId="12" fillId="0" borderId="85" xfId="3" applyFont="1" applyFill="1" applyBorder="1" applyAlignment="1">
      <alignment horizontal="center" vertical="center" shrinkToFit="1"/>
    </xf>
    <xf numFmtId="181" fontId="11" fillId="0" borderId="89" xfId="3" applyNumberFormat="1" applyFont="1" applyFill="1" applyBorder="1" applyAlignment="1">
      <alignment horizontal="right" vertical="center" shrinkToFit="1"/>
    </xf>
    <xf numFmtId="181" fontId="11" fillId="0" borderId="93" xfId="3" applyNumberFormat="1" applyFont="1" applyFill="1" applyBorder="1" applyAlignment="1">
      <alignment horizontal="right" vertical="center" shrinkToFit="1"/>
    </xf>
    <xf numFmtId="0" fontId="18" fillId="0" borderId="13" xfId="3" applyFont="1" applyFill="1" applyBorder="1" applyAlignment="1">
      <alignment horizontal="center" vertical="center" shrinkToFit="1"/>
    </xf>
    <xf numFmtId="176" fontId="18" fillId="0" borderId="2" xfId="3" applyNumberFormat="1" applyFont="1" applyFill="1" applyBorder="1" applyAlignment="1">
      <alignment vertical="center" shrinkToFit="1"/>
    </xf>
    <xf numFmtId="176" fontId="18" fillId="0" borderId="47" xfId="3" applyNumberFormat="1" applyFont="1" applyFill="1" applyBorder="1" applyAlignment="1">
      <alignment vertical="center" shrinkToFit="1"/>
    </xf>
    <xf numFmtId="0" fontId="9" fillId="0" borderId="65" xfId="3" applyFont="1" applyFill="1" applyBorder="1" applyAlignment="1">
      <alignment horizontal="center" vertical="center" shrinkToFit="1"/>
    </xf>
    <xf numFmtId="181" fontId="18" fillId="0" borderId="64" xfId="3" applyNumberFormat="1" applyFont="1" applyFill="1" applyBorder="1" applyAlignment="1">
      <alignment horizontal="right" vertical="center" shrinkToFit="1"/>
    </xf>
    <xf numFmtId="181" fontId="18" fillId="0" borderId="63" xfId="3" applyNumberFormat="1" applyFont="1" applyFill="1" applyBorder="1" applyAlignment="1">
      <alignment horizontal="right" vertical="center" shrinkToFit="1"/>
    </xf>
    <xf numFmtId="181" fontId="11" fillId="0" borderId="40" xfId="3" applyNumberFormat="1" applyFont="1" applyFill="1" applyBorder="1" applyAlignment="1">
      <alignment horizontal="right" vertical="center" shrinkToFit="1"/>
    </xf>
    <xf numFmtId="181" fontId="11" fillId="0" borderId="8" xfId="3" applyNumberFormat="1" applyFont="1" applyFill="1" applyBorder="1" applyAlignment="1">
      <alignment horizontal="right" vertical="center" shrinkToFit="1"/>
    </xf>
    <xf numFmtId="176" fontId="11" fillId="0" borderId="3" xfId="3" applyNumberFormat="1" applyFont="1" applyFill="1" applyBorder="1" applyAlignment="1">
      <alignment horizontal="right" vertical="center" shrinkToFit="1"/>
    </xf>
    <xf numFmtId="176" fontId="11" fillId="0" borderId="67" xfId="3" applyNumberFormat="1" applyFont="1" applyFill="1" applyBorder="1" applyAlignment="1">
      <alignment horizontal="right" vertical="center" shrinkToFit="1"/>
    </xf>
    <xf numFmtId="181" fontId="11" fillId="0" borderId="35" xfId="3" applyNumberFormat="1" applyFont="1" applyFill="1" applyBorder="1" applyAlignment="1">
      <alignment horizontal="right" vertical="center" shrinkToFit="1"/>
    </xf>
    <xf numFmtId="176" fontId="11" fillId="0" borderId="2" xfId="3" applyNumberFormat="1" applyFont="1" applyFill="1" applyBorder="1" applyAlignment="1">
      <alignment horizontal="right" vertical="center" shrinkToFit="1"/>
    </xf>
    <xf numFmtId="176" fontId="11" fillId="0" borderId="47" xfId="3" applyNumberFormat="1" applyFont="1" applyFill="1" applyBorder="1" applyAlignment="1">
      <alignment horizontal="right" vertical="center" shrinkToFit="1"/>
    </xf>
    <xf numFmtId="181" fontId="11" fillId="0" borderId="49" xfId="3" applyNumberFormat="1" applyFont="1" applyFill="1" applyBorder="1" applyAlignment="1">
      <alignment horizontal="right" vertical="center" shrinkToFit="1"/>
    </xf>
    <xf numFmtId="181" fontId="11" fillId="0" borderId="15" xfId="3" applyNumberFormat="1" applyFont="1" applyFill="1" applyBorder="1" applyAlignment="1">
      <alignment horizontal="right" vertical="center" shrinkToFit="1"/>
    </xf>
    <xf numFmtId="181" fontId="11" fillId="0" borderId="116" xfId="3" applyNumberFormat="1" applyFont="1" applyFill="1" applyBorder="1" applyAlignment="1">
      <alignment horizontal="right" vertical="center" shrinkToFit="1"/>
    </xf>
    <xf numFmtId="181" fontId="11" fillId="0" borderId="83" xfId="3" applyNumberFormat="1" applyFont="1" applyFill="1" applyBorder="1" applyAlignment="1">
      <alignment horizontal="right" vertical="center" shrinkToFit="1"/>
    </xf>
    <xf numFmtId="181" fontId="18" fillId="0" borderId="70" xfId="3" applyNumberFormat="1" applyFont="1" applyFill="1" applyBorder="1" applyAlignment="1">
      <alignment horizontal="right" vertical="center" shrinkToFit="1"/>
    </xf>
    <xf numFmtId="0" fontId="11" fillId="0" borderId="9" xfId="3" applyFont="1" applyFill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/>
    </xf>
    <xf numFmtId="0" fontId="11" fillId="0" borderId="60" xfId="3" applyFont="1" applyFill="1" applyBorder="1" applyAlignment="1">
      <alignment horizontal="center" vertical="center"/>
    </xf>
    <xf numFmtId="0" fontId="11" fillId="0" borderId="49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  <xf numFmtId="0" fontId="11" fillId="0" borderId="50" xfId="3" applyFont="1" applyFill="1" applyBorder="1" applyAlignment="1">
      <alignment horizontal="center" vertical="center"/>
    </xf>
    <xf numFmtId="0" fontId="11" fillId="0" borderId="97" xfId="3" applyFont="1" applyFill="1" applyBorder="1" applyAlignment="1">
      <alignment horizontal="center" vertical="center"/>
    </xf>
    <xf numFmtId="0" fontId="12" fillId="0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left" vertical="center"/>
    </xf>
    <xf numFmtId="0" fontId="11" fillId="0" borderId="116" xfId="3" applyFont="1" applyFill="1" applyBorder="1" applyAlignment="1">
      <alignment horizontal="center" vertical="center"/>
    </xf>
    <xf numFmtId="0" fontId="18" fillId="0" borderId="138" xfId="3" applyFont="1" applyFill="1" applyBorder="1" applyAlignment="1">
      <alignment horizontal="center" vertical="center"/>
    </xf>
    <xf numFmtId="0" fontId="18" fillId="0" borderId="70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left" vertical="center"/>
    </xf>
    <xf numFmtId="0" fontId="11" fillId="0" borderId="11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16" xfId="3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 wrapText="1"/>
    </xf>
    <xf numFmtId="0" fontId="11" fillId="0" borderId="3" xfId="3" applyFont="1" applyFill="1" applyBorder="1" applyAlignment="1">
      <alignment horizontal="center" vertical="center"/>
    </xf>
    <xf numFmtId="0" fontId="11" fillId="0" borderId="89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/>
    </xf>
    <xf numFmtId="0" fontId="18" fillId="0" borderId="64" xfId="3" applyFont="1" applyFill="1" applyBorder="1" applyAlignment="1">
      <alignment horizontal="center" vertical="center"/>
    </xf>
    <xf numFmtId="0" fontId="11" fillId="0" borderId="87" xfId="3" applyFont="1" applyFill="1" applyBorder="1" applyAlignment="1">
      <alignment horizontal="center" vertical="center"/>
    </xf>
    <xf numFmtId="0" fontId="11" fillId="0" borderId="126" xfId="3" applyFont="1" applyFill="1" applyBorder="1" applyAlignment="1">
      <alignment horizontal="center" vertical="center"/>
    </xf>
    <xf numFmtId="0" fontId="11" fillId="0" borderId="48" xfId="3" applyFont="1" applyFill="1" applyBorder="1" applyAlignment="1">
      <alignment horizontal="center" vertical="center"/>
    </xf>
    <xf numFmtId="0" fontId="11" fillId="0" borderId="106" xfId="3" applyFont="1" applyFill="1" applyBorder="1" applyAlignment="1">
      <alignment horizontal="center" vertical="center"/>
    </xf>
    <xf numFmtId="0" fontId="11" fillId="0" borderId="111" xfId="3" applyFont="1" applyFill="1" applyBorder="1" applyAlignment="1">
      <alignment horizontal="center" vertical="center"/>
    </xf>
    <xf numFmtId="0" fontId="11" fillId="0" borderId="137" xfId="3" applyFont="1" applyFill="1" applyBorder="1" applyAlignment="1">
      <alignment horizontal="center" vertical="center"/>
    </xf>
    <xf numFmtId="0" fontId="18" fillId="0" borderId="11" xfId="3" applyFont="1" applyFill="1" applyBorder="1" applyAlignment="1">
      <alignment horizontal="center" vertical="center"/>
    </xf>
    <xf numFmtId="0" fontId="18" fillId="0" borderId="77" xfId="3" applyFont="1" applyFill="1" applyBorder="1" applyAlignment="1">
      <alignment horizontal="center" vertical="center"/>
    </xf>
    <xf numFmtId="0" fontId="12" fillId="4" borderId="141" xfId="3" applyFont="1" applyFill="1" applyBorder="1" applyAlignment="1">
      <alignment horizontal="center" vertical="center"/>
    </xf>
    <xf numFmtId="0" fontId="12" fillId="4" borderId="142" xfId="3" applyFont="1" applyFill="1" applyBorder="1" applyAlignment="1">
      <alignment horizontal="center" vertical="center"/>
    </xf>
    <xf numFmtId="0" fontId="12" fillId="4" borderId="143" xfId="3" applyFont="1" applyFill="1" applyBorder="1" applyAlignment="1">
      <alignment horizontal="center" vertical="center"/>
    </xf>
    <xf numFmtId="0" fontId="12" fillId="4" borderId="145" xfId="3" applyFont="1" applyFill="1" applyBorder="1" applyAlignment="1">
      <alignment horizontal="center" vertical="center"/>
    </xf>
    <xf numFmtId="0" fontId="12" fillId="4" borderId="26" xfId="3" applyFont="1" applyFill="1" applyBorder="1" applyAlignment="1">
      <alignment horizontal="center" vertical="center"/>
    </xf>
    <xf numFmtId="0" fontId="12" fillId="4" borderId="22" xfId="3" applyFont="1" applyFill="1" applyBorder="1" applyAlignment="1">
      <alignment horizontal="center" vertical="center"/>
    </xf>
    <xf numFmtId="0" fontId="12" fillId="4" borderId="144" xfId="3" applyFont="1" applyFill="1" applyBorder="1" applyAlignment="1">
      <alignment horizontal="center" vertical="center"/>
    </xf>
    <xf numFmtId="0" fontId="12" fillId="4" borderId="146" xfId="3" applyFont="1" applyFill="1" applyBorder="1" applyAlignment="1">
      <alignment horizontal="center" vertical="center"/>
    </xf>
    <xf numFmtId="0" fontId="12" fillId="0" borderId="58" xfId="3" applyFont="1" applyFill="1" applyBorder="1" applyAlignment="1">
      <alignment vertical="center" wrapText="1"/>
    </xf>
    <xf numFmtId="0" fontId="12" fillId="0" borderId="113" xfId="3" applyFont="1" applyFill="1" applyBorder="1" applyAlignment="1">
      <alignment vertical="center"/>
    </xf>
    <xf numFmtId="0" fontId="12" fillId="0" borderId="59" xfId="3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0" fontId="12" fillId="0" borderId="11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horizontal="center" vertical="center"/>
    </xf>
    <xf numFmtId="182" fontId="12" fillId="3" borderId="52" xfId="3" applyNumberFormat="1" applyFont="1" applyFill="1" applyBorder="1" applyAlignment="1">
      <alignment horizontal="right" vertical="center" shrinkToFit="1"/>
    </xf>
    <xf numFmtId="182" fontId="12" fillId="3" borderId="29" xfId="3" applyNumberFormat="1" applyFont="1" applyFill="1" applyBorder="1" applyAlignment="1">
      <alignment horizontal="right" vertical="center" shrinkToFit="1"/>
    </xf>
    <xf numFmtId="182" fontId="12" fillId="3" borderId="47" xfId="3" applyNumberFormat="1" applyFont="1" applyFill="1" applyBorder="1" applyAlignment="1">
      <alignment horizontal="right" vertical="center" shrinkToFit="1"/>
    </xf>
    <xf numFmtId="182" fontId="12" fillId="3" borderId="67" xfId="3" applyNumberFormat="1" applyFont="1" applyFill="1" applyBorder="1" applyAlignment="1">
      <alignment horizontal="right" vertical="center" shrinkToFit="1"/>
    </xf>
    <xf numFmtId="182" fontId="12" fillId="3" borderId="68" xfId="3" applyNumberFormat="1" applyFont="1" applyFill="1" applyBorder="1" applyAlignment="1">
      <alignment horizontal="right" vertical="center" shrinkToFit="1"/>
    </xf>
    <xf numFmtId="182" fontId="12" fillId="3" borderId="93" xfId="3" applyNumberFormat="1" applyFont="1" applyFill="1" applyBorder="1" applyAlignment="1">
      <alignment horizontal="right" vertical="center" shrinkToFit="1"/>
    </xf>
    <xf numFmtId="182" fontId="12" fillId="3" borderId="115" xfId="3" applyNumberFormat="1" applyFont="1" applyFill="1" applyBorder="1" applyAlignment="1">
      <alignment horizontal="right" vertical="center" shrinkToFit="1"/>
    </xf>
    <xf numFmtId="182" fontId="9" fillId="3" borderId="115" xfId="3" applyNumberFormat="1" applyFont="1" applyFill="1" applyBorder="1" applyAlignment="1">
      <alignment horizontal="right" vertical="center" shrinkToFit="1"/>
    </xf>
    <xf numFmtId="182" fontId="9" fillId="3" borderId="63" xfId="3" applyNumberFormat="1" applyFont="1" applyFill="1" applyBorder="1" applyAlignment="1">
      <alignment horizontal="right" vertical="center" shrinkToFit="1"/>
    </xf>
    <xf numFmtId="182" fontId="12" fillId="3" borderId="95" xfId="3" applyNumberFormat="1" applyFont="1" applyFill="1" applyBorder="1" applyAlignment="1">
      <alignment horizontal="right" vertical="center" shrinkToFit="1"/>
    </xf>
    <xf numFmtId="0" fontId="10" fillId="0" borderId="4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2" fillId="0" borderId="17" xfId="3" applyFont="1" applyFill="1" applyBorder="1" applyAlignment="1">
      <alignment horizontal="center" vertical="center" shrinkToFit="1"/>
    </xf>
    <xf numFmtId="0" fontId="12" fillId="0" borderId="31" xfId="3" applyFont="1" applyFill="1" applyBorder="1" applyAlignment="1">
      <alignment horizontal="center" vertical="center" shrinkToFit="1"/>
    </xf>
    <xf numFmtId="0" fontId="11" fillId="0" borderId="9" xfId="3" applyFont="1" applyFill="1" applyBorder="1" applyAlignment="1">
      <alignment horizontal="center" vertical="center" shrinkToFit="1"/>
    </xf>
    <xf numFmtId="0" fontId="11" fillId="0" borderId="11" xfId="3" applyFont="1" applyFill="1" applyBorder="1" applyAlignment="1">
      <alignment horizontal="center" vertical="center" shrinkToFit="1"/>
    </xf>
    <xf numFmtId="0" fontId="11" fillId="0" borderId="111" xfId="3" applyFont="1" applyFill="1" applyBorder="1" applyAlignment="1">
      <alignment horizontal="center" vertical="center" shrinkToFit="1"/>
    </xf>
    <xf numFmtId="0" fontId="11" fillId="0" borderId="62" xfId="3" applyFont="1" applyFill="1" applyBorder="1" applyAlignment="1">
      <alignment horizontal="center" vertical="center" shrinkToFit="1"/>
    </xf>
    <xf numFmtId="0" fontId="12" fillId="0" borderId="3" xfId="3" applyFont="1" applyFill="1" applyBorder="1" applyAlignment="1">
      <alignment horizontal="center" vertical="center" shrinkToFit="1"/>
    </xf>
    <xf numFmtId="0" fontId="12" fillId="0" borderId="10" xfId="3" applyFont="1" applyFill="1" applyBorder="1" applyAlignment="1">
      <alignment horizontal="center" vertical="center" shrinkToFit="1"/>
    </xf>
    <xf numFmtId="0" fontId="12" fillId="0" borderId="11" xfId="3" applyFont="1" applyFill="1" applyBorder="1" applyAlignment="1">
      <alignment horizontal="center" vertical="center" shrinkToFit="1"/>
    </xf>
    <xf numFmtId="0" fontId="12" fillId="0" borderId="15" xfId="3" applyFont="1" applyFill="1" applyBorder="1" applyAlignment="1">
      <alignment horizontal="center" vertical="center" shrinkToFit="1"/>
    </xf>
    <xf numFmtId="0" fontId="11" fillId="3" borderId="60" xfId="3" applyFont="1" applyFill="1" applyBorder="1" applyAlignment="1">
      <alignment horizontal="center" vertical="center" shrinkToFit="1"/>
    </xf>
    <xf numFmtId="0" fontId="11" fillId="3" borderId="48" xfId="3" applyFont="1" applyFill="1" applyBorder="1" applyAlignment="1">
      <alignment horizontal="center" vertical="center" shrinkToFit="1"/>
    </xf>
    <xf numFmtId="0" fontId="11" fillId="3" borderId="49" xfId="3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shrinkToFit="1"/>
    </xf>
    <xf numFmtId="0" fontId="11" fillId="0" borderId="106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3" borderId="116" xfId="3" applyFont="1" applyFill="1" applyBorder="1" applyAlignment="1">
      <alignment horizontal="center" vertical="center" shrinkToFit="1"/>
    </xf>
    <xf numFmtId="0" fontId="18" fillId="3" borderId="11" xfId="3" applyFont="1" applyFill="1" applyBorder="1" applyAlignment="1">
      <alignment horizontal="center" vertical="center" shrinkToFit="1"/>
    </xf>
    <xf numFmtId="0" fontId="18" fillId="3" borderId="9" xfId="3" applyFont="1" applyFill="1" applyBorder="1" applyAlignment="1">
      <alignment horizontal="center" vertical="center" shrinkToFit="1"/>
    </xf>
    <xf numFmtId="0" fontId="18" fillId="3" borderId="3" xfId="3" applyFont="1" applyFill="1" applyBorder="1" applyAlignment="1">
      <alignment horizontal="center" vertical="center" shrinkToFit="1"/>
    </xf>
    <xf numFmtId="0" fontId="12" fillId="0" borderId="32" xfId="3" applyFont="1" applyFill="1" applyBorder="1" applyAlignment="1">
      <alignment horizontal="center" vertical="center" shrinkToFit="1"/>
    </xf>
    <xf numFmtId="0" fontId="11" fillId="0" borderId="60" xfId="3" applyFont="1" applyFill="1" applyBorder="1" applyAlignment="1">
      <alignment horizontal="center" vertical="center" shrinkToFit="1"/>
    </xf>
    <xf numFmtId="0" fontId="11" fillId="0" borderId="48" xfId="3" applyFont="1" applyFill="1" applyBorder="1" applyAlignment="1">
      <alignment horizontal="center" vertical="center" shrinkToFit="1"/>
    </xf>
    <xf numFmtId="0" fontId="11" fillId="0" borderId="49" xfId="3" applyFont="1" applyFill="1" applyBorder="1" applyAlignment="1">
      <alignment horizontal="center" vertical="center" shrinkToFit="1"/>
    </xf>
    <xf numFmtId="0" fontId="11" fillId="0" borderId="137" xfId="3" applyFont="1" applyFill="1" applyBorder="1" applyAlignment="1">
      <alignment horizontal="center" vertical="center" shrinkToFit="1"/>
    </xf>
    <xf numFmtId="0" fontId="11" fillId="0" borderId="126" xfId="3" applyFont="1" applyFill="1" applyBorder="1" applyAlignment="1">
      <alignment horizontal="center" vertical="center" shrinkToFit="1"/>
    </xf>
    <xf numFmtId="0" fontId="18" fillId="3" borderId="138" xfId="3" applyFont="1" applyFill="1" applyBorder="1" applyAlignment="1">
      <alignment horizontal="center" vertical="center" shrinkToFit="1"/>
    </xf>
    <xf numFmtId="0" fontId="18" fillId="3" borderId="48" xfId="3" applyFont="1" applyFill="1" applyBorder="1" applyAlignment="1">
      <alignment horizontal="center" vertical="center" shrinkToFit="1"/>
    </xf>
    <xf numFmtId="0" fontId="18" fillId="3" borderId="70" xfId="3" applyFont="1" applyFill="1" applyBorder="1" applyAlignment="1">
      <alignment horizontal="center" vertical="center" shrinkToFit="1"/>
    </xf>
    <xf numFmtId="0" fontId="11" fillId="0" borderId="97" xfId="3" applyFont="1" applyFill="1" applyBorder="1" applyAlignment="1">
      <alignment horizontal="center" vertical="center" shrinkToFit="1"/>
    </xf>
    <xf numFmtId="0" fontId="11" fillId="0" borderId="6" xfId="3" applyFont="1" applyFill="1" applyBorder="1" applyAlignment="1">
      <alignment horizontal="center" vertical="center" shrinkToFit="1"/>
    </xf>
    <xf numFmtId="0" fontId="11" fillId="0" borderId="16" xfId="3" applyFont="1" applyFill="1" applyBorder="1" applyAlignment="1">
      <alignment horizontal="center" vertical="center" shrinkToFit="1"/>
    </xf>
    <xf numFmtId="0" fontId="11" fillId="3" borderId="88" xfId="3" applyFont="1" applyFill="1" applyBorder="1" applyAlignment="1">
      <alignment horizontal="center" vertical="center" shrinkToFit="1"/>
    </xf>
    <xf numFmtId="0" fontId="11" fillId="3" borderId="2" xfId="3" applyFont="1" applyFill="1" applyBorder="1" applyAlignment="1">
      <alignment horizontal="center" vertical="center" shrinkToFit="1"/>
    </xf>
    <xf numFmtId="0" fontId="11" fillId="3" borderId="89" xfId="3" applyFont="1" applyFill="1" applyBorder="1" applyAlignment="1">
      <alignment horizontal="center" vertical="center" shrinkToFit="1"/>
    </xf>
    <xf numFmtId="0" fontId="11" fillId="0" borderId="87" xfId="3" applyFont="1" applyFill="1" applyBorder="1" applyAlignment="1">
      <alignment horizontal="center" vertical="center" shrinkToFit="1"/>
    </xf>
    <xf numFmtId="0" fontId="11" fillId="0" borderId="13" xfId="3" applyFont="1" applyFill="1" applyBorder="1" applyAlignment="1">
      <alignment horizontal="center" vertical="center" shrinkToFit="1"/>
    </xf>
    <xf numFmtId="0" fontId="11" fillId="0" borderId="14" xfId="3" applyFont="1" applyFill="1" applyBorder="1" applyAlignment="1">
      <alignment horizontal="center" vertical="center" shrinkToFit="1"/>
    </xf>
    <xf numFmtId="0" fontId="11" fillId="0" borderId="2" xfId="3" applyFont="1" applyFill="1" applyBorder="1" applyAlignment="1">
      <alignment horizontal="center" vertical="center" shrinkToFit="1"/>
    </xf>
    <xf numFmtId="0" fontId="18" fillId="3" borderId="2" xfId="3" applyFont="1" applyFill="1" applyBorder="1" applyAlignment="1">
      <alignment horizontal="center" vertical="center" shrinkToFit="1"/>
    </xf>
    <xf numFmtId="0" fontId="18" fillId="3" borderId="13" xfId="3" applyFont="1" applyFill="1" applyBorder="1" applyAlignment="1">
      <alignment horizontal="center" vertical="center" shrinkToFit="1"/>
    </xf>
    <xf numFmtId="0" fontId="18" fillId="3" borderId="65" xfId="3" applyFont="1" applyFill="1" applyBorder="1" applyAlignment="1">
      <alignment horizontal="center" vertical="center" shrinkToFit="1"/>
    </xf>
    <xf numFmtId="0" fontId="11" fillId="0" borderId="72" xfId="3" applyFont="1" applyFill="1" applyBorder="1" applyAlignment="1">
      <alignment horizontal="center" vertical="center" shrinkToFit="1"/>
    </xf>
    <xf numFmtId="0" fontId="11" fillId="0" borderId="71" xfId="3" applyFont="1" applyFill="1" applyBorder="1" applyAlignment="1">
      <alignment horizontal="center" vertical="center" shrinkToFit="1"/>
    </xf>
    <xf numFmtId="0" fontId="11" fillId="0" borderId="85" xfId="3" applyFont="1" applyFill="1" applyBorder="1" applyAlignment="1">
      <alignment horizontal="center" vertical="center" shrinkToFit="1"/>
    </xf>
    <xf numFmtId="0" fontId="11" fillId="0" borderId="88" xfId="3" applyFont="1" applyFill="1" applyBorder="1" applyAlignment="1">
      <alignment horizontal="center" vertical="center" shrinkToFit="1"/>
    </xf>
    <xf numFmtId="0" fontId="11" fillId="0" borderId="58" xfId="3" applyFont="1" applyFill="1" applyBorder="1" applyAlignment="1">
      <alignment vertical="center" wrapText="1" shrinkToFit="1"/>
    </xf>
    <xf numFmtId="0" fontId="11" fillId="0" borderId="59" xfId="3" applyFont="1" applyFill="1" applyBorder="1" applyAlignment="1">
      <alignment vertical="center" shrinkToFit="1"/>
    </xf>
  </cellXfs>
  <cellStyles count="13">
    <cellStyle name="パーセント 2" xfId="1"/>
    <cellStyle name="パーセント 2 2" xfId="8"/>
    <cellStyle name="桁区切り" xfId="12" builtinId="6"/>
    <cellStyle name="桁区切り 2" xfId="2"/>
    <cellStyle name="桁区切り 2 2" xfId="5"/>
    <cellStyle name="桁区切り 3" xfId="6"/>
    <cellStyle name="桁区切り 4" xfId="10"/>
    <cellStyle name="標準" xfId="0" builtinId="0"/>
    <cellStyle name="標準 2" xfId="3"/>
    <cellStyle name="標準 2 2" xfId="4"/>
    <cellStyle name="標準 3" xfId="7"/>
    <cellStyle name="標準 4" xfId="9"/>
    <cellStyle name="標準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40217</xdr:colOff>
      <xdr:row>1</xdr:row>
      <xdr:rowOff>116417</xdr:rowOff>
    </xdr:from>
    <xdr:to>
      <xdr:col>13</xdr:col>
      <xdr:colOff>731097</xdr:colOff>
      <xdr:row>3</xdr:row>
      <xdr:rowOff>2117</xdr:rowOff>
    </xdr:to>
    <xdr:sp macro="" textlink="">
      <xdr:nvSpPr>
        <xdr:cNvPr id="6" name="右中かっこ 5"/>
        <xdr:cNvSpPr/>
      </xdr:nvSpPr>
      <xdr:spPr>
        <a:xfrm rot="16200000">
          <a:off x="7392247" y="1862667"/>
          <a:ext cx="312420" cy="364744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40217</xdr:colOff>
      <xdr:row>1</xdr:row>
      <xdr:rowOff>116417</xdr:rowOff>
    </xdr:from>
    <xdr:to>
      <xdr:col>14</xdr:col>
      <xdr:colOff>731097</xdr:colOff>
      <xdr:row>3</xdr:row>
      <xdr:rowOff>2117</xdr:rowOff>
    </xdr:to>
    <xdr:sp macro="" textlink="">
      <xdr:nvSpPr>
        <xdr:cNvPr id="7" name="右中かっこ 6"/>
        <xdr:cNvSpPr/>
      </xdr:nvSpPr>
      <xdr:spPr>
        <a:xfrm rot="16200000">
          <a:off x="7674187" y="1580727"/>
          <a:ext cx="312420" cy="421132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145926</xdr:colOff>
          <xdr:row>1</xdr:row>
          <xdr:rowOff>19050</xdr:rowOff>
        </xdr:to>
        <xdr:pic>
          <xdr:nvPicPr>
            <xdr:cNvPr id="8" name="図 7"/>
            <xdr:cNvPicPr>
              <a:picLocks noChangeAspect="1" noChangeArrowheads="1"/>
              <a:extLst>
                <a:ext uri="{84589F7E-364E-4C9E-8A38-B11213B215E9}">
                  <a14:cameraTool cellRange="'[1]4(4)労働組合数・組合員数'!$A$1:$J$15" spid="_x0000_s10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5143376" cy="3435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43816</xdr:colOff>
      <xdr:row>48</xdr:row>
      <xdr:rowOff>198106</xdr:rowOff>
    </xdr:from>
    <xdr:to>
      <xdr:col>9</xdr:col>
      <xdr:colOff>22862</xdr:colOff>
      <xdr:row>50</xdr:row>
      <xdr:rowOff>87520</xdr:rowOff>
    </xdr:to>
    <xdr:grpSp>
      <xdr:nvGrpSpPr>
        <xdr:cNvPr id="2" name="グループ化 4"/>
        <xdr:cNvGrpSpPr>
          <a:grpSpLocks/>
        </xdr:cNvGrpSpPr>
      </xdr:nvGrpSpPr>
      <xdr:grpSpPr bwMode="auto">
        <a:xfrm>
          <a:off x="4059477" y="9741017"/>
          <a:ext cx="1950113" cy="423207"/>
          <a:chOff x="2020548" y="10493580"/>
          <a:chExt cx="1812446" cy="347300"/>
        </a:xfrm>
      </xdr:grpSpPr>
      <xdr:sp macro="" textlink="">
        <xdr:nvSpPr>
          <xdr:cNvPr id="3" name="大かっこ 2"/>
          <xdr:cNvSpPr/>
        </xdr:nvSpPr>
        <xdr:spPr bwMode="auto">
          <a:xfrm>
            <a:off x="2020548" y="10518651"/>
            <a:ext cx="1740953" cy="318358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900"/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2295860" y="10493580"/>
            <a:ext cx="1537134" cy="347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年間商品販売額 ： 百万円</a:t>
            </a:r>
            <a:endPara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売</a:t>
            </a:r>
            <a:r>
              <a:rPr kumimoji="1"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場  面  積 ： ㎡</a:t>
            </a:r>
          </a:p>
        </xdr:txBody>
      </xdr:sp>
    </xdr:grpSp>
    <xdr:clientData/>
  </xdr:twoCellAnchor>
  <xdr:twoCellAnchor>
    <xdr:from>
      <xdr:col>12</xdr:col>
      <xdr:colOff>95035</xdr:colOff>
      <xdr:row>49</xdr:row>
      <xdr:rowOff>159896</xdr:rowOff>
    </xdr:from>
    <xdr:to>
      <xdr:col>15</xdr:col>
      <xdr:colOff>389682</xdr:colOff>
      <xdr:row>51</xdr:row>
      <xdr:rowOff>118010</xdr:rowOff>
    </xdr:to>
    <xdr:grpSp>
      <xdr:nvGrpSpPr>
        <xdr:cNvPr id="8" name="グループ化 4"/>
        <xdr:cNvGrpSpPr>
          <a:grpSpLocks/>
        </xdr:cNvGrpSpPr>
      </xdr:nvGrpSpPr>
      <xdr:grpSpPr bwMode="auto">
        <a:xfrm>
          <a:off x="8204915" y="10081843"/>
          <a:ext cx="2024229" cy="266213"/>
          <a:chOff x="5822613" y="10632365"/>
          <a:chExt cx="1835542" cy="473847"/>
        </a:xfrm>
      </xdr:grpSpPr>
      <xdr:sp macro="" textlink="">
        <xdr:nvSpPr>
          <xdr:cNvPr id="9" name="大かっこ 8"/>
          <xdr:cNvSpPr/>
        </xdr:nvSpPr>
        <xdr:spPr bwMode="auto">
          <a:xfrm>
            <a:off x="5917202" y="10632365"/>
            <a:ext cx="1740953" cy="318359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900"/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5822613" y="10758912"/>
            <a:ext cx="1537134" cy="347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年間商品販売額 ： 百万円</a:t>
            </a:r>
            <a:endPara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売</a:t>
            </a:r>
            <a:r>
              <a:rPr kumimoji="1"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場  面  積 ： ㎡</a:t>
            </a:r>
          </a:p>
        </xdr:txBody>
      </xdr:sp>
    </xdr:grpSp>
    <xdr:clientData/>
  </xdr:twoCellAnchor>
  <xdr:twoCellAnchor>
    <xdr:from>
      <xdr:col>12</xdr:col>
      <xdr:colOff>5715</xdr:colOff>
      <xdr:row>49</xdr:row>
      <xdr:rowOff>60951</xdr:rowOff>
    </xdr:from>
    <xdr:to>
      <xdr:col>15</xdr:col>
      <xdr:colOff>199183</xdr:colOff>
      <xdr:row>51</xdr:row>
      <xdr:rowOff>39471</xdr:rowOff>
    </xdr:to>
    <xdr:grpSp>
      <xdr:nvGrpSpPr>
        <xdr:cNvPr id="11" name="グループ化 10"/>
        <xdr:cNvGrpSpPr>
          <a:grpSpLocks/>
        </xdr:cNvGrpSpPr>
      </xdr:nvGrpSpPr>
      <xdr:grpSpPr bwMode="auto">
        <a:xfrm>
          <a:off x="8113003" y="9989261"/>
          <a:ext cx="1919750" cy="285755"/>
          <a:chOff x="5739110" y="10468310"/>
          <a:chExt cx="1740953" cy="507683"/>
        </a:xfrm>
      </xdr:grpSpPr>
      <xdr:sp macro="" textlink="">
        <xdr:nvSpPr>
          <xdr:cNvPr id="12" name="大かっこ 11"/>
          <xdr:cNvSpPr/>
        </xdr:nvSpPr>
        <xdr:spPr bwMode="auto">
          <a:xfrm>
            <a:off x="5739110" y="10657634"/>
            <a:ext cx="1740953" cy="318359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900"/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5858231" y="10468310"/>
            <a:ext cx="1537134" cy="347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年間商品販売額 ： 百万円</a:t>
            </a:r>
            <a:endPara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売</a:t>
            </a:r>
            <a:r>
              <a:rPr kumimoji="1"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場  面  積 ： ㎡</a:t>
            </a:r>
          </a:p>
        </xdr:txBody>
      </xdr:sp>
    </xdr:grpSp>
    <xdr:clientData/>
  </xdr:twoCellAnchor>
  <xdr:twoCellAnchor>
    <xdr:from>
      <xdr:col>12</xdr:col>
      <xdr:colOff>81915</xdr:colOff>
      <xdr:row>42</xdr:row>
      <xdr:rowOff>152386</xdr:rowOff>
    </xdr:from>
    <xdr:to>
      <xdr:col>15</xdr:col>
      <xdr:colOff>375285</xdr:colOff>
      <xdr:row>43</xdr:row>
      <xdr:rowOff>133240</xdr:rowOff>
    </xdr:to>
    <xdr:grpSp>
      <xdr:nvGrpSpPr>
        <xdr:cNvPr id="21" name="グループ化 4"/>
        <xdr:cNvGrpSpPr>
          <a:grpSpLocks/>
        </xdr:cNvGrpSpPr>
      </xdr:nvGrpSpPr>
      <xdr:grpSpPr bwMode="auto">
        <a:xfrm>
          <a:off x="8191559" y="8496679"/>
          <a:ext cx="2022717" cy="195392"/>
          <a:chOff x="2020548" y="10493580"/>
          <a:chExt cx="1834348" cy="347300"/>
        </a:xfrm>
      </xdr:grpSpPr>
      <xdr:sp macro="" textlink="">
        <xdr:nvSpPr>
          <xdr:cNvPr id="22" name="大かっこ 21"/>
          <xdr:cNvSpPr/>
        </xdr:nvSpPr>
        <xdr:spPr bwMode="auto">
          <a:xfrm>
            <a:off x="2020548" y="10518651"/>
            <a:ext cx="1740953" cy="318358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900"/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317762" y="10493580"/>
            <a:ext cx="1537134" cy="347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年間商品販売額 ： 百万円</a:t>
            </a:r>
            <a:endPara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売</a:t>
            </a:r>
            <a:r>
              <a:rPr kumimoji="1" lang="ja-JP" altLang="en-US" sz="900" baseline="0">
                <a:latin typeface="ＭＳ 明朝" panose="02020609040205080304" pitchFamily="17" charset="-128"/>
                <a:ea typeface="ＭＳ 明朝" panose="02020609040205080304" pitchFamily="17" charset="-128"/>
              </a:rPr>
              <a:t>  </a:t>
            </a:r>
            <a:r>
              <a:rPr kumimoji="1" lang="ja-JP" altLang="en-US" sz="900">
                <a:latin typeface="ＭＳ 明朝" panose="02020609040205080304" pitchFamily="17" charset="-128"/>
                <a:ea typeface="ＭＳ 明朝" panose="02020609040205080304" pitchFamily="17" charset="-128"/>
              </a:rPr>
              <a:t>場  面  積 ： ㎡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4_&#20225;&#30011;&#35519;&#25972;&#35506;/10_&#30476;&#35199;&#22320;&#22495;&#12398;&#27010;&#27841;/&#20196;&#21644;&#65302;&#24180;&#24230;/02_&#22238;&#31572;/&#30476;&#27231;&#38306;/&#21172;&#20685;&#12475;&#12531;&#12479;&#12540;/&#21830;&#24037;&#26989;&#12539;&#21172;&#20685;&#65288;&#21172;&#20685;&#65315;&#65289;&#22238;&#315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(4)労働組合数・組合員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G46"/>
  <sheetViews>
    <sheetView view="pageBreakPreview" zoomScaleNormal="100" zoomScaleSheetLayoutView="100" workbookViewId="0">
      <selection activeCell="M17" sqref="M17"/>
    </sheetView>
  </sheetViews>
  <sheetFormatPr defaultColWidth="8.109375" defaultRowHeight="10.8" x14ac:dyDescent="0.2"/>
  <cols>
    <col min="1" max="1" width="2.21875" style="4" customWidth="1"/>
    <col min="2" max="2" width="10.44140625" style="4" customWidth="1"/>
    <col min="3" max="3" width="10" style="10" customWidth="1"/>
    <col min="4" max="7" width="12.5546875" style="4" customWidth="1"/>
    <col min="8" max="16384" width="8.109375" style="4"/>
  </cols>
  <sheetData>
    <row r="2" spans="1:7" ht="27" customHeight="1" x14ac:dyDescent="0.2">
      <c r="A2" s="285" t="s">
        <v>30</v>
      </c>
      <c r="G2" s="11"/>
    </row>
    <row r="3" spans="1:7" s="181" customFormat="1" ht="18.75" customHeight="1" x14ac:dyDescent="0.2">
      <c r="A3" s="12" t="s">
        <v>29</v>
      </c>
      <c r="B3" s="182"/>
      <c r="C3" s="13"/>
      <c r="D3" s="182"/>
      <c r="E3" s="182"/>
      <c r="F3" s="182"/>
      <c r="G3" s="182"/>
    </row>
    <row r="4" spans="1:7" ht="15" customHeight="1" x14ac:dyDescent="0.2"/>
    <row r="5" spans="1:7" s="181" customFormat="1" ht="26.25" customHeight="1" x14ac:dyDescent="0.2">
      <c r="A5" s="182"/>
      <c r="B5" s="619" t="s">
        <v>8</v>
      </c>
      <c r="C5" s="620"/>
      <c r="D5" s="286" t="s">
        <v>28</v>
      </c>
      <c r="E5" s="286" t="s">
        <v>27</v>
      </c>
      <c r="F5" s="286" t="s">
        <v>14</v>
      </c>
      <c r="G5" s="286" t="s">
        <v>120</v>
      </c>
    </row>
    <row r="6" spans="1:7" s="181" customFormat="1" ht="20.25" customHeight="1" x14ac:dyDescent="0.2">
      <c r="A6" s="182"/>
      <c r="B6" s="621" t="s">
        <v>26</v>
      </c>
      <c r="C6" s="287" t="s">
        <v>23</v>
      </c>
      <c r="D6" s="288">
        <v>8991</v>
      </c>
      <c r="E6" s="288">
        <v>8670</v>
      </c>
      <c r="F6" s="288">
        <v>8079</v>
      </c>
      <c r="G6" s="288">
        <v>8690</v>
      </c>
    </row>
    <row r="7" spans="1:7" s="181" customFormat="1" ht="20.25" customHeight="1" x14ac:dyDescent="0.2">
      <c r="A7" s="182"/>
      <c r="B7" s="622"/>
      <c r="C7" s="289" t="s">
        <v>22</v>
      </c>
      <c r="D7" s="587">
        <v>1.0413481584433635</v>
      </c>
      <c r="E7" s="290">
        <f>E6/D6</f>
        <v>0.96429763096429766</v>
      </c>
      <c r="F7" s="290">
        <f>F6/E6</f>
        <v>0.93183391003460203</v>
      </c>
      <c r="G7" s="290">
        <f>G6/F6</f>
        <v>1.0756281718034411</v>
      </c>
    </row>
    <row r="8" spans="1:7" s="181" customFormat="1" ht="20.25" customHeight="1" x14ac:dyDescent="0.2">
      <c r="A8" s="182"/>
      <c r="B8" s="621" t="s">
        <v>25</v>
      </c>
      <c r="C8" s="287" t="s">
        <v>23</v>
      </c>
      <c r="D8" s="288">
        <v>1682</v>
      </c>
      <c r="E8" s="288">
        <v>1549</v>
      </c>
      <c r="F8" s="288">
        <v>1414</v>
      </c>
      <c r="G8" s="288">
        <v>1363</v>
      </c>
    </row>
    <row r="9" spans="1:7" s="181" customFormat="1" ht="20.25" customHeight="1" x14ac:dyDescent="0.2">
      <c r="A9" s="182"/>
      <c r="B9" s="622"/>
      <c r="C9" s="289" t="s">
        <v>22</v>
      </c>
      <c r="D9" s="587">
        <v>1.0300061236987139</v>
      </c>
      <c r="E9" s="290">
        <f>E8/D8</f>
        <v>0.9209274673008323</v>
      </c>
      <c r="F9" s="290">
        <f>F8/E8</f>
        <v>0.91284699806326663</v>
      </c>
      <c r="G9" s="290">
        <f>G8/F8</f>
        <v>0.96393210749646396</v>
      </c>
    </row>
    <row r="10" spans="1:7" s="181" customFormat="1" ht="20.25" customHeight="1" x14ac:dyDescent="0.2">
      <c r="A10" s="182"/>
      <c r="B10" s="621" t="s">
        <v>2</v>
      </c>
      <c r="C10" s="287" t="s">
        <v>23</v>
      </c>
      <c r="D10" s="288">
        <v>509</v>
      </c>
      <c r="E10" s="288">
        <v>468</v>
      </c>
      <c r="F10" s="288">
        <v>466</v>
      </c>
      <c r="G10" s="288">
        <v>523</v>
      </c>
    </row>
    <row r="11" spans="1:7" s="181" customFormat="1" ht="20.25" customHeight="1" x14ac:dyDescent="0.2">
      <c r="A11" s="182"/>
      <c r="B11" s="623"/>
      <c r="C11" s="291" t="s">
        <v>22</v>
      </c>
      <c r="D11" s="588">
        <v>1.1017316017316017</v>
      </c>
      <c r="E11" s="292">
        <f>E10/D10</f>
        <v>0.91944990176817287</v>
      </c>
      <c r="F11" s="292">
        <f>F10/E10</f>
        <v>0.99572649572649574</v>
      </c>
      <c r="G11" s="292">
        <f>G10/F10</f>
        <v>1.1223175965665235</v>
      </c>
    </row>
    <row r="12" spans="1:7" s="181" customFormat="1" ht="20.25" customHeight="1" x14ac:dyDescent="0.2">
      <c r="A12" s="182"/>
      <c r="B12" s="624" t="s">
        <v>3</v>
      </c>
      <c r="C12" s="293" t="s">
        <v>23</v>
      </c>
      <c r="D12" s="294">
        <v>786</v>
      </c>
      <c r="E12" s="294">
        <v>707</v>
      </c>
      <c r="F12" s="294">
        <v>693</v>
      </c>
      <c r="G12" s="294">
        <v>747</v>
      </c>
    </row>
    <row r="13" spans="1:7" s="181" customFormat="1" ht="20.25" customHeight="1" x14ac:dyDescent="0.2">
      <c r="A13" s="182"/>
      <c r="B13" s="623"/>
      <c r="C13" s="295" t="s">
        <v>22</v>
      </c>
      <c r="D13" s="589">
        <v>1.0841379310344827</v>
      </c>
      <c r="E13" s="296">
        <f>E12/D12</f>
        <v>0.89949109414758266</v>
      </c>
      <c r="F13" s="296">
        <f>F12/E12</f>
        <v>0.98019801980198018</v>
      </c>
      <c r="G13" s="296">
        <f>G12/F12</f>
        <v>1.0779220779220779</v>
      </c>
    </row>
    <row r="14" spans="1:7" s="181" customFormat="1" ht="20.25" customHeight="1" x14ac:dyDescent="0.2">
      <c r="A14" s="182"/>
      <c r="B14" s="624" t="s">
        <v>4</v>
      </c>
      <c r="C14" s="293" t="s">
        <v>23</v>
      </c>
      <c r="D14" s="294">
        <v>673</v>
      </c>
      <c r="E14" s="294">
        <v>595</v>
      </c>
      <c r="F14" s="294">
        <v>546</v>
      </c>
      <c r="G14" s="294">
        <v>584</v>
      </c>
    </row>
    <row r="15" spans="1:7" s="181" customFormat="1" ht="20.25" customHeight="1" x14ac:dyDescent="0.2">
      <c r="A15" s="182"/>
      <c r="B15" s="623"/>
      <c r="C15" s="295" t="s">
        <v>22</v>
      </c>
      <c r="D15" s="589">
        <v>1</v>
      </c>
      <c r="E15" s="296">
        <f>E14/D14</f>
        <v>0.8841010401188707</v>
      </c>
      <c r="F15" s="296">
        <f>F14/E14</f>
        <v>0.91764705882352937</v>
      </c>
      <c r="G15" s="296">
        <f>G14/F14</f>
        <v>1.0695970695970696</v>
      </c>
    </row>
    <row r="16" spans="1:7" s="181" customFormat="1" ht="20.25" customHeight="1" x14ac:dyDescent="0.2">
      <c r="A16" s="182"/>
      <c r="B16" s="624" t="s">
        <v>5</v>
      </c>
      <c r="C16" s="293" t="s">
        <v>23</v>
      </c>
      <c r="D16" s="294">
        <v>539</v>
      </c>
      <c r="E16" s="294">
        <v>489</v>
      </c>
      <c r="F16" s="294">
        <v>460</v>
      </c>
      <c r="G16" s="294">
        <v>474</v>
      </c>
    </row>
    <row r="17" spans="1:7" s="181" customFormat="1" ht="20.25" customHeight="1" x14ac:dyDescent="0.2">
      <c r="A17" s="182"/>
      <c r="B17" s="623"/>
      <c r="C17" s="295" t="s">
        <v>22</v>
      </c>
      <c r="D17" s="589">
        <v>1.0325670498084292</v>
      </c>
      <c r="E17" s="296">
        <f>E16/D16</f>
        <v>0.90723562152133586</v>
      </c>
      <c r="F17" s="296">
        <f>F16/E16</f>
        <v>0.94069529652351735</v>
      </c>
      <c r="G17" s="296">
        <f>G16/F16</f>
        <v>1.0304347826086957</v>
      </c>
    </row>
    <row r="18" spans="1:7" s="181" customFormat="1" ht="20.25" customHeight="1" x14ac:dyDescent="0.2">
      <c r="A18" s="182"/>
      <c r="B18" s="624" t="s">
        <v>6</v>
      </c>
      <c r="C18" s="291" t="s">
        <v>23</v>
      </c>
      <c r="D18" s="297">
        <v>721</v>
      </c>
      <c r="E18" s="297">
        <v>678</v>
      </c>
      <c r="F18" s="297">
        <v>673</v>
      </c>
      <c r="G18" s="297">
        <v>735</v>
      </c>
    </row>
    <row r="19" spans="1:7" s="181" customFormat="1" ht="20.25" customHeight="1" x14ac:dyDescent="0.2">
      <c r="A19" s="182"/>
      <c r="B19" s="622"/>
      <c r="C19" s="289" t="s">
        <v>22</v>
      </c>
      <c r="D19" s="587">
        <v>1.0761194029850747</v>
      </c>
      <c r="E19" s="290">
        <f>E18/D18</f>
        <v>0.94036061026352291</v>
      </c>
      <c r="F19" s="290">
        <f>F18/E18</f>
        <v>0.99262536873156337</v>
      </c>
      <c r="G19" s="290">
        <f>G18/F18</f>
        <v>1.0921248142644873</v>
      </c>
    </row>
    <row r="20" spans="1:7" s="181" customFormat="1" ht="20.25" customHeight="1" x14ac:dyDescent="0.2">
      <c r="A20" s="182"/>
      <c r="B20" s="621" t="s">
        <v>10</v>
      </c>
      <c r="C20" s="291" t="s">
        <v>23</v>
      </c>
      <c r="D20" s="298">
        <f t="shared" ref="D20" si="0">D10+D12+D14+D16+D18</f>
        <v>3228</v>
      </c>
      <c r="E20" s="298">
        <f t="shared" ref="E20:G20" si="1">E10+E12+E14+E16+E18</f>
        <v>2937</v>
      </c>
      <c r="F20" s="298">
        <f t="shared" si="1"/>
        <v>2838</v>
      </c>
      <c r="G20" s="298">
        <f t="shared" si="1"/>
        <v>3063</v>
      </c>
    </row>
    <row r="21" spans="1:7" s="181" customFormat="1" ht="20.25" customHeight="1" x14ac:dyDescent="0.2">
      <c r="A21" s="182"/>
      <c r="B21" s="622"/>
      <c r="C21" s="289" t="s">
        <v>22</v>
      </c>
      <c r="D21" s="588">
        <v>1.0576671035386631</v>
      </c>
      <c r="E21" s="292">
        <f>E20/D20</f>
        <v>0.9098513011152416</v>
      </c>
      <c r="F21" s="292">
        <f>F20/E20</f>
        <v>0.9662921348314607</v>
      </c>
      <c r="G21" s="292">
        <f>G20/F20</f>
        <v>1.0792811839323466</v>
      </c>
    </row>
    <row r="22" spans="1:7" s="181" customFormat="1" ht="20.25" customHeight="1" x14ac:dyDescent="0.2">
      <c r="A22" s="182"/>
      <c r="B22" s="621" t="s">
        <v>7</v>
      </c>
      <c r="C22" s="287" t="s">
        <v>23</v>
      </c>
      <c r="D22" s="288">
        <v>1639</v>
      </c>
      <c r="E22" s="288">
        <v>1525</v>
      </c>
      <c r="F22" s="288">
        <v>1414</v>
      </c>
      <c r="G22" s="288">
        <v>1507</v>
      </c>
    </row>
    <row r="23" spans="1:7" s="181" customFormat="1" ht="20.25" customHeight="1" x14ac:dyDescent="0.2">
      <c r="A23" s="182"/>
      <c r="B23" s="623"/>
      <c r="C23" s="291" t="s">
        <v>22</v>
      </c>
      <c r="D23" s="588">
        <v>1.0340694006309148</v>
      </c>
      <c r="E23" s="292">
        <f>E22/D22</f>
        <v>0.93044539353264188</v>
      </c>
      <c r="F23" s="292">
        <f>F22/E22</f>
        <v>0.9272131147540984</v>
      </c>
      <c r="G23" s="292">
        <f>G22/F22</f>
        <v>1.0657708628005658</v>
      </c>
    </row>
    <row r="24" spans="1:7" s="181" customFormat="1" ht="20.25" customHeight="1" x14ac:dyDescent="0.2">
      <c r="A24" s="182"/>
      <c r="B24" s="624" t="s">
        <v>13</v>
      </c>
      <c r="C24" s="293" t="s">
        <v>23</v>
      </c>
      <c r="D24" s="294">
        <v>396</v>
      </c>
      <c r="E24" s="294">
        <v>383</v>
      </c>
      <c r="F24" s="294">
        <v>313</v>
      </c>
      <c r="G24" s="294">
        <v>327</v>
      </c>
    </row>
    <row r="25" spans="1:7" s="181" customFormat="1" ht="20.25" customHeight="1" x14ac:dyDescent="0.2">
      <c r="A25" s="182"/>
      <c r="B25" s="623"/>
      <c r="C25" s="295" t="s">
        <v>22</v>
      </c>
      <c r="D25" s="589">
        <v>0.90617848970251713</v>
      </c>
      <c r="E25" s="296">
        <f>E24/D24</f>
        <v>0.96717171717171713</v>
      </c>
      <c r="F25" s="296">
        <f>F24/E24</f>
        <v>0.81723237597911225</v>
      </c>
      <c r="G25" s="296">
        <f>G24/F24</f>
        <v>1.0447284345047922</v>
      </c>
    </row>
    <row r="26" spans="1:7" s="181" customFormat="1" ht="20.25" customHeight="1" x14ac:dyDescent="0.2">
      <c r="A26" s="182"/>
      <c r="B26" s="624" t="s">
        <v>24</v>
      </c>
      <c r="C26" s="293" t="s">
        <v>23</v>
      </c>
      <c r="D26" s="294">
        <v>1487</v>
      </c>
      <c r="E26" s="294">
        <v>1378</v>
      </c>
      <c r="F26" s="294">
        <v>1241</v>
      </c>
      <c r="G26" s="294">
        <v>1258</v>
      </c>
    </row>
    <row r="27" spans="1:7" s="181" customFormat="1" ht="20.25" customHeight="1" x14ac:dyDescent="0.2">
      <c r="A27" s="182"/>
      <c r="B27" s="622"/>
      <c r="C27" s="289" t="s">
        <v>22</v>
      </c>
      <c r="D27" s="587">
        <v>0.99331997327989308</v>
      </c>
      <c r="E27" s="290">
        <f>E26/D26</f>
        <v>0.92669804976462677</v>
      </c>
      <c r="F27" s="290">
        <f>F26/E26</f>
        <v>0.90058055152394778</v>
      </c>
      <c r="G27" s="290">
        <f>G26/F26</f>
        <v>1.0136986301369864</v>
      </c>
    </row>
    <row r="28" spans="1:7" s="181" customFormat="1" ht="20.25" customHeight="1" x14ac:dyDescent="0.2">
      <c r="A28" s="182"/>
      <c r="B28" s="621" t="s">
        <v>9</v>
      </c>
      <c r="C28" s="287" t="s">
        <v>23</v>
      </c>
      <c r="D28" s="299">
        <f t="shared" ref="D28" si="2">D22+D24+D26</f>
        <v>3522</v>
      </c>
      <c r="E28" s="299">
        <f t="shared" ref="E28:G28" si="3">E22+E24+E26</f>
        <v>3286</v>
      </c>
      <c r="F28" s="299">
        <f t="shared" si="3"/>
        <v>2968</v>
      </c>
      <c r="G28" s="299">
        <f t="shared" si="3"/>
        <v>3092</v>
      </c>
    </row>
    <row r="29" spans="1:7" s="181" customFormat="1" ht="20.25" customHeight="1" thickBot="1" x14ac:dyDescent="0.25">
      <c r="A29" s="182"/>
      <c r="B29" s="628"/>
      <c r="C29" s="300" t="s">
        <v>22</v>
      </c>
      <c r="D29" s="590">
        <v>1.0008525149190111</v>
      </c>
      <c r="E29" s="301">
        <f>E28/D28</f>
        <v>0.93299261783077791</v>
      </c>
      <c r="F29" s="301">
        <f>F28/E28</f>
        <v>0.90322580645161288</v>
      </c>
      <c r="G29" s="301">
        <f>G28/F28</f>
        <v>1.0417789757412399</v>
      </c>
    </row>
    <row r="30" spans="1:7" s="181" customFormat="1" ht="20.25" customHeight="1" x14ac:dyDescent="0.2">
      <c r="A30" s="182"/>
      <c r="B30" s="629" t="s">
        <v>12</v>
      </c>
      <c r="C30" s="302" t="s">
        <v>23</v>
      </c>
      <c r="D30" s="303">
        <f t="shared" ref="D30" si="4">SUM(D6,D8,D10,D12,D14,D16,D18,D22,D24,D26)</f>
        <v>17423</v>
      </c>
      <c r="E30" s="303">
        <f t="shared" ref="E30:G30" si="5">SUM(E6,E8,E10,E12,E14,E16,E18,E22,E24,E26)</f>
        <v>16442</v>
      </c>
      <c r="F30" s="303">
        <f t="shared" si="5"/>
        <v>15299</v>
      </c>
      <c r="G30" s="303">
        <f t="shared" si="5"/>
        <v>16208</v>
      </c>
    </row>
    <row r="31" spans="1:7" s="181" customFormat="1" ht="20.25" customHeight="1" thickBot="1" x14ac:dyDescent="0.25">
      <c r="A31" s="182"/>
      <c r="B31" s="630"/>
      <c r="C31" s="304" t="s">
        <v>22</v>
      </c>
      <c r="D31" s="591">
        <v>1.0347428435681196</v>
      </c>
      <c r="E31" s="305">
        <f>E30/D30</f>
        <v>0.9436951156517247</v>
      </c>
      <c r="F31" s="305">
        <f>F30/E30</f>
        <v>0.93048290962170055</v>
      </c>
      <c r="G31" s="305">
        <f>G30/F30</f>
        <v>1.059415648081574</v>
      </c>
    </row>
    <row r="32" spans="1:7" s="181" customFormat="1" ht="20.25" customHeight="1" thickTop="1" x14ac:dyDescent="0.2">
      <c r="A32" s="182"/>
      <c r="B32" s="625" t="s">
        <v>11</v>
      </c>
      <c r="C32" s="291" t="s">
        <v>23</v>
      </c>
      <c r="D32" s="297">
        <v>315002</v>
      </c>
      <c r="E32" s="297">
        <v>313856</v>
      </c>
      <c r="F32" s="297">
        <v>307269</v>
      </c>
      <c r="G32" s="297">
        <v>343684</v>
      </c>
    </row>
    <row r="33" spans="1:7" s="181" customFormat="1" ht="20.25" customHeight="1" x14ac:dyDescent="0.2">
      <c r="A33" s="182"/>
      <c r="B33" s="622"/>
      <c r="C33" s="289" t="s">
        <v>22</v>
      </c>
      <c r="D33" s="587">
        <v>1.0901156553456857</v>
      </c>
      <c r="E33" s="290">
        <f>E32/D32</f>
        <v>0.99636192786077549</v>
      </c>
      <c r="F33" s="290">
        <f>F32/E32</f>
        <v>0.97901266823001631</v>
      </c>
      <c r="G33" s="290">
        <f>G32/F32</f>
        <v>1.1185117925986676</v>
      </c>
    </row>
    <row r="34" spans="1:7" s="2" customFormat="1" ht="17.25" customHeight="1" x14ac:dyDescent="0.2">
      <c r="B34" s="306" t="s">
        <v>21</v>
      </c>
      <c r="C34" s="307"/>
      <c r="D34" s="631" t="s">
        <v>110</v>
      </c>
      <c r="E34" s="631"/>
      <c r="F34" s="631"/>
      <c r="G34" s="631"/>
    </row>
    <row r="35" spans="1:7" s="2" customFormat="1" ht="17.25" customHeight="1" x14ac:dyDescent="0.2">
      <c r="B35" s="14" t="s">
        <v>20</v>
      </c>
      <c r="C35" s="15"/>
      <c r="D35" s="626" t="s">
        <v>111</v>
      </c>
      <c r="E35" s="626"/>
      <c r="F35" s="626"/>
      <c r="G35" s="626"/>
    </row>
    <row r="36" spans="1:7" s="2" customFormat="1" ht="17.25" customHeight="1" x14ac:dyDescent="0.2">
      <c r="A36" s="177"/>
      <c r="B36" s="178" t="s">
        <v>20</v>
      </c>
      <c r="C36" s="179"/>
      <c r="D36" s="627"/>
      <c r="E36" s="627"/>
      <c r="F36" s="627"/>
      <c r="G36" s="627"/>
    </row>
    <row r="37" spans="1:7" s="2" customFormat="1" ht="13.2" x14ac:dyDescent="0.2">
      <c r="B37" s="14" t="s">
        <v>20</v>
      </c>
      <c r="C37" s="15"/>
      <c r="D37" s="15"/>
      <c r="E37" s="15"/>
      <c r="F37" s="15"/>
      <c r="G37" s="14"/>
    </row>
    <row r="38" spans="1:7" s="5" customFormat="1" ht="13.2" x14ac:dyDescent="0.2">
      <c r="B38" s="14" t="s">
        <v>20</v>
      </c>
      <c r="C38" s="16"/>
      <c r="D38" s="16"/>
      <c r="E38" s="16"/>
      <c r="F38" s="16"/>
      <c r="G38" s="14"/>
    </row>
    <row r="39" spans="1:7" s="5" customFormat="1" x14ac:dyDescent="0.2">
      <c r="C39" s="17"/>
    </row>
    <row r="40" spans="1:7" s="5" customFormat="1" x14ac:dyDescent="0.2">
      <c r="C40" s="17"/>
    </row>
    <row r="41" spans="1:7" s="5" customFormat="1" x14ac:dyDescent="0.2">
      <c r="C41" s="17"/>
    </row>
    <row r="42" spans="1:7" s="5" customFormat="1" x14ac:dyDescent="0.2">
      <c r="C42" s="17"/>
    </row>
    <row r="43" spans="1:7" s="5" customFormat="1" x14ac:dyDescent="0.2">
      <c r="C43" s="17"/>
    </row>
    <row r="44" spans="1:7" s="5" customFormat="1" x14ac:dyDescent="0.2">
      <c r="C44" s="17"/>
    </row>
    <row r="45" spans="1:7" s="5" customFormat="1" x14ac:dyDescent="0.2">
      <c r="C45" s="17"/>
    </row>
    <row r="46" spans="1:7" s="5" customFormat="1" x14ac:dyDescent="0.2">
      <c r="C46" s="17"/>
    </row>
  </sheetData>
  <mergeCells count="18">
    <mergeCell ref="B32:B33"/>
    <mergeCell ref="D35:G35"/>
    <mergeCell ref="D36:G36"/>
    <mergeCell ref="B26:B27"/>
    <mergeCell ref="B28:B29"/>
    <mergeCell ref="B30:B31"/>
    <mergeCell ref="D34:G34"/>
    <mergeCell ref="B20:B21"/>
    <mergeCell ref="B22:B23"/>
    <mergeCell ref="B24:B25"/>
    <mergeCell ref="B14:B15"/>
    <mergeCell ref="B16:B17"/>
    <mergeCell ref="B18:B19"/>
    <mergeCell ref="B5:C5"/>
    <mergeCell ref="B6:B7"/>
    <mergeCell ref="B8:B9"/>
    <mergeCell ref="B10:B11"/>
    <mergeCell ref="B12:B13"/>
  </mergeCells>
  <phoneticPr fontId="5"/>
  <dataValidations count="1">
    <dataValidation imeMode="off" allowBlank="1" showInputMessage="1" showErrorMessage="1" sqref="D6:G33"/>
  </dataValidations>
  <pageMargins left="0.74803149606299213" right="0.78740157480314965" top="0.59055118110236227" bottom="0.59055118110236227" header="0.51181102362204722" footer="0.19685039370078741"/>
  <pageSetup paperSize="9" scale="110" firstPageNumber="22" fitToHeight="0" orientation="portrait" blackAndWhite="1" useFirstPageNumber="1" r:id="rId1"/>
  <headerFooter scaleWithDoc="0" alignWithMargins="0"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36"/>
  <sheetViews>
    <sheetView view="pageBreakPreview" zoomScaleNormal="100" zoomScaleSheetLayoutView="100" workbookViewId="0">
      <selection activeCell="O27" sqref="O27"/>
    </sheetView>
  </sheetViews>
  <sheetFormatPr defaultColWidth="8.109375" defaultRowHeight="10.8" x14ac:dyDescent="0.2"/>
  <cols>
    <col min="1" max="1" width="2.21875" style="4" customWidth="1"/>
    <col min="2" max="2" width="8.88671875" style="4" customWidth="1"/>
    <col min="3" max="3" width="7.44140625" style="4" customWidth="1"/>
    <col min="4" max="4" width="9.33203125" style="4" customWidth="1"/>
    <col min="5" max="11" width="8" style="4" customWidth="1"/>
    <col min="12" max="16384" width="8.109375" style="4"/>
  </cols>
  <sheetData>
    <row r="1" spans="1:11" ht="13.5" customHeight="1" x14ac:dyDescent="0.2">
      <c r="K1" s="11"/>
    </row>
    <row r="2" spans="1:11" ht="25.5" customHeight="1" x14ac:dyDescent="0.2">
      <c r="K2" s="11"/>
    </row>
    <row r="3" spans="1:11" s="1" customFormat="1" ht="18.75" customHeight="1" x14ac:dyDescent="0.2">
      <c r="A3" s="12" t="s">
        <v>34</v>
      </c>
      <c r="B3" s="182"/>
      <c r="C3" s="182"/>
      <c r="D3" s="182"/>
      <c r="E3" s="182"/>
      <c r="F3" s="182"/>
      <c r="G3" s="182"/>
      <c r="H3" s="182"/>
      <c r="I3" s="182"/>
      <c r="J3" s="182"/>
      <c r="K3" s="11"/>
    </row>
    <row r="4" spans="1:11" s="1" customFormat="1" ht="15" customHeight="1" x14ac:dyDescent="0.2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9" t="s">
        <v>155</v>
      </c>
    </row>
    <row r="5" spans="1:11" s="1" customFormat="1" ht="22.5" customHeight="1" x14ac:dyDescent="0.2">
      <c r="A5" s="182"/>
      <c r="B5" s="634" t="s">
        <v>8</v>
      </c>
      <c r="C5" s="635"/>
      <c r="D5" s="94" t="s">
        <v>33</v>
      </c>
      <c r="E5" s="309" t="s">
        <v>156</v>
      </c>
      <c r="F5" s="310" t="s">
        <v>157</v>
      </c>
      <c r="G5" s="310" t="s">
        <v>158</v>
      </c>
      <c r="H5" s="310" t="s">
        <v>159</v>
      </c>
      <c r="I5" s="310" t="s">
        <v>160</v>
      </c>
      <c r="J5" s="310" t="s">
        <v>161</v>
      </c>
      <c r="K5" s="311" t="s">
        <v>162</v>
      </c>
    </row>
    <row r="6" spans="1:11" s="1" customFormat="1" ht="20.25" customHeight="1" x14ac:dyDescent="0.2">
      <c r="A6" s="182"/>
      <c r="B6" s="619" t="s">
        <v>0</v>
      </c>
      <c r="C6" s="312" t="s">
        <v>86</v>
      </c>
      <c r="D6" s="313">
        <v>2652</v>
      </c>
      <c r="E6" s="314">
        <v>1604</v>
      </c>
      <c r="F6" s="315">
        <v>436</v>
      </c>
      <c r="G6" s="315">
        <v>279</v>
      </c>
      <c r="H6" s="315">
        <v>92</v>
      </c>
      <c r="I6" s="315">
        <v>93</v>
      </c>
      <c r="J6" s="315">
        <v>79</v>
      </c>
      <c r="K6" s="316">
        <f>D6-SUM(E6:J6)</f>
        <v>69</v>
      </c>
    </row>
    <row r="7" spans="1:11" s="1" customFormat="1" ht="20.25" customHeight="1" x14ac:dyDescent="0.2">
      <c r="A7" s="182"/>
      <c r="B7" s="639"/>
      <c r="C7" s="317" t="s">
        <v>32</v>
      </c>
      <c r="D7" s="318">
        <f>SUM(E7:K7)</f>
        <v>0.99999999999999989</v>
      </c>
      <c r="E7" s="319">
        <f t="shared" ref="E7:K7" si="0">IF(E6/$D6=0,"― ",E6/$D6)</f>
        <v>0.60482654600301655</v>
      </c>
      <c r="F7" s="320">
        <f t="shared" si="0"/>
        <v>0.16440422322775264</v>
      </c>
      <c r="G7" s="320">
        <f t="shared" si="0"/>
        <v>0.10520361990950226</v>
      </c>
      <c r="H7" s="320">
        <f t="shared" si="0"/>
        <v>3.4690799396681751E-2</v>
      </c>
      <c r="I7" s="320">
        <f t="shared" si="0"/>
        <v>3.5067873303167421E-2</v>
      </c>
      <c r="J7" s="321">
        <f t="shared" si="0"/>
        <v>2.9788838612368026E-2</v>
      </c>
      <c r="K7" s="322">
        <f t="shared" si="0"/>
        <v>2.6018099547511313E-2</v>
      </c>
    </row>
    <row r="8" spans="1:11" s="1" customFormat="1" ht="20.25" customHeight="1" x14ac:dyDescent="0.2">
      <c r="A8" s="182"/>
      <c r="B8" s="619" t="s">
        <v>25</v>
      </c>
      <c r="C8" s="312" t="s">
        <v>86</v>
      </c>
      <c r="D8" s="313">
        <v>421</v>
      </c>
      <c r="E8" s="314">
        <v>272</v>
      </c>
      <c r="F8" s="315">
        <v>82</v>
      </c>
      <c r="G8" s="315">
        <v>30</v>
      </c>
      <c r="H8" s="315">
        <v>11</v>
      </c>
      <c r="I8" s="315">
        <v>11</v>
      </c>
      <c r="J8" s="315">
        <v>7</v>
      </c>
      <c r="K8" s="316">
        <f>D8-SUM(E8:J8)</f>
        <v>8</v>
      </c>
    </row>
    <row r="9" spans="1:11" s="1" customFormat="1" ht="20.25" customHeight="1" x14ac:dyDescent="0.2">
      <c r="A9" s="182"/>
      <c r="B9" s="639"/>
      <c r="C9" s="317" t="s">
        <v>32</v>
      </c>
      <c r="D9" s="318">
        <f>SUM(E9:K9)</f>
        <v>0.99999999999999989</v>
      </c>
      <c r="E9" s="319">
        <f t="shared" ref="E9:K9" si="1">IF(E8/$D8=0,"― ",E8/$D8)</f>
        <v>0.64608076009501192</v>
      </c>
      <c r="F9" s="320">
        <f t="shared" si="1"/>
        <v>0.19477434679334918</v>
      </c>
      <c r="G9" s="320">
        <f t="shared" si="1"/>
        <v>7.1258907363420429E-2</v>
      </c>
      <c r="H9" s="320">
        <f t="shared" si="1"/>
        <v>2.6128266033254157E-2</v>
      </c>
      <c r="I9" s="320">
        <f t="shared" si="1"/>
        <v>2.6128266033254157E-2</v>
      </c>
      <c r="J9" s="321">
        <f t="shared" si="1"/>
        <v>1.66270783847981E-2</v>
      </c>
      <c r="K9" s="322">
        <f t="shared" si="1"/>
        <v>1.9002375296912115E-2</v>
      </c>
    </row>
    <row r="10" spans="1:11" s="1" customFormat="1" ht="20.25" customHeight="1" x14ac:dyDescent="0.2">
      <c r="A10" s="182"/>
      <c r="B10" s="619" t="s">
        <v>2</v>
      </c>
      <c r="C10" s="312" t="s">
        <v>86</v>
      </c>
      <c r="D10" s="313">
        <v>211</v>
      </c>
      <c r="E10" s="314">
        <v>128</v>
      </c>
      <c r="F10" s="315">
        <v>43</v>
      </c>
      <c r="G10" s="315">
        <v>19</v>
      </c>
      <c r="H10" s="315">
        <v>8</v>
      </c>
      <c r="I10" s="315">
        <v>5</v>
      </c>
      <c r="J10" s="315">
        <v>3</v>
      </c>
      <c r="K10" s="316">
        <f>D10-SUM(E10:J10)</f>
        <v>5</v>
      </c>
    </row>
    <row r="11" spans="1:11" s="1" customFormat="1" ht="20.25" customHeight="1" x14ac:dyDescent="0.2">
      <c r="A11" s="182"/>
      <c r="B11" s="639"/>
      <c r="C11" s="323" t="s">
        <v>32</v>
      </c>
      <c r="D11" s="324">
        <f>SUM(E11:K11)</f>
        <v>1.0000000000000002</v>
      </c>
      <c r="E11" s="319">
        <f t="shared" ref="E11:K11" si="2">IF(E10/$D10=0,"― ",E10/$D10)</f>
        <v>0.60663507109004744</v>
      </c>
      <c r="F11" s="320">
        <f t="shared" si="2"/>
        <v>0.20379146919431279</v>
      </c>
      <c r="G11" s="320">
        <f t="shared" si="2"/>
        <v>9.004739336492891E-2</v>
      </c>
      <c r="H11" s="320">
        <f t="shared" si="2"/>
        <v>3.7914691943127965E-2</v>
      </c>
      <c r="I11" s="320">
        <f t="shared" si="2"/>
        <v>2.3696682464454975E-2</v>
      </c>
      <c r="J11" s="321">
        <f t="shared" si="2"/>
        <v>1.4218009478672985E-2</v>
      </c>
      <c r="K11" s="322">
        <f t="shared" si="2"/>
        <v>2.3696682464454975E-2</v>
      </c>
    </row>
    <row r="12" spans="1:11" s="1" customFormat="1" ht="20.25" customHeight="1" x14ac:dyDescent="0.2">
      <c r="A12" s="182"/>
      <c r="B12" s="640" t="s">
        <v>3</v>
      </c>
      <c r="C12" s="325" t="s">
        <v>86</v>
      </c>
      <c r="D12" s="326">
        <v>203</v>
      </c>
      <c r="E12" s="327">
        <v>127</v>
      </c>
      <c r="F12" s="328">
        <v>43</v>
      </c>
      <c r="G12" s="328">
        <v>18</v>
      </c>
      <c r="H12" s="328">
        <v>6</v>
      </c>
      <c r="I12" s="328">
        <v>6</v>
      </c>
      <c r="J12" s="328">
        <v>2</v>
      </c>
      <c r="K12" s="329">
        <f>D12-SUM(E12:J12)</f>
        <v>1</v>
      </c>
    </row>
    <row r="13" spans="1:11" s="1" customFormat="1" ht="20.25" customHeight="1" x14ac:dyDescent="0.2">
      <c r="A13" s="182"/>
      <c r="B13" s="639"/>
      <c r="C13" s="323" t="s">
        <v>32</v>
      </c>
      <c r="D13" s="324">
        <f>SUM(E13:K13)</f>
        <v>0.99999999999999989</v>
      </c>
      <c r="E13" s="319">
        <f t="shared" ref="E13:K13" si="3">IF(E12/$D12=0,"― ",E12/$D12)</f>
        <v>0.62561576354679804</v>
      </c>
      <c r="F13" s="320">
        <f t="shared" si="3"/>
        <v>0.21182266009852216</v>
      </c>
      <c r="G13" s="320">
        <f t="shared" si="3"/>
        <v>8.8669950738916259E-2</v>
      </c>
      <c r="H13" s="320">
        <f t="shared" si="3"/>
        <v>2.9556650246305417E-2</v>
      </c>
      <c r="I13" s="320">
        <f t="shared" si="3"/>
        <v>2.9556650246305417E-2</v>
      </c>
      <c r="J13" s="321">
        <f t="shared" si="3"/>
        <v>9.852216748768473E-3</v>
      </c>
      <c r="K13" s="322">
        <f t="shared" si="3"/>
        <v>4.9261083743842365E-3</v>
      </c>
    </row>
    <row r="14" spans="1:11" s="1" customFormat="1" ht="20.25" customHeight="1" x14ac:dyDescent="0.2">
      <c r="A14" s="182"/>
      <c r="B14" s="640" t="s">
        <v>4</v>
      </c>
      <c r="C14" s="325" t="s">
        <v>86</v>
      </c>
      <c r="D14" s="326">
        <v>137</v>
      </c>
      <c r="E14" s="327">
        <v>95</v>
      </c>
      <c r="F14" s="328">
        <v>20</v>
      </c>
      <c r="G14" s="328">
        <v>13</v>
      </c>
      <c r="H14" s="328">
        <v>2</v>
      </c>
      <c r="I14" s="328">
        <v>4</v>
      </c>
      <c r="J14" s="328">
        <v>2</v>
      </c>
      <c r="K14" s="329">
        <f>D14-SUM(E14:J14)</f>
        <v>1</v>
      </c>
    </row>
    <row r="15" spans="1:11" s="1" customFormat="1" ht="20.25" customHeight="1" x14ac:dyDescent="0.2">
      <c r="A15" s="182"/>
      <c r="B15" s="633"/>
      <c r="C15" s="317" t="s">
        <v>32</v>
      </c>
      <c r="D15" s="318">
        <f>SUM(E15:K15)</f>
        <v>0.99999999999999989</v>
      </c>
      <c r="E15" s="319">
        <f t="shared" ref="E15:K15" si="4">IF(E14/$D14=0,"― ",E14/$D14)</f>
        <v>0.69343065693430661</v>
      </c>
      <c r="F15" s="320">
        <f t="shared" si="4"/>
        <v>0.145985401459854</v>
      </c>
      <c r="G15" s="320">
        <f t="shared" si="4"/>
        <v>9.4890510948905105E-2</v>
      </c>
      <c r="H15" s="320">
        <f t="shared" si="4"/>
        <v>1.4598540145985401E-2</v>
      </c>
      <c r="I15" s="320">
        <f t="shared" si="4"/>
        <v>2.9197080291970802E-2</v>
      </c>
      <c r="J15" s="321">
        <f t="shared" si="4"/>
        <v>1.4598540145985401E-2</v>
      </c>
      <c r="K15" s="322">
        <f t="shared" si="4"/>
        <v>7.2992700729927005E-3</v>
      </c>
    </row>
    <row r="16" spans="1:11" s="1" customFormat="1" ht="20.25" customHeight="1" x14ac:dyDescent="0.2">
      <c r="A16" s="182"/>
      <c r="B16" s="632" t="s">
        <v>5</v>
      </c>
      <c r="C16" s="330" t="s">
        <v>86</v>
      </c>
      <c r="D16" s="331">
        <v>170</v>
      </c>
      <c r="E16" s="332">
        <v>101</v>
      </c>
      <c r="F16" s="333">
        <v>30</v>
      </c>
      <c r="G16" s="333">
        <v>17</v>
      </c>
      <c r="H16" s="333">
        <v>7</v>
      </c>
      <c r="I16" s="333">
        <v>6</v>
      </c>
      <c r="J16" s="333">
        <v>6</v>
      </c>
      <c r="K16" s="334">
        <f>D16-SUM(E16:J16)</f>
        <v>3</v>
      </c>
    </row>
    <row r="17" spans="1:11" s="1" customFormat="1" ht="20.25" customHeight="1" x14ac:dyDescent="0.2">
      <c r="A17" s="182"/>
      <c r="B17" s="633"/>
      <c r="C17" s="317" t="s">
        <v>32</v>
      </c>
      <c r="D17" s="318">
        <f>SUM(E17:K17)</f>
        <v>1</v>
      </c>
      <c r="E17" s="319">
        <f t="shared" ref="E17:K17" si="5">IF(E16/$D16=0,"― ",E16/$D16)</f>
        <v>0.59411764705882353</v>
      </c>
      <c r="F17" s="320">
        <f t="shared" si="5"/>
        <v>0.17647058823529413</v>
      </c>
      <c r="G17" s="320">
        <f t="shared" si="5"/>
        <v>0.1</v>
      </c>
      <c r="H17" s="320">
        <f t="shared" si="5"/>
        <v>4.1176470588235294E-2</v>
      </c>
      <c r="I17" s="320">
        <f t="shared" si="5"/>
        <v>3.5294117647058823E-2</v>
      </c>
      <c r="J17" s="321">
        <f t="shared" si="5"/>
        <v>3.5294117647058823E-2</v>
      </c>
      <c r="K17" s="322">
        <f t="shared" si="5"/>
        <v>1.7647058823529412E-2</v>
      </c>
    </row>
    <row r="18" spans="1:11" s="1" customFormat="1" ht="20.25" customHeight="1" x14ac:dyDescent="0.2">
      <c r="A18" s="182"/>
      <c r="B18" s="632" t="s">
        <v>6</v>
      </c>
      <c r="C18" s="330" t="s">
        <v>86</v>
      </c>
      <c r="D18" s="331">
        <v>151</v>
      </c>
      <c r="E18" s="332">
        <v>95</v>
      </c>
      <c r="F18" s="333">
        <v>22</v>
      </c>
      <c r="G18" s="333">
        <v>15</v>
      </c>
      <c r="H18" s="333">
        <v>7</v>
      </c>
      <c r="I18" s="333">
        <v>6</v>
      </c>
      <c r="J18" s="333">
        <v>2</v>
      </c>
      <c r="K18" s="334">
        <f>D18-SUM(E18:J18)</f>
        <v>4</v>
      </c>
    </row>
    <row r="19" spans="1:11" s="1" customFormat="1" ht="20.25" customHeight="1" x14ac:dyDescent="0.2">
      <c r="A19" s="182"/>
      <c r="B19" s="632"/>
      <c r="C19" s="335" t="s">
        <v>32</v>
      </c>
      <c r="D19" s="336">
        <f>SUM(E19:K19)</f>
        <v>0.99999999999999989</v>
      </c>
      <c r="E19" s="319">
        <f t="shared" ref="E19:K19" si="6">IF(E18/$D18=0,"― ",E18/$D18)</f>
        <v>0.62913907284768211</v>
      </c>
      <c r="F19" s="320">
        <f t="shared" si="6"/>
        <v>0.14569536423841059</v>
      </c>
      <c r="G19" s="320">
        <f t="shared" si="6"/>
        <v>9.9337748344370855E-2</v>
      </c>
      <c r="H19" s="320">
        <f t="shared" si="6"/>
        <v>4.6357615894039736E-2</v>
      </c>
      <c r="I19" s="320">
        <f t="shared" si="6"/>
        <v>3.9735099337748346E-2</v>
      </c>
      <c r="J19" s="321">
        <f t="shared" si="6"/>
        <v>1.3245033112582781E-2</v>
      </c>
      <c r="K19" s="322">
        <f t="shared" si="6"/>
        <v>2.6490066225165563E-2</v>
      </c>
    </row>
    <row r="20" spans="1:11" s="1" customFormat="1" ht="20.25" customHeight="1" x14ac:dyDescent="0.2">
      <c r="A20" s="182"/>
      <c r="B20" s="637" t="s">
        <v>10</v>
      </c>
      <c r="C20" s="312" t="s">
        <v>86</v>
      </c>
      <c r="D20" s="337">
        <f t="shared" ref="D20:K20" si="7">D10+D12+D14+D16+D18</f>
        <v>872</v>
      </c>
      <c r="E20" s="337">
        <f t="shared" si="7"/>
        <v>546</v>
      </c>
      <c r="F20" s="338">
        <f t="shared" si="7"/>
        <v>158</v>
      </c>
      <c r="G20" s="338">
        <f t="shared" si="7"/>
        <v>82</v>
      </c>
      <c r="H20" s="338">
        <f t="shared" si="7"/>
        <v>30</v>
      </c>
      <c r="I20" s="338">
        <f t="shared" si="7"/>
        <v>27</v>
      </c>
      <c r="J20" s="338">
        <f t="shared" si="7"/>
        <v>15</v>
      </c>
      <c r="K20" s="339">
        <f t="shared" si="7"/>
        <v>14</v>
      </c>
    </row>
    <row r="21" spans="1:11" s="1" customFormat="1" ht="20.25" customHeight="1" x14ac:dyDescent="0.2">
      <c r="A21" s="182"/>
      <c r="B21" s="632"/>
      <c r="C21" s="335" t="s">
        <v>32</v>
      </c>
      <c r="D21" s="336">
        <f>SUM(E21:K21)</f>
        <v>0.99999999999999989</v>
      </c>
      <c r="E21" s="340">
        <f t="shared" ref="E21:K21" si="8">IF(E20/$D20=0,"― ",E20/$D20)</f>
        <v>0.62614678899082565</v>
      </c>
      <c r="F21" s="341">
        <f t="shared" si="8"/>
        <v>0.18119266055045871</v>
      </c>
      <c r="G21" s="341">
        <f t="shared" si="8"/>
        <v>9.4036697247706427E-2</v>
      </c>
      <c r="H21" s="341">
        <f t="shared" si="8"/>
        <v>3.4403669724770644E-2</v>
      </c>
      <c r="I21" s="341">
        <f t="shared" si="8"/>
        <v>3.096330275229358E-2</v>
      </c>
      <c r="J21" s="342">
        <f t="shared" si="8"/>
        <v>1.7201834862385322E-2</v>
      </c>
      <c r="K21" s="343">
        <f t="shared" si="8"/>
        <v>1.6055045871559634E-2</v>
      </c>
    </row>
    <row r="22" spans="1:11" s="1" customFormat="1" ht="20.25" customHeight="1" x14ac:dyDescent="0.2">
      <c r="A22" s="182"/>
      <c r="B22" s="632" t="s">
        <v>7</v>
      </c>
      <c r="C22" s="330" t="s">
        <v>86</v>
      </c>
      <c r="D22" s="331">
        <v>417</v>
      </c>
      <c r="E22" s="332">
        <v>228</v>
      </c>
      <c r="F22" s="333">
        <v>89</v>
      </c>
      <c r="G22" s="333">
        <v>45</v>
      </c>
      <c r="H22" s="333">
        <v>19</v>
      </c>
      <c r="I22" s="333">
        <v>15</v>
      </c>
      <c r="J22" s="333">
        <v>15</v>
      </c>
      <c r="K22" s="334">
        <f>D22-SUM(E22:J22)</f>
        <v>6</v>
      </c>
    </row>
    <row r="23" spans="1:11" s="1" customFormat="1" ht="20.25" customHeight="1" x14ac:dyDescent="0.2">
      <c r="A23" s="182"/>
      <c r="B23" s="639"/>
      <c r="C23" s="323" t="s">
        <v>32</v>
      </c>
      <c r="D23" s="324">
        <f>SUM(E23:K23)</f>
        <v>1</v>
      </c>
      <c r="E23" s="319">
        <f t="shared" ref="E23:K23" si="9">IF(E22/$D22=0,"― ",E22/$D22)</f>
        <v>0.5467625899280576</v>
      </c>
      <c r="F23" s="320">
        <f t="shared" si="9"/>
        <v>0.21342925659472423</v>
      </c>
      <c r="G23" s="320">
        <f t="shared" si="9"/>
        <v>0.1079136690647482</v>
      </c>
      <c r="H23" s="320">
        <f t="shared" si="9"/>
        <v>4.5563549160671464E-2</v>
      </c>
      <c r="I23" s="320">
        <f t="shared" si="9"/>
        <v>3.5971223021582732E-2</v>
      </c>
      <c r="J23" s="321">
        <f t="shared" si="9"/>
        <v>3.5971223021582732E-2</v>
      </c>
      <c r="K23" s="322">
        <f t="shared" si="9"/>
        <v>1.4388489208633094E-2</v>
      </c>
    </row>
    <row r="24" spans="1:11" s="1" customFormat="1" ht="20.25" customHeight="1" x14ac:dyDescent="0.2">
      <c r="A24" s="182"/>
      <c r="B24" s="640" t="s">
        <v>13</v>
      </c>
      <c r="C24" s="293" t="s">
        <v>86</v>
      </c>
      <c r="D24" s="326">
        <v>103</v>
      </c>
      <c r="E24" s="327">
        <v>73</v>
      </c>
      <c r="F24" s="328">
        <v>19</v>
      </c>
      <c r="G24" s="328">
        <v>7</v>
      </c>
      <c r="H24" s="328">
        <v>3</v>
      </c>
      <c r="I24" s="328">
        <v>1</v>
      </c>
      <c r="J24" s="328">
        <v>0</v>
      </c>
      <c r="K24" s="329">
        <f>D24-SUM(E24:J24)</f>
        <v>0</v>
      </c>
    </row>
    <row r="25" spans="1:11" s="1" customFormat="1" ht="20.25" customHeight="1" x14ac:dyDescent="0.2">
      <c r="A25" s="182"/>
      <c r="B25" s="633"/>
      <c r="C25" s="317" t="s">
        <v>32</v>
      </c>
      <c r="D25" s="344">
        <f>SUM(E25:K25)</f>
        <v>1</v>
      </c>
      <c r="E25" s="319">
        <f t="shared" ref="E25:K25" si="10">IF(E24/$D24=0,"― ",E24/$D24)</f>
        <v>0.70873786407766992</v>
      </c>
      <c r="F25" s="320">
        <f t="shared" si="10"/>
        <v>0.18446601941747573</v>
      </c>
      <c r="G25" s="320">
        <f t="shared" si="10"/>
        <v>6.7961165048543687E-2</v>
      </c>
      <c r="H25" s="320">
        <f t="shared" si="10"/>
        <v>2.9126213592233011E-2</v>
      </c>
      <c r="I25" s="320">
        <f t="shared" si="10"/>
        <v>9.7087378640776691E-3</v>
      </c>
      <c r="J25" s="321" t="str">
        <f t="shared" si="10"/>
        <v xml:space="preserve">― </v>
      </c>
      <c r="K25" s="322" t="str">
        <f t="shared" si="10"/>
        <v xml:space="preserve">― </v>
      </c>
    </row>
    <row r="26" spans="1:11" s="1" customFormat="1" ht="20.25" customHeight="1" x14ac:dyDescent="0.2">
      <c r="A26" s="182"/>
      <c r="B26" s="632" t="s">
        <v>1</v>
      </c>
      <c r="C26" s="291" t="s">
        <v>86</v>
      </c>
      <c r="D26" s="331">
        <v>394</v>
      </c>
      <c r="E26" s="332">
        <v>254</v>
      </c>
      <c r="F26" s="333">
        <v>60</v>
      </c>
      <c r="G26" s="333">
        <v>46</v>
      </c>
      <c r="H26" s="333">
        <v>14</v>
      </c>
      <c r="I26" s="333">
        <v>10</v>
      </c>
      <c r="J26" s="333">
        <v>6</v>
      </c>
      <c r="K26" s="334">
        <f>D26-SUM(E26:J26)</f>
        <v>4</v>
      </c>
    </row>
    <row r="27" spans="1:11" s="1" customFormat="1" ht="20.25" customHeight="1" x14ac:dyDescent="0.2">
      <c r="A27" s="182"/>
      <c r="B27" s="639"/>
      <c r="C27" s="323" t="s">
        <v>32</v>
      </c>
      <c r="D27" s="324">
        <f>SUM(E27:K27)</f>
        <v>1</v>
      </c>
      <c r="E27" s="319">
        <f t="shared" ref="E27:K27" si="11">IF(E26/$D26=0,"― ",E26/$D26)</f>
        <v>0.64467005076142136</v>
      </c>
      <c r="F27" s="320">
        <f t="shared" si="11"/>
        <v>0.15228426395939088</v>
      </c>
      <c r="G27" s="320">
        <f t="shared" si="11"/>
        <v>0.116751269035533</v>
      </c>
      <c r="H27" s="320">
        <f t="shared" si="11"/>
        <v>3.553299492385787E-2</v>
      </c>
      <c r="I27" s="320">
        <f t="shared" si="11"/>
        <v>2.5380710659898477E-2</v>
      </c>
      <c r="J27" s="321">
        <f t="shared" si="11"/>
        <v>1.5228426395939087E-2</v>
      </c>
      <c r="K27" s="322">
        <f t="shared" si="11"/>
        <v>1.015228426395939E-2</v>
      </c>
    </row>
    <row r="28" spans="1:11" s="1" customFormat="1" ht="20.25" customHeight="1" x14ac:dyDescent="0.2">
      <c r="A28" s="182"/>
      <c r="B28" s="637" t="s">
        <v>9</v>
      </c>
      <c r="C28" s="312" t="s">
        <v>86</v>
      </c>
      <c r="D28" s="337">
        <f t="shared" ref="D28:K28" si="12">D22+D24+D26</f>
        <v>914</v>
      </c>
      <c r="E28" s="337">
        <f t="shared" si="12"/>
        <v>555</v>
      </c>
      <c r="F28" s="338">
        <f t="shared" si="12"/>
        <v>168</v>
      </c>
      <c r="G28" s="338">
        <f t="shared" si="12"/>
        <v>98</v>
      </c>
      <c r="H28" s="338">
        <f t="shared" si="12"/>
        <v>36</v>
      </c>
      <c r="I28" s="338">
        <f t="shared" si="12"/>
        <v>26</v>
      </c>
      <c r="J28" s="338">
        <f t="shared" si="12"/>
        <v>21</v>
      </c>
      <c r="K28" s="339">
        <f t="shared" si="12"/>
        <v>10</v>
      </c>
    </row>
    <row r="29" spans="1:11" s="1" customFormat="1" ht="20.25" customHeight="1" thickBot="1" x14ac:dyDescent="0.25">
      <c r="A29" s="182"/>
      <c r="B29" s="638"/>
      <c r="C29" s="345" t="s">
        <v>32</v>
      </c>
      <c r="D29" s="346">
        <f>SUM(E29:K29)</f>
        <v>1</v>
      </c>
      <c r="E29" s="347">
        <f t="shared" ref="E29:K29" si="13">IF(E28/$D28=0,"― ",E28/$D28)</f>
        <v>0.60722100656455147</v>
      </c>
      <c r="F29" s="348">
        <f t="shared" si="13"/>
        <v>0.1838074398249453</v>
      </c>
      <c r="G29" s="348">
        <f t="shared" si="13"/>
        <v>0.10722100656455143</v>
      </c>
      <c r="H29" s="348">
        <f t="shared" si="13"/>
        <v>3.9387308533916851E-2</v>
      </c>
      <c r="I29" s="348">
        <f t="shared" si="13"/>
        <v>2.8446389496717725E-2</v>
      </c>
      <c r="J29" s="349">
        <f t="shared" si="13"/>
        <v>2.2975929978118162E-2</v>
      </c>
      <c r="K29" s="350">
        <f t="shared" si="13"/>
        <v>1.0940919037199124E-2</v>
      </c>
    </row>
    <row r="30" spans="1:11" s="1" customFormat="1" ht="21" customHeight="1" x14ac:dyDescent="0.2">
      <c r="A30" s="182"/>
      <c r="B30" s="641" t="s">
        <v>12</v>
      </c>
      <c r="C30" s="351" t="s">
        <v>86</v>
      </c>
      <c r="D30" s="352">
        <f t="shared" ref="D30:K30" si="14">SUM(D28+D20+D8+D6)</f>
        <v>4859</v>
      </c>
      <c r="E30" s="352">
        <f t="shared" si="14"/>
        <v>2977</v>
      </c>
      <c r="F30" s="353">
        <f t="shared" si="14"/>
        <v>844</v>
      </c>
      <c r="G30" s="353">
        <f t="shared" si="14"/>
        <v>489</v>
      </c>
      <c r="H30" s="353">
        <f t="shared" si="14"/>
        <v>169</v>
      </c>
      <c r="I30" s="353">
        <f t="shared" si="14"/>
        <v>157</v>
      </c>
      <c r="J30" s="353">
        <f t="shared" si="14"/>
        <v>122</v>
      </c>
      <c r="K30" s="354">
        <f t="shared" si="14"/>
        <v>101</v>
      </c>
    </row>
    <row r="31" spans="1:11" s="1" customFormat="1" ht="21" customHeight="1" thickBot="1" x14ac:dyDescent="0.25">
      <c r="A31" s="182"/>
      <c r="B31" s="642"/>
      <c r="C31" s="355" t="s">
        <v>32</v>
      </c>
      <c r="D31" s="356">
        <f>SUM(E31:K31)</f>
        <v>1.0000000000000002</v>
      </c>
      <c r="E31" s="357">
        <f t="shared" ref="E31:K31" si="15">IF(E30/$D30=0,"― ",E30/$D30)</f>
        <v>0.61267750565960077</v>
      </c>
      <c r="F31" s="358">
        <f t="shared" si="15"/>
        <v>0.17369829182959456</v>
      </c>
      <c r="G31" s="358">
        <f t="shared" si="15"/>
        <v>0.10063799135624614</v>
      </c>
      <c r="H31" s="358">
        <f t="shared" si="15"/>
        <v>3.4780819098579954E-2</v>
      </c>
      <c r="I31" s="358">
        <f t="shared" si="15"/>
        <v>3.2311175138917472E-2</v>
      </c>
      <c r="J31" s="359">
        <f t="shared" si="15"/>
        <v>2.5108046923235233E-2</v>
      </c>
      <c r="K31" s="360">
        <f t="shared" si="15"/>
        <v>2.078616999382589E-2</v>
      </c>
    </row>
    <row r="32" spans="1:11" s="1" customFormat="1" ht="21" customHeight="1" thickTop="1" x14ac:dyDescent="0.2">
      <c r="A32" s="182"/>
      <c r="B32" s="643" t="s">
        <v>16</v>
      </c>
      <c r="C32" s="361" t="s">
        <v>86</v>
      </c>
      <c r="D32" s="362">
        <v>102084</v>
      </c>
      <c r="E32" s="363">
        <v>64307</v>
      </c>
      <c r="F32" s="364">
        <v>15657</v>
      </c>
      <c r="G32" s="364">
        <v>9993</v>
      </c>
      <c r="H32" s="364">
        <v>4042</v>
      </c>
      <c r="I32" s="364">
        <v>3224</v>
      </c>
      <c r="J32" s="364">
        <v>2431</v>
      </c>
      <c r="K32" s="365">
        <f>D32-SUM(E32:J32)</f>
        <v>2430</v>
      </c>
    </row>
    <row r="33" spans="1:11" s="1" customFormat="1" ht="21" customHeight="1" x14ac:dyDescent="0.2">
      <c r="A33" s="182"/>
      <c r="B33" s="632"/>
      <c r="C33" s="335" t="s">
        <v>32</v>
      </c>
      <c r="D33" s="336">
        <f>SUM(E33:K33)</f>
        <v>0.99999999999999989</v>
      </c>
      <c r="E33" s="340">
        <f t="shared" ref="E33:K33" si="16">IF(E32/$D32=0,"― ",E32/$D32)</f>
        <v>0.62994200854198501</v>
      </c>
      <c r="F33" s="341">
        <f t="shared" si="16"/>
        <v>0.15337369225343833</v>
      </c>
      <c r="G33" s="341">
        <f t="shared" si="16"/>
        <v>9.7889972963441874E-2</v>
      </c>
      <c r="H33" s="341">
        <f t="shared" si="16"/>
        <v>3.959484346224678E-2</v>
      </c>
      <c r="I33" s="341">
        <f t="shared" si="16"/>
        <v>3.1581834567610989E-2</v>
      </c>
      <c r="J33" s="342">
        <f t="shared" si="16"/>
        <v>2.3813722032835705E-2</v>
      </c>
      <c r="K33" s="343">
        <f t="shared" si="16"/>
        <v>2.3803926178441282E-2</v>
      </c>
    </row>
    <row r="34" spans="1:11" s="1" customFormat="1" ht="15" customHeight="1" x14ac:dyDescent="0.2">
      <c r="A34" s="182"/>
      <c r="B34" s="20"/>
      <c r="C34" s="182"/>
      <c r="D34" s="4"/>
      <c r="E34" s="4"/>
      <c r="F34" s="4"/>
      <c r="G34" s="4"/>
      <c r="H34" s="4"/>
      <c r="I34" s="4"/>
      <c r="J34" s="11"/>
      <c r="K34" s="19" t="s">
        <v>31</v>
      </c>
    </row>
    <row r="35" spans="1:11" s="1" customFormat="1" ht="7.5" customHeight="1" x14ac:dyDescent="0.2">
      <c r="A35" s="182"/>
      <c r="B35" s="4"/>
      <c r="C35" s="4"/>
      <c r="D35" s="4"/>
      <c r="E35" s="4"/>
      <c r="F35" s="4"/>
      <c r="G35" s="4"/>
      <c r="H35" s="4"/>
      <c r="I35" s="4"/>
      <c r="J35" s="4"/>
      <c r="K35" s="41"/>
    </row>
    <row r="36" spans="1:11" s="1" customFormat="1" ht="36" customHeight="1" x14ac:dyDescent="0.2">
      <c r="A36" s="182"/>
      <c r="B36" s="636" t="s">
        <v>163</v>
      </c>
      <c r="C36" s="636"/>
      <c r="D36" s="636"/>
      <c r="E36" s="636"/>
      <c r="F36" s="636"/>
      <c r="G36" s="636"/>
      <c r="H36" s="636"/>
      <c r="I36" s="636"/>
      <c r="J36" s="636"/>
      <c r="K36" s="636"/>
    </row>
  </sheetData>
  <mergeCells count="16">
    <mergeCell ref="B16:B17"/>
    <mergeCell ref="B5:C5"/>
    <mergeCell ref="B36:K36"/>
    <mergeCell ref="B20:B21"/>
    <mergeCell ref="B28:B29"/>
    <mergeCell ref="B18:B19"/>
    <mergeCell ref="B22:B23"/>
    <mergeCell ref="B24:B25"/>
    <mergeCell ref="B26:B27"/>
    <mergeCell ref="B30:B31"/>
    <mergeCell ref="B32:B33"/>
    <mergeCell ref="B6:B7"/>
    <mergeCell ref="B8:B9"/>
    <mergeCell ref="B10:B11"/>
    <mergeCell ref="B12:B13"/>
    <mergeCell ref="B14:B15"/>
  </mergeCells>
  <phoneticPr fontId="5"/>
  <dataValidations count="1">
    <dataValidation imeMode="off" allowBlank="1" showInputMessage="1" showErrorMessage="1" sqref="D6:K33"/>
  </dataValidations>
  <pageMargins left="0.74803149606299213" right="0.78740157480314965" top="0.59055118110236227" bottom="0.59055118110236227" header="0.51181102362204722" footer="0.19685039370078741"/>
  <pageSetup paperSize="9" scale="103" firstPageNumber="23" fitToHeight="0" orientation="portrait" blackAndWhite="1" useFirstPageNumber="1" r:id="rId1"/>
  <headerFooter scaleWithDoc="0" alignWithMargins="0">
    <oddFooter xml:space="preserve"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61"/>
  <sheetViews>
    <sheetView view="pageBreakPreview" zoomScaleNormal="110" zoomScaleSheetLayoutView="100" workbookViewId="0">
      <selection activeCell="O41" sqref="O41"/>
    </sheetView>
  </sheetViews>
  <sheetFormatPr defaultColWidth="8.109375" defaultRowHeight="13.2" x14ac:dyDescent="0.2"/>
  <cols>
    <col min="1" max="1" width="2.21875" style="1" customWidth="1"/>
    <col min="2" max="2" width="8.88671875" style="1" customWidth="1"/>
    <col min="3" max="3" width="9.21875" style="1" customWidth="1"/>
    <col min="4" max="4" width="10.6640625" style="1" customWidth="1"/>
    <col min="5" max="9" width="9.6640625" style="1" customWidth="1"/>
    <col min="10" max="10" width="10" style="1" customWidth="1"/>
    <col min="11" max="16384" width="8.109375" style="1"/>
  </cols>
  <sheetData>
    <row r="1" spans="1:13" x14ac:dyDescent="0.2">
      <c r="A1" s="182"/>
      <c r="B1" s="182"/>
      <c r="C1" s="182"/>
      <c r="D1" s="182"/>
      <c r="E1" s="182"/>
      <c r="F1" s="182"/>
      <c r="G1" s="182"/>
      <c r="H1" s="182"/>
      <c r="I1" s="182"/>
      <c r="J1" s="28"/>
    </row>
    <row r="2" spans="1:13" ht="14.4" x14ac:dyDescent="0.2">
      <c r="A2" s="12" t="s">
        <v>44</v>
      </c>
      <c r="B2" s="182"/>
      <c r="C2" s="182"/>
      <c r="D2" s="182"/>
      <c r="E2" s="182"/>
      <c r="F2" s="182"/>
      <c r="G2" s="182"/>
      <c r="H2" s="182"/>
      <c r="I2" s="14"/>
      <c r="J2" s="182"/>
    </row>
    <row r="3" spans="1:13" x14ac:dyDescent="0.2">
      <c r="A3" s="182"/>
      <c r="B3" s="182"/>
      <c r="C3" s="182"/>
      <c r="D3" s="182"/>
      <c r="E3" s="182"/>
      <c r="F3" s="182"/>
      <c r="G3" s="182"/>
      <c r="H3" s="182"/>
      <c r="I3" s="14"/>
      <c r="J3" s="592" t="s">
        <v>168</v>
      </c>
    </row>
    <row r="4" spans="1:13" ht="23.25" customHeight="1" x14ac:dyDescent="0.2">
      <c r="A4" s="182" t="s">
        <v>43</v>
      </c>
      <c r="B4" s="619" t="s">
        <v>8</v>
      </c>
      <c r="C4" s="620"/>
      <c r="D4" s="183" t="s">
        <v>42</v>
      </c>
      <c r="E4" s="366" t="s">
        <v>41</v>
      </c>
      <c r="F4" s="367" t="s">
        <v>40</v>
      </c>
      <c r="G4" s="367" t="s">
        <v>39</v>
      </c>
      <c r="H4" s="368" t="s">
        <v>38</v>
      </c>
      <c r="I4" s="369" t="s">
        <v>37</v>
      </c>
      <c r="J4" s="370" t="s">
        <v>36</v>
      </c>
    </row>
    <row r="5" spans="1:13" ht="14.1" customHeight="1" x14ac:dyDescent="0.2">
      <c r="A5" s="182"/>
      <c r="B5" s="621" t="s">
        <v>0</v>
      </c>
      <c r="C5" s="371" t="s">
        <v>23</v>
      </c>
      <c r="D5" s="313">
        <v>6620</v>
      </c>
      <c r="E5" s="391">
        <v>27</v>
      </c>
      <c r="F5" s="392">
        <v>681</v>
      </c>
      <c r="G5" s="392">
        <v>499</v>
      </c>
      <c r="H5" s="392">
        <v>1497</v>
      </c>
      <c r="I5" s="392">
        <v>733</v>
      </c>
      <c r="J5" s="393">
        <f>D5-SUM(E5:I5)</f>
        <v>3183</v>
      </c>
    </row>
    <row r="6" spans="1:13" ht="14.1" customHeight="1" x14ac:dyDescent="0.2">
      <c r="A6" s="182"/>
      <c r="B6" s="645"/>
      <c r="C6" s="372" t="s">
        <v>32</v>
      </c>
      <c r="D6" s="344">
        <f>SUM(E6:J6)</f>
        <v>1</v>
      </c>
      <c r="E6" s="319">
        <f t="shared" ref="E6:J6" si="0">IF(E5/$D5=0,"― ",E5/$D5)</f>
        <v>4.0785498489425984E-3</v>
      </c>
      <c r="F6" s="320">
        <f t="shared" si="0"/>
        <v>0.10287009063444109</v>
      </c>
      <c r="G6" s="320">
        <f t="shared" si="0"/>
        <v>7.5377643504531716E-2</v>
      </c>
      <c r="H6" s="320">
        <f t="shared" si="0"/>
        <v>0.22613293051359518</v>
      </c>
      <c r="I6" s="320">
        <f t="shared" si="0"/>
        <v>0.11072507552870091</v>
      </c>
      <c r="J6" s="394">
        <f t="shared" si="0"/>
        <v>0.48081570996978851</v>
      </c>
      <c r="K6" s="2"/>
    </row>
    <row r="7" spans="1:13" ht="14.1" customHeight="1" x14ac:dyDescent="0.2">
      <c r="A7" s="182"/>
      <c r="B7" s="645"/>
      <c r="C7" s="373" t="s">
        <v>35</v>
      </c>
      <c r="D7" s="395">
        <v>61429</v>
      </c>
      <c r="E7" s="395">
        <v>160</v>
      </c>
      <c r="F7" s="396">
        <v>3802</v>
      </c>
      <c r="G7" s="396">
        <v>7032</v>
      </c>
      <c r="H7" s="396">
        <v>12205</v>
      </c>
      <c r="I7" s="396">
        <v>5422</v>
      </c>
      <c r="J7" s="397">
        <f>D7-SUM(E7:I7)</f>
        <v>32808</v>
      </c>
    </row>
    <row r="8" spans="1:13" ht="14.1" customHeight="1" x14ac:dyDescent="0.2">
      <c r="A8" s="182"/>
      <c r="B8" s="622"/>
      <c r="C8" s="374" t="s">
        <v>32</v>
      </c>
      <c r="D8" s="398">
        <f>SUM(E8:J8)</f>
        <v>1</v>
      </c>
      <c r="E8" s="319">
        <f t="shared" ref="E8:J8" si="1">IF(E7/$D7=0,"― ",E7/$D7)</f>
        <v>2.6046329909326215E-3</v>
      </c>
      <c r="F8" s="320">
        <f t="shared" si="1"/>
        <v>6.1892591447036419E-2</v>
      </c>
      <c r="G8" s="320">
        <f t="shared" si="1"/>
        <v>0.11447361995148871</v>
      </c>
      <c r="H8" s="320">
        <f t="shared" si="1"/>
        <v>0.19868466033957902</v>
      </c>
      <c r="I8" s="320">
        <f t="shared" si="1"/>
        <v>8.8264500480229213E-2</v>
      </c>
      <c r="J8" s="394">
        <f t="shared" si="1"/>
        <v>0.53407999479073398</v>
      </c>
    </row>
    <row r="9" spans="1:13" ht="14.1" customHeight="1" x14ac:dyDescent="0.2">
      <c r="A9" s="182"/>
      <c r="B9" s="621" t="s">
        <v>25</v>
      </c>
      <c r="C9" s="371" t="s">
        <v>23</v>
      </c>
      <c r="D9" s="391">
        <v>1087</v>
      </c>
      <c r="E9" s="391">
        <v>17</v>
      </c>
      <c r="F9" s="392">
        <v>191</v>
      </c>
      <c r="G9" s="392">
        <v>98</v>
      </c>
      <c r="H9" s="392">
        <v>237</v>
      </c>
      <c r="I9" s="392">
        <v>71</v>
      </c>
      <c r="J9" s="393">
        <f>D9-SUM(E9:I9)</f>
        <v>473</v>
      </c>
    </row>
    <row r="10" spans="1:13" ht="14.1" customHeight="1" x14ac:dyDescent="0.2">
      <c r="A10" s="182"/>
      <c r="B10" s="645"/>
      <c r="C10" s="372" t="s">
        <v>32</v>
      </c>
      <c r="D10" s="344">
        <f>SUM(E10:J10)</f>
        <v>1</v>
      </c>
      <c r="E10" s="319">
        <f t="shared" ref="E10:J10" si="2">IF(E9/$D9=0,"― ",E9/$D9)</f>
        <v>1.5639374425023E-2</v>
      </c>
      <c r="F10" s="320">
        <f t="shared" si="2"/>
        <v>0.17571297148114076</v>
      </c>
      <c r="G10" s="320">
        <f t="shared" si="2"/>
        <v>9.0156393744250232E-2</v>
      </c>
      <c r="H10" s="320">
        <f t="shared" si="2"/>
        <v>0.21803127874885003</v>
      </c>
      <c r="I10" s="320">
        <f t="shared" si="2"/>
        <v>6.5317387304507826E-2</v>
      </c>
      <c r="J10" s="394">
        <f t="shared" si="2"/>
        <v>0.43514259429622815</v>
      </c>
      <c r="K10" s="60"/>
      <c r="M10" s="2"/>
    </row>
    <row r="11" spans="1:13" ht="14.1" customHeight="1" x14ac:dyDescent="0.2">
      <c r="A11" s="182"/>
      <c r="B11" s="645"/>
      <c r="C11" s="375" t="s">
        <v>35</v>
      </c>
      <c r="D11" s="395">
        <v>10572</v>
      </c>
      <c r="E11" s="395">
        <v>163</v>
      </c>
      <c r="F11" s="396">
        <v>981</v>
      </c>
      <c r="G11" s="396">
        <v>4412</v>
      </c>
      <c r="H11" s="396">
        <v>1382</v>
      </c>
      <c r="I11" s="396">
        <v>281</v>
      </c>
      <c r="J11" s="397">
        <f>D11-SUM(E11:I11)</f>
        <v>3353</v>
      </c>
    </row>
    <row r="12" spans="1:13" ht="14.1" customHeight="1" x14ac:dyDescent="0.2">
      <c r="A12" s="182"/>
      <c r="B12" s="622"/>
      <c r="C12" s="374" t="s">
        <v>32</v>
      </c>
      <c r="D12" s="398">
        <f>SUM(E12:J12)</f>
        <v>0.99999999999999989</v>
      </c>
      <c r="E12" s="340">
        <f t="shared" ref="E12:J12" si="3">IF(E11/$D11=0,"― ",E11/$D11)</f>
        <v>1.5418085508891411E-2</v>
      </c>
      <c r="F12" s="341">
        <f t="shared" si="3"/>
        <v>9.2792281498297394E-2</v>
      </c>
      <c r="G12" s="341">
        <f t="shared" si="3"/>
        <v>0.41732879303821413</v>
      </c>
      <c r="H12" s="341">
        <f t="shared" si="3"/>
        <v>0.13072266363980325</v>
      </c>
      <c r="I12" s="341">
        <f t="shared" si="3"/>
        <v>2.6579644343548998E-2</v>
      </c>
      <c r="J12" s="399">
        <f t="shared" si="3"/>
        <v>0.31715853197124477</v>
      </c>
    </row>
    <row r="13" spans="1:13" ht="14.1" customHeight="1" x14ac:dyDescent="0.2">
      <c r="A13" s="182"/>
      <c r="B13" s="621" t="s">
        <v>2</v>
      </c>
      <c r="C13" s="376" t="s">
        <v>23</v>
      </c>
      <c r="D13" s="400">
        <v>368</v>
      </c>
      <c r="E13" s="400">
        <v>10</v>
      </c>
      <c r="F13" s="401">
        <v>65</v>
      </c>
      <c r="G13" s="401">
        <v>64</v>
      </c>
      <c r="H13" s="401">
        <v>81</v>
      </c>
      <c r="I13" s="401">
        <v>18</v>
      </c>
      <c r="J13" s="402">
        <f>D13-SUM(E13:I13)</f>
        <v>130</v>
      </c>
    </row>
    <row r="14" spans="1:13" ht="14.1" customHeight="1" x14ac:dyDescent="0.2">
      <c r="A14" s="182"/>
      <c r="B14" s="645"/>
      <c r="C14" s="372" t="s">
        <v>32</v>
      </c>
      <c r="D14" s="344">
        <f>SUM(E14:J14)</f>
        <v>1</v>
      </c>
      <c r="E14" s="319">
        <f t="shared" ref="E14:J14" si="4">IF(E13/$D13=0,"― ",E13/$D13)</f>
        <v>2.717391304347826E-2</v>
      </c>
      <c r="F14" s="320">
        <f t="shared" si="4"/>
        <v>0.1766304347826087</v>
      </c>
      <c r="G14" s="320">
        <f t="shared" si="4"/>
        <v>0.17391304347826086</v>
      </c>
      <c r="H14" s="320">
        <f t="shared" si="4"/>
        <v>0.22010869565217392</v>
      </c>
      <c r="I14" s="320">
        <f t="shared" si="4"/>
        <v>4.8913043478260872E-2</v>
      </c>
      <c r="J14" s="394">
        <f t="shared" si="4"/>
        <v>0.35326086956521741</v>
      </c>
      <c r="K14" s="60"/>
    </row>
    <row r="15" spans="1:13" ht="14.1" customHeight="1" x14ac:dyDescent="0.2">
      <c r="A15" s="182"/>
      <c r="B15" s="645"/>
      <c r="C15" s="375" t="s">
        <v>35</v>
      </c>
      <c r="D15" s="395">
        <v>3114</v>
      </c>
      <c r="E15" s="395">
        <v>55</v>
      </c>
      <c r="F15" s="396">
        <v>428</v>
      </c>
      <c r="G15" s="396">
        <v>1141</v>
      </c>
      <c r="H15" s="396">
        <v>585</v>
      </c>
      <c r="I15" s="396">
        <v>68</v>
      </c>
      <c r="J15" s="397">
        <f>D15-SUM(E15:I15)</f>
        <v>837</v>
      </c>
    </row>
    <row r="16" spans="1:13" ht="14.1" customHeight="1" x14ac:dyDescent="0.2">
      <c r="A16" s="182"/>
      <c r="B16" s="648"/>
      <c r="C16" s="377" t="s">
        <v>32</v>
      </c>
      <c r="D16" s="403">
        <f>SUM(E16:J16)</f>
        <v>1</v>
      </c>
      <c r="E16" s="319">
        <f t="shared" ref="E16:J16" si="5">IF(E15/$D15=0,"― ",E15/$D15)</f>
        <v>1.7662170841361593E-2</v>
      </c>
      <c r="F16" s="320">
        <f t="shared" si="5"/>
        <v>0.13744380218368657</v>
      </c>
      <c r="G16" s="320">
        <f t="shared" si="5"/>
        <v>0.36640976236351958</v>
      </c>
      <c r="H16" s="320">
        <f t="shared" si="5"/>
        <v>0.18786127167630057</v>
      </c>
      <c r="I16" s="320">
        <f t="shared" si="5"/>
        <v>2.1836865767501604E-2</v>
      </c>
      <c r="J16" s="394">
        <f t="shared" si="5"/>
        <v>0.26878612716763006</v>
      </c>
      <c r="K16" s="60"/>
    </row>
    <row r="17" spans="1:11" ht="14.1" customHeight="1" x14ac:dyDescent="0.2">
      <c r="A17" s="182"/>
      <c r="B17" s="644" t="s">
        <v>3</v>
      </c>
      <c r="C17" s="378" t="s">
        <v>23</v>
      </c>
      <c r="D17" s="404">
        <v>524</v>
      </c>
      <c r="E17" s="404">
        <v>2</v>
      </c>
      <c r="F17" s="405">
        <v>81</v>
      </c>
      <c r="G17" s="405">
        <v>41</v>
      </c>
      <c r="H17" s="405">
        <v>92</v>
      </c>
      <c r="I17" s="405">
        <v>46</v>
      </c>
      <c r="J17" s="406">
        <f>D17-SUM(E17:I17)</f>
        <v>262</v>
      </c>
    </row>
    <row r="18" spans="1:11" ht="14.1" customHeight="1" x14ac:dyDescent="0.2">
      <c r="A18" s="182"/>
      <c r="B18" s="645"/>
      <c r="C18" s="372" t="s">
        <v>32</v>
      </c>
      <c r="D18" s="344">
        <f>SUM(E18:J18)</f>
        <v>1</v>
      </c>
      <c r="E18" s="319">
        <f t="shared" ref="E18:J18" si="6">IF(E17/$D17=0,"― ",E17/$D17)</f>
        <v>3.8167938931297708E-3</v>
      </c>
      <c r="F18" s="320">
        <f t="shared" si="6"/>
        <v>0.15458015267175573</v>
      </c>
      <c r="G18" s="320">
        <f t="shared" si="6"/>
        <v>7.8244274809160311E-2</v>
      </c>
      <c r="H18" s="320">
        <f t="shared" si="6"/>
        <v>0.17557251908396945</v>
      </c>
      <c r="I18" s="320">
        <f t="shared" si="6"/>
        <v>8.7786259541984726E-2</v>
      </c>
      <c r="J18" s="394">
        <f t="shared" si="6"/>
        <v>0.5</v>
      </c>
      <c r="K18" s="60"/>
    </row>
    <row r="19" spans="1:11" ht="14.1" customHeight="1" x14ac:dyDescent="0.2">
      <c r="A19" s="182"/>
      <c r="B19" s="645"/>
      <c r="C19" s="375" t="s">
        <v>35</v>
      </c>
      <c r="D19" s="395">
        <v>2759</v>
      </c>
      <c r="E19" s="395">
        <v>39</v>
      </c>
      <c r="F19" s="396">
        <v>357</v>
      </c>
      <c r="G19" s="396">
        <v>472</v>
      </c>
      <c r="H19" s="396">
        <v>482</v>
      </c>
      <c r="I19" s="396">
        <v>220</v>
      </c>
      <c r="J19" s="397">
        <f>D19-SUM(E19:I19)</f>
        <v>1189</v>
      </c>
    </row>
    <row r="20" spans="1:11" ht="14.1" customHeight="1" x14ac:dyDescent="0.2">
      <c r="A20" s="182"/>
      <c r="B20" s="648"/>
      <c r="C20" s="379" t="s">
        <v>32</v>
      </c>
      <c r="D20" s="407">
        <f>SUM(E20:J20)</f>
        <v>1</v>
      </c>
      <c r="E20" s="408">
        <f t="shared" ref="E20:J20" si="7">IF(E19/$D19=0,"― ",E19/$D19)</f>
        <v>1.4135556361000362E-2</v>
      </c>
      <c r="F20" s="409">
        <f t="shared" si="7"/>
        <v>0.1293947082276187</v>
      </c>
      <c r="G20" s="409">
        <f t="shared" si="7"/>
        <v>0.17107647698441464</v>
      </c>
      <c r="H20" s="409">
        <f t="shared" si="7"/>
        <v>0.17470097861544037</v>
      </c>
      <c r="I20" s="409">
        <f t="shared" si="7"/>
        <v>7.9739035882566145E-2</v>
      </c>
      <c r="J20" s="410">
        <f t="shared" si="7"/>
        <v>0.43095324392895978</v>
      </c>
      <c r="K20" s="60"/>
    </row>
    <row r="21" spans="1:11" ht="14.1" customHeight="1" x14ac:dyDescent="0.2">
      <c r="A21" s="182"/>
      <c r="B21" s="644" t="s">
        <v>4</v>
      </c>
      <c r="C21" s="376" t="s">
        <v>23</v>
      </c>
      <c r="D21" s="411">
        <v>451</v>
      </c>
      <c r="E21" s="411">
        <v>4</v>
      </c>
      <c r="F21" s="412">
        <v>46</v>
      </c>
      <c r="G21" s="412">
        <v>18</v>
      </c>
      <c r="H21" s="412">
        <v>75</v>
      </c>
      <c r="I21" s="412">
        <v>55</v>
      </c>
      <c r="J21" s="402">
        <f>D21-SUM(E21:I21)</f>
        <v>253</v>
      </c>
    </row>
    <row r="22" spans="1:11" ht="14.1" customHeight="1" x14ac:dyDescent="0.2">
      <c r="A22" s="182"/>
      <c r="B22" s="645"/>
      <c r="C22" s="372" t="s">
        <v>32</v>
      </c>
      <c r="D22" s="344">
        <f>SUM(E22:J22)</f>
        <v>1</v>
      </c>
      <c r="E22" s="319">
        <f t="shared" ref="E22:J22" si="8">IF(E21/$D21=0,"― ",E21/$D21)</f>
        <v>8.869179600886918E-3</v>
      </c>
      <c r="F22" s="320">
        <f t="shared" si="8"/>
        <v>0.10199556541019955</v>
      </c>
      <c r="G22" s="320">
        <f t="shared" si="8"/>
        <v>3.9911308203991129E-2</v>
      </c>
      <c r="H22" s="320">
        <f t="shared" si="8"/>
        <v>0.16629711751662971</v>
      </c>
      <c r="I22" s="320">
        <f t="shared" si="8"/>
        <v>0.12195121951219512</v>
      </c>
      <c r="J22" s="394">
        <f t="shared" si="8"/>
        <v>0.56097560975609762</v>
      </c>
    </row>
    <row r="23" spans="1:11" ht="14.1" customHeight="1" x14ac:dyDescent="0.2">
      <c r="A23" s="182"/>
      <c r="B23" s="645"/>
      <c r="C23" s="375" t="s">
        <v>35</v>
      </c>
      <c r="D23" s="395">
        <v>2143</v>
      </c>
      <c r="E23" s="395">
        <v>22</v>
      </c>
      <c r="F23" s="396">
        <v>183</v>
      </c>
      <c r="G23" s="396">
        <v>328</v>
      </c>
      <c r="H23" s="396">
        <v>278</v>
      </c>
      <c r="I23" s="396">
        <v>176</v>
      </c>
      <c r="J23" s="397">
        <f>D23-SUM(E23:I23)</f>
        <v>1156</v>
      </c>
    </row>
    <row r="24" spans="1:11" ht="14.1" customHeight="1" x14ac:dyDescent="0.2">
      <c r="A24" s="182"/>
      <c r="B24" s="648"/>
      <c r="C24" s="377" t="s">
        <v>32</v>
      </c>
      <c r="D24" s="403">
        <f>SUM(E24:J24)</f>
        <v>1</v>
      </c>
      <c r="E24" s="319">
        <f t="shared" ref="E24:J24" si="9">IF(E23/$D23=0,"― ",E23/$D23)</f>
        <v>1.0265982267848811E-2</v>
      </c>
      <c r="F24" s="320">
        <f t="shared" si="9"/>
        <v>8.5394307046196924E-2</v>
      </c>
      <c r="G24" s="320">
        <f t="shared" si="9"/>
        <v>0.15305646290247316</v>
      </c>
      <c r="H24" s="320">
        <f t="shared" si="9"/>
        <v>0.1297246850209986</v>
      </c>
      <c r="I24" s="320">
        <f t="shared" si="9"/>
        <v>8.2127858142790486E-2</v>
      </c>
      <c r="J24" s="394">
        <f t="shared" si="9"/>
        <v>0.539430704619692</v>
      </c>
    </row>
    <row r="25" spans="1:11" ht="14.1" customHeight="1" x14ac:dyDescent="0.2">
      <c r="A25" s="182"/>
      <c r="B25" s="644" t="s">
        <v>5</v>
      </c>
      <c r="C25" s="378" t="s">
        <v>23</v>
      </c>
      <c r="D25" s="404">
        <v>390</v>
      </c>
      <c r="E25" s="404">
        <v>12</v>
      </c>
      <c r="F25" s="405">
        <v>53</v>
      </c>
      <c r="G25" s="405">
        <v>44</v>
      </c>
      <c r="H25" s="405">
        <v>89</v>
      </c>
      <c r="I25" s="405">
        <v>38</v>
      </c>
      <c r="J25" s="406">
        <f>D25-SUM(E25:I25)</f>
        <v>154</v>
      </c>
    </row>
    <row r="26" spans="1:11" ht="14.1" customHeight="1" x14ac:dyDescent="0.2">
      <c r="A26" s="182"/>
      <c r="B26" s="645"/>
      <c r="C26" s="372" t="s">
        <v>32</v>
      </c>
      <c r="D26" s="344">
        <f>SUM(E26:J26)</f>
        <v>1</v>
      </c>
      <c r="E26" s="319">
        <f t="shared" ref="E26:J26" si="10">IF(E25/$D25=0,"― ",E25/$D25)</f>
        <v>3.0769230769230771E-2</v>
      </c>
      <c r="F26" s="320">
        <f t="shared" si="10"/>
        <v>0.13589743589743589</v>
      </c>
      <c r="G26" s="320">
        <f t="shared" si="10"/>
        <v>0.11282051282051282</v>
      </c>
      <c r="H26" s="320">
        <f t="shared" si="10"/>
        <v>0.2282051282051282</v>
      </c>
      <c r="I26" s="320">
        <f t="shared" si="10"/>
        <v>9.7435897435897437E-2</v>
      </c>
      <c r="J26" s="394">
        <f t="shared" si="10"/>
        <v>0.39487179487179486</v>
      </c>
    </row>
    <row r="27" spans="1:11" ht="14.1" customHeight="1" x14ac:dyDescent="0.2">
      <c r="A27" s="182"/>
      <c r="B27" s="645"/>
      <c r="C27" s="375" t="s">
        <v>35</v>
      </c>
      <c r="D27" s="395">
        <v>3265</v>
      </c>
      <c r="E27" s="395">
        <v>127</v>
      </c>
      <c r="F27" s="396">
        <v>256</v>
      </c>
      <c r="G27" s="396">
        <v>1189</v>
      </c>
      <c r="H27" s="396">
        <v>415</v>
      </c>
      <c r="I27" s="396">
        <v>165</v>
      </c>
      <c r="J27" s="397">
        <f>D27-SUM(E27:I27)</f>
        <v>1113</v>
      </c>
    </row>
    <row r="28" spans="1:11" ht="14.1" customHeight="1" x14ac:dyDescent="0.2">
      <c r="A28" s="182"/>
      <c r="B28" s="648"/>
      <c r="C28" s="379" t="s">
        <v>32</v>
      </c>
      <c r="D28" s="413">
        <f>SUM(E28:J28)</f>
        <v>1</v>
      </c>
      <c r="E28" s="408">
        <f t="shared" ref="E28:J28" si="11">IF(E27/$D27=0,"― ",E27/$D27)</f>
        <v>3.8897396630934153E-2</v>
      </c>
      <c r="F28" s="409">
        <f t="shared" si="11"/>
        <v>7.8407350689127103E-2</v>
      </c>
      <c r="G28" s="409">
        <f t="shared" si="11"/>
        <v>0.3641653905053599</v>
      </c>
      <c r="H28" s="409">
        <f t="shared" si="11"/>
        <v>0.12710566615620214</v>
      </c>
      <c r="I28" s="409">
        <f t="shared" si="11"/>
        <v>5.0535987748851458E-2</v>
      </c>
      <c r="J28" s="410">
        <f t="shared" si="11"/>
        <v>0.34088820826952526</v>
      </c>
    </row>
    <row r="29" spans="1:11" ht="14.1" customHeight="1" x14ac:dyDescent="0.2">
      <c r="A29" s="182"/>
      <c r="B29" s="644" t="s">
        <v>6</v>
      </c>
      <c r="C29" s="376" t="s">
        <v>23</v>
      </c>
      <c r="D29" s="411">
        <v>528</v>
      </c>
      <c r="E29" s="411">
        <v>4</v>
      </c>
      <c r="F29" s="412">
        <v>48</v>
      </c>
      <c r="G29" s="412">
        <v>36</v>
      </c>
      <c r="H29" s="412">
        <v>89</v>
      </c>
      <c r="I29" s="412">
        <v>50</v>
      </c>
      <c r="J29" s="402">
        <f>D29-SUM(E29:I29)</f>
        <v>301</v>
      </c>
    </row>
    <row r="30" spans="1:11" ht="14.1" customHeight="1" x14ac:dyDescent="0.2">
      <c r="A30" s="182"/>
      <c r="B30" s="645"/>
      <c r="C30" s="372" t="s">
        <v>32</v>
      </c>
      <c r="D30" s="344">
        <f>SUM(E30:J30)</f>
        <v>1</v>
      </c>
      <c r="E30" s="319">
        <f t="shared" ref="E30:J30" si="12">IF(E29/$D29=0,"― ",E29/$D29)</f>
        <v>7.575757575757576E-3</v>
      </c>
      <c r="F30" s="320">
        <f t="shared" si="12"/>
        <v>9.0909090909090912E-2</v>
      </c>
      <c r="G30" s="320">
        <f t="shared" si="12"/>
        <v>6.8181818181818177E-2</v>
      </c>
      <c r="H30" s="320">
        <f t="shared" si="12"/>
        <v>0.16856060606060605</v>
      </c>
      <c r="I30" s="320">
        <f t="shared" si="12"/>
        <v>9.4696969696969696E-2</v>
      </c>
      <c r="J30" s="394">
        <f t="shared" si="12"/>
        <v>0.57007575757575757</v>
      </c>
      <c r="K30" s="60"/>
    </row>
    <row r="31" spans="1:11" ht="14.1" customHeight="1" x14ac:dyDescent="0.2">
      <c r="A31" s="182"/>
      <c r="B31" s="645"/>
      <c r="C31" s="375" t="s">
        <v>35</v>
      </c>
      <c r="D31" s="395">
        <v>3527</v>
      </c>
      <c r="E31" s="395">
        <v>49</v>
      </c>
      <c r="F31" s="396">
        <v>224</v>
      </c>
      <c r="G31" s="396">
        <v>957</v>
      </c>
      <c r="H31" s="396">
        <v>450</v>
      </c>
      <c r="I31" s="396">
        <v>198</v>
      </c>
      <c r="J31" s="397">
        <f>D31-SUM(E31:I31)</f>
        <v>1649</v>
      </c>
    </row>
    <row r="32" spans="1:11" ht="14.1" customHeight="1" x14ac:dyDescent="0.2">
      <c r="A32" s="182"/>
      <c r="B32" s="622"/>
      <c r="C32" s="377" t="s">
        <v>32</v>
      </c>
      <c r="D32" s="403">
        <f>SUM(E32:J32)</f>
        <v>1</v>
      </c>
      <c r="E32" s="319">
        <f t="shared" ref="E32:J32" si="13">IF(E31/$D31=0,"― ",E31/$D31)</f>
        <v>1.3892826764956054E-2</v>
      </c>
      <c r="F32" s="320">
        <f t="shared" si="13"/>
        <v>6.3510065211227679E-2</v>
      </c>
      <c r="G32" s="320">
        <f t="shared" si="13"/>
        <v>0.2713354125318968</v>
      </c>
      <c r="H32" s="320">
        <f t="shared" si="13"/>
        <v>0.12758718457612703</v>
      </c>
      <c r="I32" s="320">
        <f t="shared" si="13"/>
        <v>5.6138361213495892E-2</v>
      </c>
      <c r="J32" s="394">
        <f t="shared" si="13"/>
        <v>0.46753614970229657</v>
      </c>
    </row>
    <row r="33" spans="1:11" ht="14.1" customHeight="1" x14ac:dyDescent="0.2">
      <c r="A33" s="182"/>
      <c r="B33" s="621" t="s">
        <v>10</v>
      </c>
      <c r="C33" s="380" t="s">
        <v>23</v>
      </c>
      <c r="D33" s="414">
        <f t="shared" ref="D33:J33" si="14">D13+D17+D21+D25+D29</f>
        <v>2261</v>
      </c>
      <c r="E33" s="414">
        <f t="shared" si="14"/>
        <v>32</v>
      </c>
      <c r="F33" s="415">
        <f t="shared" si="14"/>
        <v>293</v>
      </c>
      <c r="G33" s="415">
        <f t="shared" si="14"/>
        <v>203</v>
      </c>
      <c r="H33" s="415">
        <f t="shared" si="14"/>
        <v>426</v>
      </c>
      <c r="I33" s="415">
        <f t="shared" si="14"/>
        <v>207</v>
      </c>
      <c r="J33" s="416">
        <f t="shared" si="14"/>
        <v>1100</v>
      </c>
    </row>
    <row r="34" spans="1:11" ht="14.1" customHeight="1" x14ac:dyDescent="0.2">
      <c r="A34" s="182"/>
      <c r="B34" s="645"/>
      <c r="C34" s="372" t="s">
        <v>32</v>
      </c>
      <c r="D34" s="403">
        <f>SUM(E34:J34)</f>
        <v>1</v>
      </c>
      <c r="E34" s="319">
        <f t="shared" ref="E34:J34" si="15">IF(E33/$D33=0,"― ",E33/$D33)</f>
        <v>1.4153029632905795E-2</v>
      </c>
      <c r="F34" s="320">
        <f t="shared" si="15"/>
        <v>0.12958867757629366</v>
      </c>
      <c r="G34" s="320">
        <f t="shared" si="15"/>
        <v>8.9783281733746126E-2</v>
      </c>
      <c r="H34" s="320">
        <f t="shared" si="15"/>
        <v>0.18841220698805838</v>
      </c>
      <c r="I34" s="320">
        <f t="shared" si="15"/>
        <v>9.1552410437859361E-2</v>
      </c>
      <c r="J34" s="394">
        <f t="shared" si="15"/>
        <v>0.48651039363113668</v>
      </c>
    </row>
    <row r="35" spans="1:11" ht="14.1" customHeight="1" x14ac:dyDescent="0.2">
      <c r="A35" s="182"/>
      <c r="B35" s="645"/>
      <c r="C35" s="381" t="s">
        <v>35</v>
      </c>
      <c r="D35" s="417">
        <f t="shared" ref="D35:J35" si="16">D31+D27+D23+D19+D15</f>
        <v>14808</v>
      </c>
      <c r="E35" s="417">
        <f t="shared" si="16"/>
        <v>292</v>
      </c>
      <c r="F35" s="418">
        <f t="shared" si="16"/>
        <v>1448</v>
      </c>
      <c r="G35" s="418">
        <f t="shared" si="16"/>
        <v>4087</v>
      </c>
      <c r="H35" s="418">
        <f t="shared" si="16"/>
        <v>2210</v>
      </c>
      <c r="I35" s="418">
        <f t="shared" si="16"/>
        <v>827</v>
      </c>
      <c r="J35" s="419">
        <f t="shared" si="16"/>
        <v>5944</v>
      </c>
    </row>
    <row r="36" spans="1:11" ht="14.1" customHeight="1" x14ac:dyDescent="0.2">
      <c r="A36" s="182"/>
      <c r="B36" s="622"/>
      <c r="C36" s="374" t="s">
        <v>32</v>
      </c>
      <c r="D36" s="398">
        <f>SUM(E36:J36)</f>
        <v>1</v>
      </c>
      <c r="E36" s="340">
        <f t="shared" ref="E36:J36" si="17">IF(E35/$D35=0,"― ",E35/$D35)</f>
        <v>1.9719070772555376E-2</v>
      </c>
      <c r="F36" s="341">
        <f t="shared" si="17"/>
        <v>9.7784981091302001E-2</v>
      </c>
      <c r="G36" s="341">
        <f t="shared" si="17"/>
        <v>0.27599945975148571</v>
      </c>
      <c r="H36" s="341">
        <f t="shared" si="17"/>
        <v>0.14924365207995677</v>
      </c>
      <c r="I36" s="341">
        <f t="shared" si="17"/>
        <v>5.5848190167477038E-2</v>
      </c>
      <c r="J36" s="399">
        <f t="shared" si="17"/>
        <v>0.4014046461372231</v>
      </c>
    </row>
    <row r="37" spans="1:11" ht="14.1" customHeight="1" x14ac:dyDescent="0.2">
      <c r="A37" s="182"/>
      <c r="B37" s="632" t="s">
        <v>7</v>
      </c>
      <c r="C37" s="376" t="s">
        <v>23</v>
      </c>
      <c r="D37" s="411">
        <v>907</v>
      </c>
      <c r="E37" s="411">
        <v>7</v>
      </c>
      <c r="F37" s="412">
        <v>105</v>
      </c>
      <c r="G37" s="412">
        <v>21</v>
      </c>
      <c r="H37" s="412">
        <v>172</v>
      </c>
      <c r="I37" s="412">
        <v>353</v>
      </c>
      <c r="J37" s="402">
        <f>D37-SUM(E37:I37)</f>
        <v>249</v>
      </c>
    </row>
    <row r="38" spans="1:11" ht="14.1" customHeight="1" x14ac:dyDescent="0.2">
      <c r="A38" s="182"/>
      <c r="B38" s="639"/>
      <c r="C38" s="372" t="s">
        <v>32</v>
      </c>
      <c r="D38" s="344">
        <f>SUM(E38:J38)</f>
        <v>1</v>
      </c>
      <c r="E38" s="319">
        <f t="shared" ref="E38:J38" si="18">IF(E37/$D37=0,"― ",E37/$D37)</f>
        <v>7.717750826901874E-3</v>
      </c>
      <c r="F38" s="320">
        <f t="shared" si="18"/>
        <v>0.11576626240352811</v>
      </c>
      <c r="G38" s="320">
        <f t="shared" si="18"/>
        <v>2.3153252480705624E-2</v>
      </c>
      <c r="H38" s="320">
        <f t="shared" si="18"/>
        <v>0.18963616317530319</v>
      </c>
      <c r="I38" s="320">
        <f t="shared" si="18"/>
        <v>0.38919514884233736</v>
      </c>
      <c r="J38" s="394">
        <f t="shared" si="18"/>
        <v>0.27453142227122379</v>
      </c>
    </row>
    <row r="39" spans="1:11" ht="14.1" customHeight="1" x14ac:dyDescent="0.2">
      <c r="A39" s="182"/>
      <c r="B39" s="639"/>
      <c r="C39" s="375" t="s">
        <v>35</v>
      </c>
      <c r="D39" s="395">
        <v>7329</v>
      </c>
      <c r="E39" s="395">
        <v>52</v>
      </c>
      <c r="F39" s="396">
        <v>548</v>
      </c>
      <c r="G39" s="396">
        <v>118</v>
      </c>
      <c r="H39" s="396">
        <v>817</v>
      </c>
      <c r="I39" s="396">
        <v>4123</v>
      </c>
      <c r="J39" s="397">
        <f>D39-SUM(E39:I39)</f>
        <v>1671</v>
      </c>
    </row>
    <row r="40" spans="1:11" ht="14.1" customHeight="1" x14ac:dyDescent="0.2">
      <c r="A40" s="182"/>
      <c r="B40" s="637"/>
      <c r="C40" s="377" t="s">
        <v>32</v>
      </c>
      <c r="D40" s="403">
        <f>SUM(E40:J40)</f>
        <v>1</v>
      </c>
      <c r="E40" s="319">
        <f t="shared" ref="E40:J40" si="19">IF(E39/$D39=0,"― ",E39/$D39)</f>
        <v>7.0951016509755768E-3</v>
      </c>
      <c r="F40" s="320">
        <f t="shared" si="19"/>
        <v>7.4771455860281069E-2</v>
      </c>
      <c r="G40" s="320">
        <f t="shared" si="19"/>
        <v>1.610042297721381E-2</v>
      </c>
      <c r="H40" s="320">
        <f t="shared" si="19"/>
        <v>0.1114749624778278</v>
      </c>
      <c r="I40" s="320">
        <f t="shared" si="19"/>
        <v>0.56255969436485198</v>
      </c>
      <c r="J40" s="394">
        <f t="shared" si="19"/>
        <v>0.22799836266884976</v>
      </c>
    </row>
    <row r="41" spans="1:11" ht="14.1" customHeight="1" x14ac:dyDescent="0.2">
      <c r="A41" s="182"/>
      <c r="B41" s="646" t="s">
        <v>13</v>
      </c>
      <c r="C41" s="382" t="s">
        <v>23</v>
      </c>
      <c r="D41" s="404">
        <v>265</v>
      </c>
      <c r="E41" s="404">
        <v>1</v>
      </c>
      <c r="F41" s="405">
        <v>36</v>
      </c>
      <c r="G41" s="405">
        <v>23</v>
      </c>
      <c r="H41" s="405">
        <v>52</v>
      </c>
      <c r="I41" s="405">
        <v>61</v>
      </c>
      <c r="J41" s="406">
        <f>D41-SUM(E41:I41)</f>
        <v>92</v>
      </c>
    </row>
    <row r="42" spans="1:11" ht="14.1" customHeight="1" x14ac:dyDescent="0.2">
      <c r="A42" s="182"/>
      <c r="B42" s="639"/>
      <c r="C42" s="372" t="s">
        <v>32</v>
      </c>
      <c r="D42" s="344">
        <f>SUM(E42:J42)</f>
        <v>1</v>
      </c>
      <c r="E42" s="319">
        <f t="shared" ref="E42:J42" si="20">IF(E41/$D41=0,"― ",E41/$D41)</f>
        <v>3.7735849056603774E-3</v>
      </c>
      <c r="F42" s="320">
        <f t="shared" si="20"/>
        <v>0.13584905660377358</v>
      </c>
      <c r="G42" s="320">
        <f t="shared" si="20"/>
        <v>8.6792452830188674E-2</v>
      </c>
      <c r="H42" s="320">
        <f t="shared" si="20"/>
        <v>0.19622641509433963</v>
      </c>
      <c r="I42" s="320">
        <f t="shared" si="20"/>
        <v>0.23018867924528302</v>
      </c>
      <c r="J42" s="394">
        <f t="shared" si="20"/>
        <v>0.3471698113207547</v>
      </c>
      <c r="K42" s="60"/>
    </row>
    <row r="43" spans="1:11" ht="14.1" customHeight="1" x14ac:dyDescent="0.2">
      <c r="A43" s="182"/>
      <c r="B43" s="639"/>
      <c r="C43" s="373" t="s">
        <v>35</v>
      </c>
      <c r="D43" s="395">
        <v>1046</v>
      </c>
      <c r="E43" s="395">
        <v>20</v>
      </c>
      <c r="F43" s="396">
        <v>168</v>
      </c>
      <c r="G43" s="396">
        <v>89</v>
      </c>
      <c r="H43" s="396">
        <v>146</v>
      </c>
      <c r="I43" s="396">
        <v>279</v>
      </c>
      <c r="J43" s="397">
        <f>D43-SUM(E43:I43)</f>
        <v>344</v>
      </c>
    </row>
    <row r="44" spans="1:11" ht="14.1" customHeight="1" x14ac:dyDescent="0.2">
      <c r="A44" s="182"/>
      <c r="B44" s="647"/>
      <c r="C44" s="379" t="s">
        <v>32</v>
      </c>
      <c r="D44" s="407">
        <f>SUM(E44:J44)</f>
        <v>1</v>
      </c>
      <c r="E44" s="408">
        <f t="shared" ref="E44:J44" si="21">IF(E43/$D43=0,"― ",E43/$D43)</f>
        <v>1.9120458891013385E-2</v>
      </c>
      <c r="F44" s="409">
        <f t="shared" si="21"/>
        <v>0.16061185468451242</v>
      </c>
      <c r="G44" s="409">
        <f t="shared" si="21"/>
        <v>8.5086042065009554E-2</v>
      </c>
      <c r="H44" s="409">
        <f t="shared" si="21"/>
        <v>0.13957934990439771</v>
      </c>
      <c r="I44" s="409">
        <f t="shared" si="21"/>
        <v>0.26673040152963673</v>
      </c>
      <c r="J44" s="410">
        <f t="shared" si="21"/>
        <v>0.32887189292543023</v>
      </c>
      <c r="K44" s="60"/>
    </row>
    <row r="45" spans="1:11" ht="14.1" customHeight="1" x14ac:dyDescent="0.2">
      <c r="A45" s="182"/>
      <c r="B45" s="646" t="s">
        <v>1</v>
      </c>
      <c r="C45" s="382" t="s">
        <v>23</v>
      </c>
      <c r="D45" s="404">
        <v>1031</v>
      </c>
      <c r="E45" s="404">
        <v>3</v>
      </c>
      <c r="F45" s="405">
        <v>116</v>
      </c>
      <c r="G45" s="405">
        <v>28</v>
      </c>
      <c r="H45" s="405">
        <v>238</v>
      </c>
      <c r="I45" s="405">
        <v>202</v>
      </c>
      <c r="J45" s="406">
        <f>D45-SUM(E45:I45)</f>
        <v>444</v>
      </c>
    </row>
    <row r="46" spans="1:11" ht="14.1" customHeight="1" x14ac:dyDescent="0.2">
      <c r="A46" s="182"/>
      <c r="B46" s="639"/>
      <c r="C46" s="372" t="s">
        <v>32</v>
      </c>
      <c r="D46" s="344">
        <f>SUM(E46:J46)</f>
        <v>1</v>
      </c>
      <c r="E46" s="319">
        <f t="shared" ref="E46:J46" si="22">IF(E45/$D45=0,"― ",E45/$D45)</f>
        <v>2.9097963142580021E-3</v>
      </c>
      <c r="F46" s="320">
        <f t="shared" si="22"/>
        <v>0.11251212415130941</v>
      </c>
      <c r="G46" s="320">
        <f t="shared" si="22"/>
        <v>2.7158098933074686E-2</v>
      </c>
      <c r="H46" s="320">
        <f t="shared" si="22"/>
        <v>0.23084384093113483</v>
      </c>
      <c r="I46" s="320">
        <f t="shared" si="22"/>
        <v>0.19592628516003879</v>
      </c>
      <c r="J46" s="394">
        <f t="shared" si="22"/>
        <v>0.43064985451018428</v>
      </c>
      <c r="K46" s="60"/>
    </row>
    <row r="47" spans="1:11" ht="14.1" customHeight="1" x14ac:dyDescent="0.2">
      <c r="A47" s="182"/>
      <c r="B47" s="639"/>
      <c r="C47" s="375" t="s">
        <v>35</v>
      </c>
      <c r="D47" s="395">
        <v>6348</v>
      </c>
      <c r="E47" s="395">
        <v>26</v>
      </c>
      <c r="F47" s="396">
        <v>471</v>
      </c>
      <c r="G47" s="396">
        <v>262</v>
      </c>
      <c r="H47" s="396">
        <v>1215</v>
      </c>
      <c r="I47" s="396">
        <v>1308</v>
      </c>
      <c r="J47" s="397">
        <f>D47-SUM(E47:I47)</f>
        <v>3066</v>
      </c>
    </row>
    <row r="48" spans="1:11" ht="14.1" customHeight="1" x14ac:dyDescent="0.2">
      <c r="A48" s="182"/>
      <c r="B48" s="637"/>
      <c r="C48" s="377" t="s">
        <v>32</v>
      </c>
      <c r="D48" s="403">
        <f>SUM(E48:J48)</f>
        <v>1</v>
      </c>
      <c r="E48" s="420">
        <f t="shared" ref="E48:J48" si="23">IF(E47/$D47=0,"― ",E47/$D47)</f>
        <v>4.0957781978575927E-3</v>
      </c>
      <c r="F48" s="421">
        <f t="shared" si="23"/>
        <v>7.4196597353497165E-2</v>
      </c>
      <c r="G48" s="421">
        <f t="shared" si="23"/>
        <v>4.1272841839949594E-2</v>
      </c>
      <c r="H48" s="421">
        <f t="shared" si="23"/>
        <v>0.19139886578449905</v>
      </c>
      <c r="I48" s="421">
        <f t="shared" si="23"/>
        <v>0.20604914933837429</v>
      </c>
      <c r="J48" s="422">
        <f t="shared" si="23"/>
        <v>0.48298676748582231</v>
      </c>
    </row>
    <row r="49" spans="1:11" ht="14.1" customHeight="1" x14ac:dyDescent="0.2">
      <c r="A49" s="182"/>
      <c r="B49" s="637" t="s">
        <v>9</v>
      </c>
      <c r="C49" s="383" t="s">
        <v>23</v>
      </c>
      <c r="D49" s="414">
        <f t="shared" ref="D49:J49" si="24">D45+D41+D37</f>
        <v>2203</v>
      </c>
      <c r="E49" s="414">
        <f t="shared" si="24"/>
        <v>11</v>
      </c>
      <c r="F49" s="415">
        <f t="shared" si="24"/>
        <v>257</v>
      </c>
      <c r="G49" s="415">
        <f t="shared" si="24"/>
        <v>72</v>
      </c>
      <c r="H49" s="415">
        <f t="shared" si="24"/>
        <v>462</v>
      </c>
      <c r="I49" s="415">
        <f t="shared" si="24"/>
        <v>616</v>
      </c>
      <c r="J49" s="416">
        <f t="shared" si="24"/>
        <v>785</v>
      </c>
    </row>
    <row r="50" spans="1:11" ht="14.1" customHeight="1" x14ac:dyDescent="0.2">
      <c r="A50" s="182"/>
      <c r="B50" s="639"/>
      <c r="C50" s="372" t="s">
        <v>32</v>
      </c>
      <c r="D50" s="344">
        <f>SUM(E50:J50)</f>
        <v>1</v>
      </c>
      <c r="E50" s="319">
        <f t="shared" ref="E50:J50" si="25">IF(E49/$D49=0,"― ",E49/$D49)</f>
        <v>4.9931911030413074E-3</v>
      </c>
      <c r="F50" s="320">
        <f t="shared" si="25"/>
        <v>0.11665910122560146</v>
      </c>
      <c r="G50" s="320">
        <f t="shared" si="25"/>
        <v>3.2682705401724924E-2</v>
      </c>
      <c r="H50" s="320">
        <f t="shared" si="25"/>
        <v>0.20971402632773492</v>
      </c>
      <c r="I50" s="320">
        <f t="shared" si="25"/>
        <v>0.27961870177031323</v>
      </c>
      <c r="J50" s="394">
        <f t="shared" si="25"/>
        <v>0.3563322741715842</v>
      </c>
    </row>
    <row r="51" spans="1:11" ht="14.1" customHeight="1" x14ac:dyDescent="0.2">
      <c r="A51" s="182"/>
      <c r="B51" s="639"/>
      <c r="C51" s="381" t="s">
        <v>35</v>
      </c>
      <c r="D51" s="417">
        <f t="shared" ref="D51:J51" si="26">D47+D43+D39</f>
        <v>14723</v>
      </c>
      <c r="E51" s="417">
        <f t="shared" si="26"/>
        <v>98</v>
      </c>
      <c r="F51" s="418">
        <f t="shared" si="26"/>
        <v>1187</v>
      </c>
      <c r="G51" s="418">
        <f t="shared" si="26"/>
        <v>469</v>
      </c>
      <c r="H51" s="418">
        <f t="shared" si="26"/>
        <v>2178</v>
      </c>
      <c r="I51" s="418">
        <f t="shared" si="26"/>
        <v>5710</v>
      </c>
      <c r="J51" s="419">
        <f t="shared" si="26"/>
        <v>5081</v>
      </c>
    </row>
    <row r="52" spans="1:11" ht="14.1" customHeight="1" thickBot="1" x14ac:dyDescent="0.25">
      <c r="A52" s="182"/>
      <c r="B52" s="638"/>
      <c r="C52" s="384" t="s">
        <v>32</v>
      </c>
      <c r="D52" s="423">
        <f>SUM(E52:J52)</f>
        <v>1</v>
      </c>
      <c r="E52" s="347">
        <f t="shared" ref="E52:J52" si="27">IF(E51/$D51=0,"― ",E51/$D51)</f>
        <v>6.6562521225293761E-3</v>
      </c>
      <c r="F52" s="348">
        <f t="shared" si="27"/>
        <v>8.062215581063642E-2</v>
      </c>
      <c r="G52" s="348">
        <f t="shared" si="27"/>
        <v>3.1854920872104869E-2</v>
      </c>
      <c r="H52" s="348">
        <f t="shared" si="27"/>
        <v>0.14793180737621409</v>
      </c>
      <c r="I52" s="348">
        <f t="shared" si="27"/>
        <v>0.38782856754737488</v>
      </c>
      <c r="J52" s="424">
        <f t="shared" si="27"/>
        <v>0.34510629627114037</v>
      </c>
      <c r="K52" s="60"/>
    </row>
    <row r="53" spans="1:11" ht="14.1" customHeight="1" x14ac:dyDescent="0.2">
      <c r="A53" s="182"/>
      <c r="B53" s="649" t="s">
        <v>12</v>
      </c>
      <c r="C53" s="385" t="s">
        <v>23</v>
      </c>
      <c r="D53" s="425">
        <f t="shared" ref="D53:J53" si="28">D49+D33+D9+D5</f>
        <v>12171</v>
      </c>
      <c r="E53" s="425">
        <f t="shared" si="28"/>
        <v>87</v>
      </c>
      <c r="F53" s="426">
        <f t="shared" si="28"/>
        <v>1422</v>
      </c>
      <c r="G53" s="426">
        <f t="shared" si="28"/>
        <v>872</v>
      </c>
      <c r="H53" s="426">
        <f t="shared" si="28"/>
        <v>2622</v>
      </c>
      <c r="I53" s="426">
        <f t="shared" si="28"/>
        <v>1627</v>
      </c>
      <c r="J53" s="427">
        <f t="shared" si="28"/>
        <v>5541</v>
      </c>
    </row>
    <row r="54" spans="1:11" ht="14.1" customHeight="1" x14ac:dyDescent="0.2">
      <c r="A54" s="182"/>
      <c r="B54" s="641"/>
      <c r="C54" s="386" t="s">
        <v>32</v>
      </c>
      <c r="D54" s="428">
        <f>SUM(E54:J54)</f>
        <v>1</v>
      </c>
      <c r="E54" s="319">
        <f t="shared" ref="E54:J54" si="29">IF(E53/$D53=0,"― ",E53/$D53)</f>
        <v>7.1481390189795414E-3</v>
      </c>
      <c r="F54" s="320">
        <f t="shared" si="29"/>
        <v>0.11683509982745871</v>
      </c>
      <c r="G54" s="320">
        <f t="shared" si="29"/>
        <v>7.1645715224714482E-2</v>
      </c>
      <c r="H54" s="320">
        <f t="shared" si="29"/>
        <v>0.21543012077890067</v>
      </c>
      <c r="I54" s="320">
        <f t="shared" si="29"/>
        <v>0.13367841590666338</v>
      </c>
      <c r="J54" s="394">
        <f t="shared" si="29"/>
        <v>0.45526250924328321</v>
      </c>
      <c r="K54" s="60"/>
    </row>
    <row r="55" spans="1:11" ht="14.1" customHeight="1" x14ac:dyDescent="0.2">
      <c r="A55" s="182"/>
      <c r="B55" s="641"/>
      <c r="C55" s="387" t="s">
        <v>35</v>
      </c>
      <c r="D55" s="429">
        <f t="shared" ref="D55:J55" si="30">D51+D35+D11+D7</f>
        <v>101532</v>
      </c>
      <c r="E55" s="429">
        <f t="shared" si="30"/>
        <v>713</v>
      </c>
      <c r="F55" s="430">
        <f t="shared" si="30"/>
        <v>7418</v>
      </c>
      <c r="G55" s="430">
        <f t="shared" si="30"/>
        <v>16000</v>
      </c>
      <c r="H55" s="430">
        <f t="shared" si="30"/>
        <v>17975</v>
      </c>
      <c r="I55" s="430">
        <f t="shared" si="30"/>
        <v>12240</v>
      </c>
      <c r="J55" s="431">
        <f t="shared" si="30"/>
        <v>47186</v>
      </c>
    </row>
    <row r="56" spans="1:11" ht="14.1" customHeight="1" thickBot="1" x14ac:dyDescent="0.25">
      <c r="A56" s="182"/>
      <c r="B56" s="650"/>
      <c r="C56" s="388" t="s">
        <v>32</v>
      </c>
      <c r="D56" s="432">
        <f>SUM(E56:J56)</f>
        <v>1</v>
      </c>
      <c r="E56" s="319">
        <f t="shared" ref="E56:J56" si="31">IF(E55/$D55=0,"― ",E55/$D55)</f>
        <v>7.0224165780246621E-3</v>
      </c>
      <c r="F56" s="320">
        <f t="shared" si="31"/>
        <v>7.3060709923964864E-2</v>
      </c>
      <c r="G56" s="320">
        <f t="shared" si="31"/>
        <v>0.15758578576212426</v>
      </c>
      <c r="H56" s="320">
        <f t="shared" si="31"/>
        <v>0.17703778119213648</v>
      </c>
      <c r="I56" s="320">
        <f t="shared" si="31"/>
        <v>0.12055312610802506</v>
      </c>
      <c r="J56" s="394">
        <f t="shared" si="31"/>
        <v>0.46474018043572468</v>
      </c>
    </row>
    <row r="57" spans="1:11" ht="14.1" customHeight="1" thickTop="1" x14ac:dyDescent="0.2">
      <c r="A57" s="182"/>
      <c r="B57" s="632" t="s">
        <v>17</v>
      </c>
      <c r="C57" s="389" t="s">
        <v>23</v>
      </c>
      <c r="D57" s="433">
        <v>264287</v>
      </c>
      <c r="E57" s="433">
        <v>845</v>
      </c>
      <c r="F57" s="434">
        <v>28246</v>
      </c>
      <c r="G57" s="434">
        <v>20042</v>
      </c>
      <c r="H57" s="434">
        <v>54653</v>
      </c>
      <c r="I57" s="434">
        <v>27355</v>
      </c>
      <c r="J57" s="435">
        <f>D57-SUM(E57:I57)</f>
        <v>133146</v>
      </c>
    </row>
    <row r="58" spans="1:11" ht="14.1" customHeight="1" x14ac:dyDescent="0.2">
      <c r="A58" s="182"/>
      <c r="B58" s="639"/>
      <c r="C58" s="372" t="s">
        <v>32</v>
      </c>
      <c r="D58" s="344">
        <f>SUM(E58:J58)</f>
        <v>1</v>
      </c>
      <c r="E58" s="319">
        <f t="shared" ref="E58:J58" si="32">IF(E57/$D57=0,"― ",E57/$D57)</f>
        <v>3.1972817429536831E-3</v>
      </c>
      <c r="F58" s="320">
        <f t="shared" si="32"/>
        <v>0.10687623681830737</v>
      </c>
      <c r="G58" s="320">
        <f t="shared" si="32"/>
        <v>7.5834225671334576E-2</v>
      </c>
      <c r="H58" s="320">
        <f t="shared" si="32"/>
        <v>0.20679412910964218</v>
      </c>
      <c r="I58" s="320">
        <f t="shared" si="32"/>
        <v>0.10350490186804497</v>
      </c>
      <c r="J58" s="394">
        <f t="shared" si="32"/>
        <v>0.50379322478971722</v>
      </c>
    </row>
    <row r="59" spans="1:11" s="102" customFormat="1" ht="14.1" customHeight="1" x14ac:dyDescent="0.2">
      <c r="B59" s="639"/>
      <c r="C59" s="390" t="s">
        <v>35</v>
      </c>
      <c r="D59" s="436">
        <v>2901802</v>
      </c>
      <c r="E59" s="436">
        <v>8365</v>
      </c>
      <c r="F59" s="437">
        <v>190460</v>
      </c>
      <c r="G59" s="437">
        <v>466866</v>
      </c>
      <c r="H59" s="437">
        <v>537418</v>
      </c>
      <c r="I59" s="437">
        <v>213564</v>
      </c>
      <c r="J59" s="438">
        <f>D59-SUM(E59:I59)</f>
        <v>1485129</v>
      </c>
    </row>
    <row r="60" spans="1:11" ht="14.1" customHeight="1" x14ac:dyDescent="0.2">
      <c r="A60" s="182"/>
      <c r="B60" s="619"/>
      <c r="C60" s="374" t="s">
        <v>32</v>
      </c>
      <c r="D60" s="398">
        <f>SUM(E60:J60)</f>
        <v>1</v>
      </c>
      <c r="E60" s="340">
        <f t="shared" ref="E60:J60" si="33">IF(E59/$D59=0,"― ",E59/$D59)</f>
        <v>2.8826915137559351E-3</v>
      </c>
      <c r="F60" s="341">
        <f t="shared" si="33"/>
        <v>6.5635077789594196E-2</v>
      </c>
      <c r="G60" s="341">
        <f t="shared" si="33"/>
        <v>0.16088830319918451</v>
      </c>
      <c r="H60" s="341">
        <f t="shared" si="33"/>
        <v>0.18520147136158843</v>
      </c>
      <c r="I60" s="341">
        <f t="shared" si="33"/>
        <v>7.3597026950839514E-2</v>
      </c>
      <c r="J60" s="399">
        <f t="shared" si="33"/>
        <v>0.5117954291850374</v>
      </c>
    </row>
    <row r="61" spans="1:11" x14ac:dyDescent="0.2">
      <c r="A61" s="182"/>
      <c r="B61" s="20"/>
      <c r="C61" s="182"/>
      <c r="D61" s="4"/>
      <c r="E61" s="4"/>
      <c r="F61" s="4"/>
      <c r="G61" s="11"/>
      <c r="H61" s="4"/>
      <c r="I61" s="4"/>
      <c r="J61" s="19" t="s">
        <v>164</v>
      </c>
    </row>
  </sheetData>
  <mergeCells count="15">
    <mergeCell ref="B57:B60"/>
    <mergeCell ref="B33:B36"/>
    <mergeCell ref="B49:B52"/>
    <mergeCell ref="B5:B8"/>
    <mergeCell ref="B9:B12"/>
    <mergeCell ref="B53:B56"/>
    <mergeCell ref="B4:C4"/>
    <mergeCell ref="B29:B32"/>
    <mergeCell ref="B37:B40"/>
    <mergeCell ref="B41:B44"/>
    <mergeCell ref="B45:B48"/>
    <mergeCell ref="B13:B16"/>
    <mergeCell ref="B17:B20"/>
    <mergeCell ref="B21:B24"/>
    <mergeCell ref="B25:B28"/>
  </mergeCells>
  <phoneticPr fontId="5"/>
  <dataValidations count="1">
    <dataValidation imeMode="off" allowBlank="1" showInputMessage="1" showErrorMessage="1" sqref="D5:J60"/>
  </dataValidations>
  <pageMargins left="0.74803149606299213" right="0.78740157480314965" top="0.59055118110236227" bottom="0.59055118110236227" header="0.51181102362204722" footer="0.19685039370078741"/>
  <pageSetup paperSize="9" scale="95" firstPageNumber="24" orientation="portrait" blackAndWhite="1" useFirstPageNumber="1" r:id="rId1"/>
  <headerFooter scaleWithDoc="0" alignWithMargins="0">
    <oddFooter xml:space="preserve"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</sheetPr>
  <dimension ref="A1:O39"/>
  <sheetViews>
    <sheetView tabSelected="1" view="pageBreakPreview" zoomScale="120" zoomScaleNormal="100" zoomScaleSheetLayoutView="120" workbookViewId="0">
      <selection activeCell="J1" sqref="J1"/>
    </sheetView>
  </sheetViews>
  <sheetFormatPr defaultColWidth="8.109375" defaultRowHeight="10.8" x14ac:dyDescent="0.2"/>
  <cols>
    <col min="1" max="1" width="2.21875" style="6" customWidth="1"/>
    <col min="2" max="2" width="11.21875" style="6" customWidth="1"/>
    <col min="3" max="4" width="11" style="6" customWidth="1"/>
    <col min="5" max="5" width="7.44140625" style="6" customWidth="1"/>
    <col min="6" max="9" width="10" style="6" customWidth="1"/>
    <col min="10" max="10" width="10.44140625" style="6" customWidth="1"/>
    <col min="11" max="11" width="13.33203125" style="6" customWidth="1"/>
    <col min="12" max="16384" width="8.109375" style="6"/>
  </cols>
  <sheetData>
    <row r="1" spans="1:15" ht="269.25" customHeight="1" x14ac:dyDescent="0.2"/>
    <row r="2" spans="1:15" ht="18.75" customHeight="1" x14ac:dyDescent="0.2">
      <c r="A2" s="12" t="s">
        <v>54</v>
      </c>
      <c r="C2" s="182"/>
      <c r="D2" s="182"/>
      <c r="E2" s="182"/>
      <c r="F2" s="182"/>
      <c r="G2" s="182"/>
      <c r="H2" s="182"/>
      <c r="I2" s="19"/>
      <c r="J2" s="211" t="s">
        <v>124</v>
      </c>
      <c r="K2" s="211"/>
    </row>
    <row r="3" spans="1:15" ht="15" customHeight="1" thickBot="1" x14ac:dyDescent="0.25">
      <c r="B3" s="182"/>
      <c r="C3" s="182"/>
      <c r="D3" s="182"/>
      <c r="E3" s="182"/>
      <c r="F3" s="182"/>
      <c r="G3" s="182"/>
      <c r="H3" s="182"/>
      <c r="I3" s="19" t="s">
        <v>169</v>
      </c>
    </row>
    <row r="4" spans="1:15" ht="15" customHeight="1" x14ac:dyDescent="0.2">
      <c r="B4" s="659" t="s">
        <v>87</v>
      </c>
      <c r="C4" s="634" t="s">
        <v>53</v>
      </c>
      <c r="D4" s="662"/>
      <c r="E4" s="635"/>
      <c r="F4" s="634" t="s">
        <v>88</v>
      </c>
      <c r="G4" s="662"/>
      <c r="H4" s="662"/>
      <c r="I4" s="635"/>
      <c r="J4" s="212" t="s">
        <v>125</v>
      </c>
      <c r="K4" s="213"/>
      <c r="L4" s="214" t="str">
        <f>D5</f>
        <v>令和２年</v>
      </c>
      <c r="M4" s="651" t="s">
        <v>126</v>
      </c>
      <c r="N4" s="651"/>
      <c r="O4" s="652"/>
    </row>
    <row r="5" spans="1:15" ht="27" customHeight="1" x14ac:dyDescent="0.2">
      <c r="B5" s="660"/>
      <c r="C5" s="89" t="s">
        <v>107</v>
      </c>
      <c r="D5" s="89" t="s">
        <v>113</v>
      </c>
      <c r="E5" s="90" t="s">
        <v>52</v>
      </c>
      <c r="F5" s="663" t="s">
        <v>51</v>
      </c>
      <c r="G5" s="665" t="s">
        <v>50</v>
      </c>
      <c r="H5" s="665" t="s">
        <v>49</v>
      </c>
      <c r="I5" s="667" t="s">
        <v>48</v>
      </c>
      <c r="J5" s="215" t="s">
        <v>105</v>
      </c>
      <c r="K5" s="89" t="s">
        <v>127</v>
      </c>
      <c r="L5" s="653" t="s">
        <v>51</v>
      </c>
      <c r="M5" s="655" t="s">
        <v>50</v>
      </c>
      <c r="N5" s="655" t="s">
        <v>49</v>
      </c>
      <c r="O5" s="657" t="s">
        <v>48</v>
      </c>
    </row>
    <row r="6" spans="1:15" ht="14.25" customHeight="1" x14ac:dyDescent="0.2">
      <c r="B6" s="661"/>
      <c r="C6" s="91" t="s">
        <v>46</v>
      </c>
      <c r="D6" s="91" t="s">
        <v>46</v>
      </c>
      <c r="E6" s="92" t="s">
        <v>47</v>
      </c>
      <c r="F6" s="664"/>
      <c r="G6" s="666"/>
      <c r="H6" s="666"/>
      <c r="I6" s="668"/>
      <c r="J6" s="216" t="s">
        <v>46</v>
      </c>
      <c r="K6" s="91" t="s">
        <v>46</v>
      </c>
      <c r="L6" s="654"/>
      <c r="M6" s="656"/>
      <c r="N6" s="656"/>
      <c r="O6" s="658"/>
    </row>
    <row r="7" spans="1:15" ht="13.5" customHeight="1" x14ac:dyDescent="0.2">
      <c r="B7" s="22" t="s">
        <v>89</v>
      </c>
      <c r="C7" s="93">
        <v>614886</v>
      </c>
      <c r="D7" s="93">
        <v>571366</v>
      </c>
      <c r="E7" s="671">
        <f>D7/D$33*100</f>
        <v>3.6081842074386064</v>
      </c>
      <c r="F7" s="184" t="s">
        <v>90</v>
      </c>
      <c r="G7" s="185" t="s">
        <v>91</v>
      </c>
      <c r="H7" s="185" t="s">
        <v>93</v>
      </c>
      <c r="I7" s="186" t="s">
        <v>117</v>
      </c>
      <c r="J7" s="217">
        <v>602758</v>
      </c>
      <c r="K7" s="93">
        <v>606962</v>
      </c>
      <c r="L7" s="218" t="s">
        <v>128</v>
      </c>
      <c r="M7" s="219" t="s">
        <v>129</v>
      </c>
      <c r="N7" s="219" t="s">
        <v>130</v>
      </c>
      <c r="O7" s="220" t="s">
        <v>131</v>
      </c>
    </row>
    <row r="8" spans="1:15" ht="13.5" customHeight="1" x14ac:dyDescent="0.2">
      <c r="B8" s="103" t="s">
        <v>45</v>
      </c>
      <c r="C8" s="105">
        <f>C7/K7</f>
        <v>1.0130551830262851</v>
      </c>
      <c r="D8" s="105">
        <f>D7/C7</f>
        <v>0.92922265265431314</v>
      </c>
      <c r="E8" s="671"/>
      <c r="F8" s="191">
        <v>64.400000000000006</v>
      </c>
      <c r="G8" s="192">
        <v>14.1</v>
      </c>
      <c r="H8" s="192">
        <v>4.9000000000000004</v>
      </c>
      <c r="I8" s="193">
        <v>4.4000000000000004</v>
      </c>
      <c r="J8" s="221">
        <v>1.0048914348208808</v>
      </c>
      <c r="K8" s="105">
        <f>K7/J7</f>
        <v>1.0069746067244234</v>
      </c>
      <c r="L8" s="222">
        <v>61.2</v>
      </c>
      <c r="M8" s="219">
        <v>12.9</v>
      </c>
      <c r="N8" s="219">
        <v>5.6</v>
      </c>
      <c r="O8" s="220">
        <v>4.5999999999999996</v>
      </c>
    </row>
    <row r="9" spans="1:15" ht="13.5" customHeight="1" x14ac:dyDescent="0.2">
      <c r="B9" s="94" t="s">
        <v>25</v>
      </c>
      <c r="C9" s="95">
        <v>231252</v>
      </c>
      <c r="D9" s="95">
        <v>209609</v>
      </c>
      <c r="E9" s="672">
        <f>D9/D$33*100</f>
        <v>1.3236837395592296</v>
      </c>
      <c r="F9" s="270" t="s">
        <v>91</v>
      </c>
      <c r="G9" s="187" t="s">
        <v>92</v>
      </c>
      <c r="H9" s="187" t="s">
        <v>117</v>
      </c>
      <c r="I9" s="271" t="s">
        <v>90</v>
      </c>
      <c r="J9" s="223">
        <v>240751</v>
      </c>
      <c r="K9" s="95">
        <v>230648</v>
      </c>
      <c r="L9" s="224" t="s">
        <v>128</v>
      </c>
      <c r="M9" s="225" t="s">
        <v>132</v>
      </c>
      <c r="N9" s="225" t="s">
        <v>133</v>
      </c>
      <c r="O9" s="226" t="s">
        <v>130</v>
      </c>
    </row>
    <row r="10" spans="1:15" ht="13.5" customHeight="1" x14ac:dyDescent="0.2">
      <c r="B10" s="106" t="s">
        <v>45</v>
      </c>
      <c r="C10" s="108">
        <f>C9/K9</f>
        <v>1.0026187090284764</v>
      </c>
      <c r="D10" s="108">
        <f>D9/C9</f>
        <v>0.90640945808036255</v>
      </c>
      <c r="E10" s="673"/>
      <c r="F10" s="272">
        <v>50.7</v>
      </c>
      <c r="G10" s="273">
        <v>9.4</v>
      </c>
      <c r="H10" s="273">
        <v>7.3</v>
      </c>
      <c r="I10" s="274">
        <v>4.9000000000000004</v>
      </c>
      <c r="J10" s="227">
        <v>1.2555528320877813</v>
      </c>
      <c r="K10" s="105">
        <f>K9/J9</f>
        <v>0.95803548064182498</v>
      </c>
      <c r="L10" s="228">
        <v>50.7</v>
      </c>
      <c r="M10" s="229" t="s">
        <v>134</v>
      </c>
      <c r="N10" s="229">
        <v>10.1</v>
      </c>
      <c r="O10" s="230">
        <v>4.5999999999999996</v>
      </c>
    </row>
    <row r="11" spans="1:15" ht="13.5" customHeight="1" x14ac:dyDescent="0.2">
      <c r="B11" s="22" t="s">
        <v>2</v>
      </c>
      <c r="C11" s="93">
        <v>78588</v>
      </c>
      <c r="D11" s="93">
        <v>75097</v>
      </c>
      <c r="E11" s="672">
        <f>D11/D$33*100</f>
        <v>0.47423859562175036</v>
      </c>
      <c r="F11" s="184" t="s">
        <v>112</v>
      </c>
      <c r="G11" s="185" t="s">
        <v>112</v>
      </c>
      <c r="H11" s="185" t="s">
        <v>112</v>
      </c>
      <c r="I11" s="186" t="s">
        <v>112</v>
      </c>
      <c r="J11" s="217">
        <v>70857</v>
      </c>
      <c r="K11" s="93">
        <v>77993</v>
      </c>
      <c r="L11" s="231" t="s">
        <v>130</v>
      </c>
      <c r="M11" s="219" t="s">
        <v>135</v>
      </c>
      <c r="N11" s="219" t="s">
        <v>136</v>
      </c>
      <c r="O11" s="220" t="s">
        <v>92</v>
      </c>
    </row>
    <row r="12" spans="1:15" ht="13.5" customHeight="1" x14ac:dyDescent="0.2">
      <c r="B12" s="103" t="s">
        <v>45</v>
      </c>
      <c r="C12" s="105">
        <f>C11/K11</f>
        <v>1.007628889772159</v>
      </c>
      <c r="D12" s="105">
        <f>D11/C11</f>
        <v>0.95557845981574796</v>
      </c>
      <c r="E12" s="670"/>
      <c r="F12" s="191" t="s">
        <v>112</v>
      </c>
      <c r="G12" s="192" t="s">
        <v>112</v>
      </c>
      <c r="H12" s="192" t="s">
        <v>112</v>
      </c>
      <c r="I12" s="193" t="s">
        <v>112</v>
      </c>
      <c r="J12" s="221">
        <v>0.99721342621912601</v>
      </c>
      <c r="K12" s="105">
        <f>K11/J11</f>
        <v>1.1007098804634687</v>
      </c>
      <c r="L12" s="222">
        <v>37.5</v>
      </c>
      <c r="M12" s="232" t="s">
        <v>134</v>
      </c>
      <c r="N12" s="232" t="s">
        <v>134</v>
      </c>
      <c r="O12" s="233">
        <v>7.9</v>
      </c>
    </row>
    <row r="13" spans="1:15" ht="13.5" customHeight="1" x14ac:dyDescent="0.2">
      <c r="B13" s="96" t="s">
        <v>3</v>
      </c>
      <c r="C13" s="97">
        <v>14727</v>
      </c>
      <c r="D13" s="97">
        <v>14711</v>
      </c>
      <c r="E13" s="669">
        <f>D13/D$33*100</f>
        <v>9.29001688508405E-2</v>
      </c>
      <c r="F13" s="188" t="s">
        <v>112</v>
      </c>
      <c r="G13" s="189" t="s">
        <v>112</v>
      </c>
      <c r="H13" s="189" t="s">
        <v>112</v>
      </c>
      <c r="I13" s="190" t="s">
        <v>112</v>
      </c>
      <c r="J13" s="234">
        <v>15915</v>
      </c>
      <c r="K13" s="97">
        <v>15711</v>
      </c>
      <c r="L13" s="235" t="s">
        <v>128</v>
      </c>
      <c r="M13" s="236" t="s">
        <v>137</v>
      </c>
      <c r="N13" s="236" t="s">
        <v>132</v>
      </c>
      <c r="O13" s="237" t="s">
        <v>130</v>
      </c>
    </row>
    <row r="14" spans="1:15" ht="13.5" customHeight="1" x14ac:dyDescent="0.2">
      <c r="B14" s="109" t="s">
        <v>45</v>
      </c>
      <c r="C14" s="105">
        <f>C13/K13</f>
        <v>0.93736872255107884</v>
      </c>
      <c r="D14" s="275">
        <f>D13/C13</f>
        <v>0.99891356012765664</v>
      </c>
      <c r="E14" s="670"/>
      <c r="F14" s="200" t="s">
        <v>112</v>
      </c>
      <c r="G14" s="201" t="s">
        <v>112</v>
      </c>
      <c r="H14" s="201" t="s">
        <v>112</v>
      </c>
      <c r="I14" s="202" t="s">
        <v>112</v>
      </c>
      <c r="J14" s="238">
        <v>1.0254510309278351</v>
      </c>
      <c r="K14" s="105">
        <f>K13/J13</f>
        <v>0.98718190386427895</v>
      </c>
      <c r="L14" s="239" t="s">
        <v>134</v>
      </c>
      <c r="M14" s="240" t="s">
        <v>134</v>
      </c>
      <c r="N14" s="241">
        <v>6.4</v>
      </c>
      <c r="O14" s="242">
        <v>4.5</v>
      </c>
    </row>
    <row r="15" spans="1:15" ht="13.5" customHeight="1" x14ac:dyDescent="0.2">
      <c r="B15" s="22" t="s">
        <v>4</v>
      </c>
      <c r="C15" s="175">
        <v>10377</v>
      </c>
      <c r="D15" s="93">
        <v>9287</v>
      </c>
      <c r="E15" s="669">
        <f>D15/D$33*100</f>
        <v>5.8647533690283173E-2</v>
      </c>
      <c r="F15" s="184" t="s">
        <v>112</v>
      </c>
      <c r="G15" s="185" t="s">
        <v>112</v>
      </c>
      <c r="H15" s="185" t="s">
        <v>112</v>
      </c>
      <c r="I15" s="186" t="s">
        <v>112</v>
      </c>
      <c r="J15" s="217">
        <v>9089</v>
      </c>
      <c r="K15" s="93">
        <v>9755</v>
      </c>
      <c r="L15" s="231" t="s">
        <v>137</v>
      </c>
      <c r="M15" s="219" t="s">
        <v>138</v>
      </c>
      <c r="N15" s="219" t="s">
        <v>98</v>
      </c>
      <c r="O15" s="243" t="s">
        <v>139</v>
      </c>
    </row>
    <row r="16" spans="1:15" ht="13.5" customHeight="1" x14ac:dyDescent="0.2">
      <c r="B16" s="103" t="s">
        <v>45</v>
      </c>
      <c r="C16" s="176">
        <f>C15/K15</f>
        <v>1.06376217324449</v>
      </c>
      <c r="D16" s="276">
        <f>D15/C15</f>
        <v>0.89496000770935724</v>
      </c>
      <c r="E16" s="670"/>
      <c r="F16" s="191" t="s">
        <v>112</v>
      </c>
      <c r="G16" s="192" t="s">
        <v>112</v>
      </c>
      <c r="H16" s="192" t="s">
        <v>112</v>
      </c>
      <c r="I16" s="193" t="s">
        <v>112</v>
      </c>
      <c r="J16" s="221">
        <v>1.3389805539186801</v>
      </c>
      <c r="K16" s="105">
        <f>K15/J15</f>
        <v>1.0732753878314445</v>
      </c>
      <c r="L16" s="231" t="s">
        <v>134</v>
      </c>
      <c r="M16" s="219" t="s">
        <v>134</v>
      </c>
      <c r="N16" s="219" t="s">
        <v>134</v>
      </c>
      <c r="O16" s="243" t="s">
        <v>134</v>
      </c>
    </row>
    <row r="17" spans="2:15" ht="13.5" customHeight="1" x14ac:dyDescent="0.2">
      <c r="B17" s="96" t="s">
        <v>5</v>
      </c>
      <c r="C17" s="97">
        <v>48323</v>
      </c>
      <c r="D17" s="97">
        <v>48296</v>
      </c>
      <c r="E17" s="669">
        <f>D17/D$33*100</f>
        <v>0.30498990923935787</v>
      </c>
      <c r="F17" s="188" t="s">
        <v>112</v>
      </c>
      <c r="G17" s="189" t="s">
        <v>112</v>
      </c>
      <c r="H17" s="189" t="s">
        <v>112</v>
      </c>
      <c r="I17" s="190" t="s">
        <v>112</v>
      </c>
      <c r="J17" s="234">
        <v>58219</v>
      </c>
      <c r="K17" s="97">
        <v>54083</v>
      </c>
      <c r="L17" s="235" t="s">
        <v>140</v>
      </c>
      <c r="M17" s="236" t="s">
        <v>128</v>
      </c>
      <c r="N17" s="236" t="s">
        <v>130</v>
      </c>
      <c r="O17" s="237" t="s">
        <v>141</v>
      </c>
    </row>
    <row r="18" spans="2:15" ht="13.5" customHeight="1" x14ac:dyDescent="0.2">
      <c r="B18" s="109" t="s">
        <v>45</v>
      </c>
      <c r="C18" s="105">
        <f>C17/K17</f>
        <v>0.89349703233918232</v>
      </c>
      <c r="D18" s="275">
        <f>D17/C17</f>
        <v>0.99944125985555532</v>
      </c>
      <c r="E18" s="670"/>
      <c r="F18" s="200" t="s">
        <v>112</v>
      </c>
      <c r="G18" s="201" t="s">
        <v>112</v>
      </c>
      <c r="H18" s="201" t="s">
        <v>112</v>
      </c>
      <c r="I18" s="202" t="s">
        <v>112</v>
      </c>
      <c r="J18" s="238">
        <v>1.0439312162671017</v>
      </c>
      <c r="K18" s="105">
        <f>K17/J17</f>
        <v>0.9289579003418128</v>
      </c>
      <c r="L18" s="239">
        <v>30.3</v>
      </c>
      <c r="M18" s="240">
        <v>20.2</v>
      </c>
      <c r="N18" s="240">
        <v>13.9</v>
      </c>
      <c r="O18" s="244" t="s">
        <v>134</v>
      </c>
    </row>
    <row r="19" spans="2:15" ht="13.5" customHeight="1" x14ac:dyDescent="0.2">
      <c r="B19" s="22" t="s">
        <v>6</v>
      </c>
      <c r="C19" s="175">
        <v>35650</v>
      </c>
      <c r="D19" s="93">
        <v>34171</v>
      </c>
      <c r="E19" s="669">
        <f>D19/D$33*100</f>
        <v>0.21579033850873977</v>
      </c>
      <c r="F19" s="184" t="s">
        <v>112</v>
      </c>
      <c r="G19" s="185" t="s">
        <v>112</v>
      </c>
      <c r="H19" s="185" t="s">
        <v>112</v>
      </c>
      <c r="I19" s="186" t="s">
        <v>112</v>
      </c>
      <c r="J19" s="217">
        <v>33538</v>
      </c>
      <c r="K19" s="93">
        <v>36126</v>
      </c>
      <c r="L19" s="231" t="s">
        <v>142</v>
      </c>
      <c r="M19" s="219" t="s">
        <v>141</v>
      </c>
      <c r="N19" s="219" t="s">
        <v>143</v>
      </c>
      <c r="O19" s="243" t="s">
        <v>144</v>
      </c>
    </row>
    <row r="20" spans="2:15" ht="13.5" customHeight="1" thickBot="1" x14ac:dyDescent="0.25">
      <c r="B20" s="103" t="s">
        <v>45</v>
      </c>
      <c r="C20" s="105">
        <f>C19/K19</f>
        <v>0.98682389414825888</v>
      </c>
      <c r="D20" s="105">
        <f>D19/C19</f>
        <v>0.95851332398316968</v>
      </c>
      <c r="E20" s="674"/>
      <c r="F20" s="191" t="s">
        <v>112</v>
      </c>
      <c r="G20" s="192" t="s">
        <v>112</v>
      </c>
      <c r="H20" s="192" t="s">
        <v>112</v>
      </c>
      <c r="I20" s="193" t="s">
        <v>112</v>
      </c>
      <c r="J20" s="221">
        <v>1.0044625475455988</v>
      </c>
      <c r="K20" s="105">
        <f>K19/J19</f>
        <v>1.077166199534856</v>
      </c>
      <c r="L20" s="222" t="s">
        <v>134</v>
      </c>
      <c r="M20" s="232">
        <v>37.1</v>
      </c>
      <c r="N20" s="219" t="s">
        <v>134</v>
      </c>
      <c r="O20" s="243" t="s">
        <v>134</v>
      </c>
    </row>
    <row r="21" spans="2:15" ht="13.5" customHeight="1" x14ac:dyDescent="0.2">
      <c r="B21" s="170" t="s">
        <v>10</v>
      </c>
      <c r="C21" s="171">
        <f>C11+C13+C15+C17+C19</f>
        <v>187665</v>
      </c>
      <c r="D21" s="171">
        <f>D11+D13+D15+D17+D19</f>
        <v>181562</v>
      </c>
      <c r="E21" s="675">
        <f>D21/D$33*100</f>
        <v>1.1465665459109717</v>
      </c>
      <c r="F21" s="194" t="s">
        <v>112</v>
      </c>
      <c r="G21" s="195" t="s">
        <v>112</v>
      </c>
      <c r="H21" s="195" t="s">
        <v>112</v>
      </c>
      <c r="I21" s="196" t="s">
        <v>112</v>
      </c>
      <c r="J21" s="223">
        <v>187618</v>
      </c>
      <c r="K21" s="95">
        <f>K11+K13+K15+K17+K19</f>
        <v>193668</v>
      </c>
      <c r="L21" s="224" t="s">
        <v>122</v>
      </c>
      <c r="M21" s="225" t="s">
        <v>122</v>
      </c>
      <c r="N21" s="225" t="s">
        <v>122</v>
      </c>
      <c r="O21" s="226" t="s">
        <v>122</v>
      </c>
    </row>
    <row r="22" spans="2:15" ht="13.5" customHeight="1" thickBot="1" x14ac:dyDescent="0.25">
      <c r="B22" s="110" t="s">
        <v>45</v>
      </c>
      <c r="C22" s="172">
        <f>C21/K21</f>
        <v>0.9690036557407522</v>
      </c>
      <c r="D22" s="111">
        <f>D21/C21</f>
        <v>0.96747928489595825</v>
      </c>
      <c r="E22" s="674"/>
      <c r="F22" s="197" t="s">
        <v>112</v>
      </c>
      <c r="G22" s="198" t="s">
        <v>112</v>
      </c>
      <c r="H22" s="198" t="s">
        <v>112</v>
      </c>
      <c r="I22" s="199" t="s">
        <v>112</v>
      </c>
      <c r="J22" s="227">
        <v>1.0279255537718948</v>
      </c>
      <c r="K22" s="105">
        <f>K21/J21</f>
        <v>1.0322463729492906</v>
      </c>
      <c r="L22" s="245" t="s">
        <v>122</v>
      </c>
      <c r="M22" s="246" t="s">
        <v>122</v>
      </c>
      <c r="N22" s="246" t="s">
        <v>122</v>
      </c>
      <c r="O22" s="247" t="s">
        <v>122</v>
      </c>
    </row>
    <row r="23" spans="2:15" ht="13.5" customHeight="1" x14ac:dyDescent="0.2">
      <c r="B23" s="22" t="s">
        <v>94</v>
      </c>
      <c r="C23" s="93">
        <v>1208</v>
      </c>
      <c r="D23" s="93">
        <v>717</v>
      </c>
      <c r="E23" s="675">
        <f>D23/D$33*100</f>
        <v>4.5278649354940281E-3</v>
      </c>
      <c r="F23" s="184" t="s">
        <v>112</v>
      </c>
      <c r="G23" s="185" t="s">
        <v>112</v>
      </c>
      <c r="H23" s="185" t="s">
        <v>112</v>
      </c>
      <c r="I23" s="186" t="s">
        <v>112</v>
      </c>
      <c r="J23" s="217">
        <v>822</v>
      </c>
      <c r="K23" s="93">
        <v>739</v>
      </c>
      <c r="L23" s="231" t="s">
        <v>138</v>
      </c>
      <c r="M23" s="219" t="s">
        <v>145</v>
      </c>
      <c r="N23" s="219" t="s">
        <v>146</v>
      </c>
      <c r="O23" s="243" t="s">
        <v>130</v>
      </c>
    </row>
    <row r="24" spans="2:15" ht="13.5" customHeight="1" x14ac:dyDescent="0.2">
      <c r="B24" s="103" t="s">
        <v>45</v>
      </c>
      <c r="C24" s="105">
        <f>C23/K23</f>
        <v>1.6346414073071718</v>
      </c>
      <c r="D24" s="105">
        <f>D23/C23</f>
        <v>0.5935430463576159</v>
      </c>
      <c r="E24" s="670"/>
      <c r="F24" s="191" t="s">
        <v>112</v>
      </c>
      <c r="G24" s="192" t="s">
        <v>112</v>
      </c>
      <c r="H24" s="192" t="s">
        <v>112</v>
      </c>
      <c r="I24" s="193" t="s">
        <v>112</v>
      </c>
      <c r="J24" s="221">
        <v>0.65393794749403344</v>
      </c>
      <c r="K24" s="105">
        <f>K23/J23</f>
        <v>0.8990267639902676</v>
      </c>
      <c r="L24" s="231" t="s">
        <v>134</v>
      </c>
      <c r="M24" s="219" t="s">
        <v>134</v>
      </c>
      <c r="N24" s="219" t="s">
        <v>134</v>
      </c>
      <c r="O24" s="243" t="s">
        <v>134</v>
      </c>
    </row>
    <row r="25" spans="2:15" ht="13.5" customHeight="1" x14ac:dyDescent="0.2">
      <c r="B25" s="96" t="s">
        <v>95</v>
      </c>
      <c r="C25" s="97">
        <v>598</v>
      </c>
      <c r="D25" s="97">
        <v>632</v>
      </c>
      <c r="E25" s="669">
        <f>D25/D$33*100</f>
        <v>3.9910887576460607E-3</v>
      </c>
      <c r="F25" s="188" t="s">
        <v>112</v>
      </c>
      <c r="G25" s="189" t="s">
        <v>112</v>
      </c>
      <c r="H25" s="189" t="s">
        <v>112</v>
      </c>
      <c r="I25" s="190" t="s">
        <v>112</v>
      </c>
      <c r="J25" s="234">
        <v>992</v>
      </c>
      <c r="K25" s="97">
        <v>531</v>
      </c>
      <c r="L25" s="235" t="s">
        <v>138</v>
      </c>
      <c r="M25" s="236" t="s">
        <v>139</v>
      </c>
      <c r="N25" s="236" t="s">
        <v>122</v>
      </c>
      <c r="O25" s="248" t="s">
        <v>122</v>
      </c>
    </row>
    <row r="26" spans="2:15" ht="13.5" customHeight="1" x14ac:dyDescent="0.2">
      <c r="B26" s="103" t="s">
        <v>45</v>
      </c>
      <c r="C26" s="105">
        <f>C25/K25</f>
        <v>1.1261770244821092</v>
      </c>
      <c r="D26" s="277">
        <f>D25/C25</f>
        <v>1.0568561872909699</v>
      </c>
      <c r="E26" s="670"/>
      <c r="F26" s="200" t="s">
        <v>112</v>
      </c>
      <c r="G26" s="201" t="s">
        <v>112</v>
      </c>
      <c r="H26" s="201" t="s">
        <v>112</v>
      </c>
      <c r="I26" s="202" t="s">
        <v>112</v>
      </c>
      <c r="J26" s="238">
        <v>1.0344108446298228</v>
      </c>
      <c r="K26" s="105">
        <f>K25/J25</f>
        <v>0.53528225806451613</v>
      </c>
      <c r="L26" s="249" t="s">
        <v>134</v>
      </c>
      <c r="M26" s="250" t="s">
        <v>134</v>
      </c>
      <c r="N26" s="250" t="s">
        <v>122</v>
      </c>
      <c r="O26" s="251" t="s">
        <v>122</v>
      </c>
    </row>
    <row r="27" spans="2:15" ht="13.5" customHeight="1" x14ac:dyDescent="0.2">
      <c r="B27" s="96" t="s">
        <v>103</v>
      </c>
      <c r="C27" s="97">
        <v>3547</v>
      </c>
      <c r="D27" s="97">
        <v>8952</v>
      </c>
      <c r="E27" s="669">
        <f>D27/D$33*100</f>
        <v>5.6532004048176487E-2</v>
      </c>
      <c r="F27" s="188" t="s">
        <v>112</v>
      </c>
      <c r="G27" s="189" t="s">
        <v>112</v>
      </c>
      <c r="H27" s="189" t="s">
        <v>112</v>
      </c>
      <c r="I27" s="190" t="s">
        <v>112</v>
      </c>
      <c r="J27" s="234">
        <v>3374</v>
      </c>
      <c r="K27" s="97">
        <v>3095</v>
      </c>
      <c r="L27" s="235" t="s">
        <v>130</v>
      </c>
      <c r="M27" s="236" t="s">
        <v>147</v>
      </c>
      <c r="N27" s="236" t="s">
        <v>138</v>
      </c>
      <c r="O27" s="248" t="s">
        <v>93</v>
      </c>
    </row>
    <row r="28" spans="2:15" ht="13.5" customHeight="1" thickBot="1" x14ac:dyDescent="0.25">
      <c r="B28" s="110" t="s">
        <v>45</v>
      </c>
      <c r="C28" s="111">
        <f>C27/K27</f>
        <v>1.1460420032310177</v>
      </c>
      <c r="D28" s="111">
        <f>D27/C27</f>
        <v>2.5238229489709614</v>
      </c>
      <c r="E28" s="674"/>
      <c r="F28" s="278" t="s">
        <v>112</v>
      </c>
      <c r="G28" s="203" t="s">
        <v>112</v>
      </c>
      <c r="H28" s="203" t="s">
        <v>112</v>
      </c>
      <c r="I28" s="204" t="s">
        <v>112</v>
      </c>
      <c r="J28" s="227">
        <v>0.9687051392477749</v>
      </c>
      <c r="K28" s="105">
        <f>K27/J27</f>
        <v>0.91730883224659154</v>
      </c>
      <c r="L28" s="245">
        <v>74.599999999999994</v>
      </c>
      <c r="M28" s="246" t="s">
        <v>134</v>
      </c>
      <c r="N28" s="246" t="s">
        <v>134</v>
      </c>
      <c r="O28" s="247" t="s">
        <v>134</v>
      </c>
    </row>
    <row r="29" spans="2:15" ht="13.5" customHeight="1" x14ac:dyDescent="0.2">
      <c r="B29" s="22" t="s">
        <v>9</v>
      </c>
      <c r="C29" s="93">
        <f>C27+C25+C23</f>
        <v>5353</v>
      </c>
      <c r="D29" s="93">
        <f>D27+D25+D23</f>
        <v>10301</v>
      </c>
      <c r="E29" s="675">
        <f>D29/D$33*100</f>
        <v>6.505095774131657E-2</v>
      </c>
      <c r="F29" s="184" t="s">
        <v>112</v>
      </c>
      <c r="G29" s="185" t="s">
        <v>112</v>
      </c>
      <c r="H29" s="185" t="s">
        <v>112</v>
      </c>
      <c r="I29" s="186" t="s">
        <v>112</v>
      </c>
      <c r="J29" s="223">
        <v>5188</v>
      </c>
      <c r="K29" s="95">
        <f>K27+K25+K23</f>
        <v>4365</v>
      </c>
      <c r="L29" s="224" t="s">
        <v>122</v>
      </c>
      <c r="M29" s="225" t="s">
        <v>122</v>
      </c>
      <c r="N29" s="225" t="s">
        <v>122</v>
      </c>
      <c r="O29" s="226" t="s">
        <v>122</v>
      </c>
    </row>
    <row r="30" spans="2:15" ht="13.5" customHeight="1" thickBot="1" x14ac:dyDescent="0.25">
      <c r="B30" s="110" t="s">
        <v>45</v>
      </c>
      <c r="C30" s="172">
        <f>C29/K29</f>
        <v>1.2263459335624285</v>
      </c>
      <c r="D30" s="111">
        <f>D29/C29</f>
        <v>1.9243414907528489</v>
      </c>
      <c r="E30" s="674"/>
      <c r="F30" s="197" t="s">
        <v>112</v>
      </c>
      <c r="G30" s="198" t="s">
        <v>112</v>
      </c>
      <c r="H30" s="198" t="s">
        <v>112</v>
      </c>
      <c r="I30" s="199" t="s">
        <v>112</v>
      </c>
      <c r="J30" s="252">
        <v>0.91033514651693281</v>
      </c>
      <c r="K30" s="105">
        <f>K29/J29</f>
        <v>0.84136468774094064</v>
      </c>
      <c r="L30" s="253" t="s">
        <v>122</v>
      </c>
      <c r="M30" s="254" t="s">
        <v>122</v>
      </c>
      <c r="N30" s="254" t="s">
        <v>122</v>
      </c>
      <c r="O30" s="255" t="s">
        <v>122</v>
      </c>
    </row>
    <row r="31" spans="2:15" ht="15" customHeight="1" x14ac:dyDescent="0.2">
      <c r="B31" s="98" t="s">
        <v>96</v>
      </c>
      <c r="C31" s="99">
        <f>C29+C21+C9+C7</f>
        <v>1039156</v>
      </c>
      <c r="D31" s="99">
        <f>D29+D21+D9+D7</f>
        <v>972838</v>
      </c>
      <c r="E31" s="676">
        <f>D31/D$33*100</f>
        <v>6.1434854506501244</v>
      </c>
      <c r="F31" s="205" t="s">
        <v>112</v>
      </c>
      <c r="G31" s="206" t="s">
        <v>112</v>
      </c>
      <c r="H31" s="206" t="s">
        <v>112</v>
      </c>
      <c r="I31" s="207" t="s">
        <v>112</v>
      </c>
      <c r="J31" s="256">
        <v>1036315</v>
      </c>
      <c r="K31" s="99">
        <f>K29+K21+K9+K7</f>
        <v>1035643</v>
      </c>
      <c r="L31" s="257" t="s">
        <v>122</v>
      </c>
      <c r="M31" s="258" t="s">
        <v>122</v>
      </c>
      <c r="N31" s="258" t="s">
        <v>122</v>
      </c>
      <c r="O31" s="259" t="s">
        <v>122</v>
      </c>
    </row>
    <row r="32" spans="2:15" ht="15" customHeight="1" thickBot="1" x14ac:dyDescent="0.25">
      <c r="B32" s="112" t="s">
        <v>45</v>
      </c>
      <c r="C32" s="113">
        <f>C31/K31</f>
        <v>1.0033920955387137</v>
      </c>
      <c r="D32" s="113">
        <f>D31/C31</f>
        <v>0.93618090065399229</v>
      </c>
      <c r="E32" s="677"/>
      <c r="F32" s="208" t="s">
        <v>112</v>
      </c>
      <c r="G32" s="209" t="s">
        <v>112</v>
      </c>
      <c r="H32" s="209" t="s">
        <v>112</v>
      </c>
      <c r="I32" s="210" t="s">
        <v>112</v>
      </c>
      <c r="J32" s="260">
        <v>1.05768769525808</v>
      </c>
      <c r="K32" s="105">
        <f>K31/J31</f>
        <v>0.999351548515654</v>
      </c>
      <c r="L32" s="261" t="s">
        <v>122</v>
      </c>
      <c r="M32" s="262" t="s">
        <v>122</v>
      </c>
      <c r="N32" s="262" t="s">
        <v>122</v>
      </c>
      <c r="O32" s="259" t="s">
        <v>122</v>
      </c>
    </row>
    <row r="33" spans="2:15" ht="15" customHeight="1" thickTop="1" x14ac:dyDescent="0.2">
      <c r="B33" s="100" t="s">
        <v>97</v>
      </c>
      <c r="C33" s="101">
        <v>17746139</v>
      </c>
      <c r="D33" s="101">
        <v>15835278</v>
      </c>
      <c r="E33" s="678">
        <f>D33/D$33*100</f>
        <v>100</v>
      </c>
      <c r="F33" s="184" t="str">
        <f>L33</f>
        <v>輸送</v>
      </c>
      <c r="G33" s="185" t="str">
        <f>N33</f>
        <v>化学</v>
      </c>
      <c r="H33" s="185" t="str">
        <f>M33</f>
        <v>石油</v>
      </c>
      <c r="I33" s="186" t="s">
        <v>112</v>
      </c>
      <c r="J33" s="263">
        <v>17956427</v>
      </c>
      <c r="K33" s="101">
        <v>18443058</v>
      </c>
      <c r="L33" s="264" t="s">
        <v>148</v>
      </c>
      <c r="M33" s="265" t="s">
        <v>149</v>
      </c>
      <c r="N33" s="265" t="s">
        <v>128</v>
      </c>
      <c r="O33" s="266" t="s">
        <v>130</v>
      </c>
    </row>
    <row r="34" spans="2:15" ht="15" customHeight="1" thickBot="1" x14ac:dyDescent="0.25">
      <c r="B34" s="106" t="s">
        <v>45</v>
      </c>
      <c r="C34" s="173">
        <f>C33/K33</f>
        <v>0.9622123944955332</v>
      </c>
      <c r="D34" s="108">
        <f>D33/C33</f>
        <v>0.89232243701010117</v>
      </c>
      <c r="E34" s="673"/>
      <c r="F34" s="272">
        <v>19.5</v>
      </c>
      <c r="G34" s="273">
        <v>11.6</v>
      </c>
      <c r="H34" s="273">
        <v>10.4</v>
      </c>
      <c r="I34" s="274" t="s">
        <v>112</v>
      </c>
      <c r="J34" s="227">
        <v>1.1024218630425051</v>
      </c>
      <c r="K34" s="105">
        <f>K33/J33</f>
        <v>1.0271006587223617</v>
      </c>
      <c r="L34" s="267">
        <v>21.1</v>
      </c>
      <c r="M34" s="268">
        <v>13.2</v>
      </c>
      <c r="N34" s="268">
        <v>11.1</v>
      </c>
      <c r="O34" s="269">
        <v>9.4</v>
      </c>
    </row>
    <row r="35" spans="2:15" ht="10.8" customHeight="1" x14ac:dyDescent="0.2">
      <c r="B35" s="679" t="s">
        <v>118</v>
      </c>
      <c r="C35" s="679"/>
      <c r="D35" s="679"/>
      <c r="E35" s="679"/>
      <c r="F35" s="679"/>
      <c r="G35" s="679"/>
      <c r="H35" s="679"/>
      <c r="I35" s="679"/>
    </row>
    <row r="36" spans="2:15" ht="3.75" customHeight="1" x14ac:dyDescent="0.2">
      <c r="B36" s="680"/>
      <c r="C36" s="680"/>
      <c r="D36" s="680"/>
      <c r="E36" s="680"/>
      <c r="F36" s="680"/>
      <c r="G36" s="680"/>
      <c r="H36" s="680"/>
      <c r="I36" s="680"/>
    </row>
    <row r="37" spans="2:15" s="7" customFormat="1" ht="15" customHeight="1" x14ac:dyDescent="0.15">
      <c r="B37" s="680"/>
      <c r="C37" s="680"/>
      <c r="D37" s="680"/>
      <c r="E37" s="680"/>
      <c r="F37" s="680"/>
      <c r="G37" s="680"/>
      <c r="H37" s="680"/>
      <c r="I37" s="680"/>
    </row>
    <row r="38" spans="2:15" ht="14.25" customHeight="1" x14ac:dyDescent="0.2">
      <c r="B38" s="680"/>
      <c r="C38" s="680"/>
      <c r="D38" s="680"/>
      <c r="E38" s="680"/>
      <c r="F38" s="680"/>
      <c r="G38" s="680"/>
      <c r="H38" s="680"/>
      <c r="I38" s="680"/>
    </row>
    <row r="39" spans="2:15" x14ac:dyDescent="0.2">
      <c r="F39" s="6" t="str">
        <f>IFERROR(B2/#REF!, "")</f>
        <v/>
      </c>
    </row>
  </sheetData>
  <mergeCells count="27">
    <mergeCell ref="E27:E28"/>
    <mergeCell ref="E29:E30"/>
    <mergeCell ref="E31:E32"/>
    <mergeCell ref="E33:E34"/>
    <mergeCell ref="B35:I38"/>
    <mergeCell ref="E25:E2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B4:B6"/>
    <mergeCell ref="C4:E4"/>
    <mergeCell ref="F4:I4"/>
    <mergeCell ref="F5:F6"/>
    <mergeCell ref="G5:G6"/>
    <mergeCell ref="H5:H6"/>
    <mergeCell ref="I5:I6"/>
    <mergeCell ref="M4:O4"/>
    <mergeCell ref="L5:L6"/>
    <mergeCell ref="M5:M6"/>
    <mergeCell ref="N5:N6"/>
    <mergeCell ref="O5:O6"/>
  </mergeCells>
  <phoneticPr fontId="5"/>
  <dataValidations count="1">
    <dataValidation imeMode="off" allowBlank="1" showInputMessage="1" showErrorMessage="1" sqref="K27 K29 K31 K33 K12:O12 L8:O8 K10:O10 K32:O32 K34:O34 K28:N28 K30:O30 K20:N20 K18:O18 O27:O28 M25:O26 O19:O20 L22:O24 L14:O16 K26:L26 J7:J34 K7:K9 K11 K13:K17 K19 K21:K25 E29 E31 F22:I22 F14:I14 F16:I16 F18:I18 F20:I20 F30:I30 F28:I28 F34:I34 F32:I32 F10:I10 F8:I8 F12:I12 F26:I26 C7:D34 E33 F24:I24 E7 E9 E11 E13 E15 E17 E19 E21 E23 E25 E27"/>
  </dataValidations>
  <pageMargins left="0.74803149606299213" right="0.78740157480314965" top="0.59055118110236227" bottom="0.59055118110236227" header="0.51181102362204722" footer="0.19685039370078741"/>
  <pageSetup paperSize="9" scale="96" firstPageNumber="25" fitToHeight="0" orientation="portrait" blackAndWhite="1" useFirstPageNumber="1" r:id="rId1"/>
  <headerFooter scaleWithDoc="0" alignWithMargins="0">
    <oddFooter xml:space="preserve">&amp;C&amp;P 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111"/>
  <sheetViews>
    <sheetView view="pageBreakPreview" topLeftCell="A31" zoomScaleNormal="100" zoomScaleSheetLayoutView="100" workbookViewId="0">
      <selection activeCell="K49" sqref="K49"/>
    </sheetView>
  </sheetViews>
  <sheetFormatPr defaultColWidth="8.109375" defaultRowHeight="13.2" x14ac:dyDescent="0.2"/>
  <cols>
    <col min="1" max="1" width="2.21875" style="8" customWidth="1"/>
    <col min="2" max="2" width="10.6640625" style="25" customWidth="1"/>
    <col min="3" max="3" width="12.77734375" style="8" customWidth="1"/>
    <col min="4" max="4" width="11.44140625" style="8" customWidth="1"/>
    <col min="5" max="5" width="8.21875" style="63" customWidth="1"/>
    <col min="6" max="6" width="11.44140625" style="8" customWidth="1"/>
    <col min="7" max="7" width="8.21875" style="63" customWidth="1"/>
    <col min="8" max="8" width="11.44140625" style="8" customWidth="1"/>
    <col min="9" max="9" width="8.21875" style="63" customWidth="1"/>
    <col min="10" max="10" width="13.77734375" style="8" customWidth="1"/>
    <col min="11" max="16384" width="8.109375" style="8"/>
  </cols>
  <sheetData>
    <row r="1" spans="1:10" ht="13.5" customHeight="1" x14ac:dyDescent="0.2">
      <c r="B1" s="13"/>
      <c r="C1" s="182"/>
      <c r="D1" s="182"/>
      <c r="E1" s="60"/>
      <c r="F1" s="182"/>
      <c r="G1" s="60"/>
      <c r="I1" s="61"/>
    </row>
    <row r="2" spans="1:10" ht="18.600000000000001" customHeight="1" x14ac:dyDescent="0.2">
      <c r="A2" s="18" t="s">
        <v>64</v>
      </c>
      <c r="C2" s="182"/>
      <c r="D2" s="182"/>
      <c r="E2" s="62"/>
      <c r="F2" s="182"/>
      <c r="G2" s="62"/>
      <c r="J2" s="443" t="s">
        <v>124</v>
      </c>
    </row>
    <row r="3" spans="1:10" ht="13.5" customHeight="1" x14ac:dyDescent="0.2">
      <c r="A3" s="64"/>
      <c r="B3" s="64" t="s">
        <v>85</v>
      </c>
      <c r="C3" s="182"/>
      <c r="D3" s="182"/>
      <c r="E3" s="62"/>
      <c r="F3" s="182"/>
      <c r="G3" s="62"/>
      <c r="I3" s="65" t="s">
        <v>63</v>
      </c>
      <c r="J3" s="444" t="s">
        <v>166</v>
      </c>
    </row>
    <row r="4" spans="1:10" x14ac:dyDescent="0.2">
      <c r="B4" s="694" t="s">
        <v>8</v>
      </c>
      <c r="C4" s="694"/>
      <c r="D4" s="681" t="s">
        <v>27</v>
      </c>
      <c r="E4" s="682"/>
      <c r="F4" s="681" t="s">
        <v>14</v>
      </c>
      <c r="G4" s="682"/>
      <c r="H4" s="681" t="s">
        <v>119</v>
      </c>
      <c r="I4" s="681"/>
      <c r="J4" s="445" t="s">
        <v>167</v>
      </c>
    </row>
    <row r="5" spans="1:10" x14ac:dyDescent="0.2">
      <c r="B5" s="694"/>
      <c r="C5" s="694"/>
      <c r="D5" s="66" t="s">
        <v>61</v>
      </c>
      <c r="E5" s="114" t="s">
        <v>22</v>
      </c>
      <c r="F5" s="66" t="s">
        <v>61</v>
      </c>
      <c r="G5" s="114" t="s">
        <v>22</v>
      </c>
      <c r="H5" s="66" t="s">
        <v>61</v>
      </c>
      <c r="I5" s="439" t="s">
        <v>22</v>
      </c>
      <c r="J5" s="66" t="s">
        <v>61</v>
      </c>
    </row>
    <row r="6" spans="1:10" ht="17.25" customHeight="1" x14ac:dyDescent="0.2">
      <c r="B6" s="683" t="s">
        <v>26</v>
      </c>
      <c r="C6" s="67" t="s">
        <v>58</v>
      </c>
      <c r="D6" s="68">
        <v>355</v>
      </c>
      <c r="E6" s="116">
        <f t="shared" ref="E6:E47" si="0">IFERROR((D6/J6),"－  ")</f>
        <v>0.7995495495495496</v>
      </c>
      <c r="F6" s="68">
        <v>361</v>
      </c>
      <c r="G6" s="141">
        <f t="shared" ref="G6:G47" si="1">IFERROR((F6/D6),"－  ")</f>
        <v>1.0169014084507042</v>
      </c>
      <c r="H6" s="68">
        <v>296</v>
      </c>
      <c r="I6" s="116">
        <f t="shared" ref="I6:I47" si="2">IFERROR((H6/F6),"－  ")</f>
        <v>0.81994459833795019</v>
      </c>
      <c r="J6" s="68">
        <v>444</v>
      </c>
    </row>
    <row r="7" spans="1:10" ht="17.25" customHeight="1" x14ac:dyDescent="0.2">
      <c r="B7" s="683"/>
      <c r="C7" s="69" t="s">
        <v>57</v>
      </c>
      <c r="D7" s="70">
        <v>2692</v>
      </c>
      <c r="E7" s="117">
        <f t="shared" si="0"/>
        <v>0.66716232961586119</v>
      </c>
      <c r="F7" s="70">
        <v>3336</v>
      </c>
      <c r="G7" s="117">
        <f t="shared" si="1"/>
        <v>1.2392273402674592</v>
      </c>
      <c r="H7" s="70">
        <v>2774</v>
      </c>
      <c r="I7" s="117">
        <f t="shared" si="2"/>
        <v>0.83153477218225424</v>
      </c>
      <c r="J7" s="70">
        <v>4035</v>
      </c>
    </row>
    <row r="8" spans="1:10" ht="17.25" customHeight="1" x14ac:dyDescent="0.2">
      <c r="B8" s="683"/>
      <c r="C8" s="71" t="s">
        <v>56</v>
      </c>
      <c r="D8" s="72">
        <v>146016</v>
      </c>
      <c r="E8" s="140">
        <f t="shared" si="0"/>
        <v>0.78816372577066951</v>
      </c>
      <c r="F8" s="72">
        <v>172330</v>
      </c>
      <c r="G8" s="140">
        <f t="shared" si="1"/>
        <v>1.1802131273285119</v>
      </c>
      <c r="H8" s="72">
        <v>134610</v>
      </c>
      <c r="I8" s="140">
        <f t="shared" si="2"/>
        <v>0.78111762316485811</v>
      </c>
      <c r="J8" s="72">
        <v>185261</v>
      </c>
    </row>
    <row r="9" spans="1:10" ht="17.25" customHeight="1" x14ac:dyDescent="0.2">
      <c r="B9" s="684" t="s">
        <v>25</v>
      </c>
      <c r="C9" s="73" t="s">
        <v>58</v>
      </c>
      <c r="D9" s="74">
        <v>31</v>
      </c>
      <c r="E9" s="116">
        <f t="shared" si="0"/>
        <v>0.72093023255813948</v>
      </c>
      <c r="F9" s="74">
        <v>32</v>
      </c>
      <c r="G9" s="119">
        <f t="shared" si="1"/>
        <v>1.032258064516129</v>
      </c>
      <c r="H9" s="74">
        <v>27</v>
      </c>
      <c r="I9" s="104">
        <f t="shared" si="2"/>
        <v>0.84375</v>
      </c>
      <c r="J9" s="74">
        <v>43</v>
      </c>
    </row>
    <row r="10" spans="1:10" ht="17.25" customHeight="1" x14ac:dyDescent="0.2">
      <c r="B10" s="683"/>
      <c r="C10" s="69" t="s">
        <v>57</v>
      </c>
      <c r="D10" s="70">
        <v>134</v>
      </c>
      <c r="E10" s="117">
        <f t="shared" si="0"/>
        <v>0.54918032786885251</v>
      </c>
      <c r="F10" s="70">
        <v>153</v>
      </c>
      <c r="G10" s="117">
        <f t="shared" si="1"/>
        <v>1.1417910447761195</v>
      </c>
      <c r="H10" s="70">
        <v>127</v>
      </c>
      <c r="I10" s="117">
        <f t="shared" si="2"/>
        <v>0.83006535947712423</v>
      </c>
      <c r="J10" s="70">
        <v>244</v>
      </c>
    </row>
    <row r="11" spans="1:10" ht="17.25" customHeight="1" x14ac:dyDescent="0.2">
      <c r="B11" s="683"/>
      <c r="C11" s="71" t="s">
        <v>56</v>
      </c>
      <c r="D11" s="72">
        <v>4465</v>
      </c>
      <c r="E11" s="140">
        <f t="shared" si="0"/>
        <v>0.53847081524360829</v>
      </c>
      <c r="F11" s="72">
        <v>5636</v>
      </c>
      <c r="G11" s="140">
        <f t="shared" si="1"/>
        <v>1.2622620380739082</v>
      </c>
      <c r="H11" s="72">
        <v>3536</v>
      </c>
      <c r="I11" s="140">
        <f t="shared" si="2"/>
        <v>0.6273953158268275</v>
      </c>
      <c r="J11" s="72">
        <v>8292</v>
      </c>
    </row>
    <row r="12" spans="1:10" ht="17.25" customHeight="1" x14ac:dyDescent="0.2">
      <c r="B12" s="683" t="s">
        <v>2</v>
      </c>
      <c r="C12" s="67" t="s">
        <v>58</v>
      </c>
      <c r="D12" s="68">
        <v>24</v>
      </c>
      <c r="E12" s="116">
        <f t="shared" si="0"/>
        <v>1</v>
      </c>
      <c r="F12" s="68">
        <v>22</v>
      </c>
      <c r="G12" s="115">
        <f t="shared" si="1"/>
        <v>0.91666666666666663</v>
      </c>
      <c r="H12" s="68">
        <v>24</v>
      </c>
      <c r="I12" s="116">
        <f t="shared" si="2"/>
        <v>1.0909090909090908</v>
      </c>
      <c r="J12" s="68">
        <v>24</v>
      </c>
    </row>
    <row r="13" spans="1:10" ht="17.25" customHeight="1" x14ac:dyDescent="0.2">
      <c r="B13" s="683"/>
      <c r="C13" s="69" t="s">
        <v>57</v>
      </c>
      <c r="D13" s="70">
        <v>223</v>
      </c>
      <c r="E13" s="117">
        <f t="shared" si="0"/>
        <v>0.68404907975460127</v>
      </c>
      <c r="F13" s="70">
        <v>202</v>
      </c>
      <c r="G13" s="117">
        <f t="shared" si="1"/>
        <v>0.905829596412556</v>
      </c>
      <c r="H13" s="70">
        <v>241</v>
      </c>
      <c r="I13" s="117">
        <f t="shared" si="2"/>
        <v>1.193069306930693</v>
      </c>
      <c r="J13" s="70">
        <v>326</v>
      </c>
    </row>
    <row r="14" spans="1:10" ht="17.25" customHeight="1" x14ac:dyDescent="0.2">
      <c r="B14" s="685"/>
      <c r="C14" s="75" t="s">
        <v>56</v>
      </c>
      <c r="D14" s="77" t="s">
        <v>60</v>
      </c>
      <c r="E14" s="142" t="str">
        <f t="shared" si="0"/>
        <v xml:space="preserve">－  </v>
      </c>
      <c r="F14" s="78">
        <v>15466</v>
      </c>
      <c r="G14" s="143" t="str">
        <f t="shared" si="1"/>
        <v xml:space="preserve">－  </v>
      </c>
      <c r="H14" s="78">
        <v>13948</v>
      </c>
      <c r="I14" s="142">
        <f t="shared" si="2"/>
        <v>0.9018492176386913</v>
      </c>
      <c r="J14" s="76">
        <v>10910</v>
      </c>
    </row>
    <row r="15" spans="1:10" ht="17.25" customHeight="1" x14ac:dyDescent="0.2">
      <c r="B15" s="695" t="s">
        <v>3</v>
      </c>
      <c r="C15" s="79" t="s">
        <v>58</v>
      </c>
      <c r="D15" s="80">
        <v>22</v>
      </c>
      <c r="E15" s="120">
        <f t="shared" si="0"/>
        <v>0.6470588235294118</v>
      </c>
      <c r="F15" s="80">
        <v>30</v>
      </c>
      <c r="G15" s="144">
        <f t="shared" si="1"/>
        <v>1.3636363636363635</v>
      </c>
      <c r="H15" s="80">
        <v>28</v>
      </c>
      <c r="I15" s="120">
        <f t="shared" si="2"/>
        <v>0.93333333333333335</v>
      </c>
      <c r="J15" s="80">
        <v>34</v>
      </c>
    </row>
    <row r="16" spans="1:10" ht="17.25" customHeight="1" x14ac:dyDescent="0.2">
      <c r="B16" s="683"/>
      <c r="C16" s="69" t="s">
        <v>57</v>
      </c>
      <c r="D16" s="70">
        <v>155</v>
      </c>
      <c r="E16" s="117">
        <f t="shared" si="0"/>
        <v>0.57620817843866168</v>
      </c>
      <c r="F16" s="70">
        <v>670</v>
      </c>
      <c r="G16" s="117">
        <f t="shared" si="1"/>
        <v>4.32258064516129</v>
      </c>
      <c r="H16" s="70">
        <v>177</v>
      </c>
      <c r="I16" s="117">
        <f t="shared" si="2"/>
        <v>0.26417910447761195</v>
      </c>
      <c r="J16" s="70">
        <v>269</v>
      </c>
    </row>
    <row r="17" spans="2:10" ht="17.25" customHeight="1" x14ac:dyDescent="0.2">
      <c r="B17" s="685"/>
      <c r="C17" s="75" t="s">
        <v>56</v>
      </c>
      <c r="D17" s="76">
        <v>8515</v>
      </c>
      <c r="E17" s="142">
        <f t="shared" si="0"/>
        <v>0.60159672177476331</v>
      </c>
      <c r="F17" s="76">
        <v>84397</v>
      </c>
      <c r="G17" s="143">
        <f t="shared" si="1"/>
        <v>9.9115678214914862</v>
      </c>
      <c r="H17" s="76">
        <v>7033</v>
      </c>
      <c r="I17" s="142">
        <f t="shared" si="2"/>
        <v>8.3332345936466934E-2</v>
      </c>
      <c r="J17" s="76">
        <v>14154</v>
      </c>
    </row>
    <row r="18" spans="2:10" ht="17.25" customHeight="1" x14ac:dyDescent="0.2">
      <c r="B18" s="684" t="s">
        <v>4</v>
      </c>
      <c r="C18" s="73" t="s">
        <v>58</v>
      </c>
      <c r="D18" s="74">
        <v>25</v>
      </c>
      <c r="E18" s="104">
        <f t="shared" si="0"/>
        <v>1.0416666666666667</v>
      </c>
      <c r="F18" s="74">
        <v>16</v>
      </c>
      <c r="G18" s="119">
        <f t="shared" si="1"/>
        <v>0.64</v>
      </c>
      <c r="H18" s="74">
        <v>12</v>
      </c>
      <c r="I18" s="104">
        <f t="shared" si="2"/>
        <v>0.75</v>
      </c>
      <c r="J18" s="74">
        <v>24</v>
      </c>
    </row>
    <row r="19" spans="2:10" ht="17.25" customHeight="1" x14ac:dyDescent="0.2">
      <c r="B19" s="683"/>
      <c r="C19" s="69" t="s">
        <v>57</v>
      </c>
      <c r="D19" s="70">
        <v>101</v>
      </c>
      <c r="E19" s="117">
        <f t="shared" si="0"/>
        <v>0.9017857142857143</v>
      </c>
      <c r="F19" s="70">
        <v>60</v>
      </c>
      <c r="G19" s="117">
        <f t="shared" si="1"/>
        <v>0.59405940594059403</v>
      </c>
      <c r="H19" s="70">
        <v>35</v>
      </c>
      <c r="I19" s="117">
        <f t="shared" si="2"/>
        <v>0.58333333333333337</v>
      </c>
      <c r="J19" s="70">
        <v>112</v>
      </c>
    </row>
    <row r="20" spans="2:10" ht="17.25" customHeight="1" x14ac:dyDescent="0.2">
      <c r="B20" s="696"/>
      <c r="C20" s="81" t="s">
        <v>56</v>
      </c>
      <c r="D20" s="82">
        <v>1688</v>
      </c>
      <c r="E20" s="145">
        <f t="shared" si="0"/>
        <v>0.30853591665143482</v>
      </c>
      <c r="F20" s="82">
        <v>1141</v>
      </c>
      <c r="G20" s="141">
        <f t="shared" si="1"/>
        <v>0.67594786729857825</v>
      </c>
      <c r="H20" s="82">
        <v>1025</v>
      </c>
      <c r="I20" s="145">
        <f t="shared" si="2"/>
        <v>0.89833479404031547</v>
      </c>
      <c r="J20" s="82">
        <v>5471</v>
      </c>
    </row>
    <row r="21" spans="2:10" ht="17.25" customHeight="1" x14ac:dyDescent="0.2">
      <c r="B21" s="695" t="s">
        <v>5</v>
      </c>
      <c r="C21" s="79" t="s">
        <v>58</v>
      </c>
      <c r="D21" s="80">
        <v>13</v>
      </c>
      <c r="E21" s="120">
        <f t="shared" si="0"/>
        <v>0.76470588235294112</v>
      </c>
      <c r="F21" s="80">
        <v>14</v>
      </c>
      <c r="G21" s="144">
        <f t="shared" si="1"/>
        <v>1.0769230769230769</v>
      </c>
      <c r="H21" s="80">
        <v>13</v>
      </c>
      <c r="I21" s="120">
        <f t="shared" si="2"/>
        <v>0.9285714285714286</v>
      </c>
      <c r="J21" s="80">
        <v>17</v>
      </c>
    </row>
    <row r="22" spans="2:10" ht="17.25" customHeight="1" x14ac:dyDescent="0.2">
      <c r="B22" s="683"/>
      <c r="C22" s="69" t="s">
        <v>57</v>
      </c>
      <c r="D22" s="70">
        <v>65</v>
      </c>
      <c r="E22" s="117">
        <f t="shared" si="0"/>
        <v>0.68421052631578949</v>
      </c>
      <c r="F22" s="70">
        <v>57</v>
      </c>
      <c r="G22" s="117">
        <f t="shared" si="1"/>
        <v>0.87692307692307692</v>
      </c>
      <c r="H22" s="70">
        <v>57</v>
      </c>
      <c r="I22" s="117">
        <f t="shared" si="2"/>
        <v>1</v>
      </c>
      <c r="J22" s="70">
        <v>95</v>
      </c>
    </row>
    <row r="23" spans="2:10" ht="17.25" customHeight="1" x14ac:dyDescent="0.2">
      <c r="B23" s="685"/>
      <c r="C23" s="75" t="s">
        <v>56</v>
      </c>
      <c r="D23" s="76">
        <v>2273</v>
      </c>
      <c r="E23" s="142">
        <f t="shared" si="0"/>
        <v>1.1252475247524751</v>
      </c>
      <c r="F23" s="76">
        <v>5516</v>
      </c>
      <c r="G23" s="143">
        <f t="shared" si="1"/>
        <v>2.4267487901451825</v>
      </c>
      <c r="H23" s="76">
        <v>1628</v>
      </c>
      <c r="I23" s="142">
        <f t="shared" si="2"/>
        <v>0.29514140681653372</v>
      </c>
      <c r="J23" s="76">
        <v>2020</v>
      </c>
    </row>
    <row r="24" spans="2:10" ht="17.25" customHeight="1" x14ac:dyDescent="0.2">
      <c r="B24" s="695" t="s">
        <v>6</v>
      </c>
      <c r="C24" s="79" t="s">
        <v>58</v>
      </c>
      <c r="D24" s="80">
        <v>12</v>
      </c>
      <c r="E24" s="120">
        <f t="shared" si="0"/>
        <v>1.3333333333333333</v>
      </c>
      <c r="F24" s="80">
        <v>12</v>
      </c>
      <c r="G24" s="144">
        <f t="shared" si="1"/>
        <v>1</v>
      </c>
      <c r="H24" s="80">
        <v>12</v>
      </c>
      <c r="I24" s="120">
        <f t="shared" si="2"/>
        <v>1</v>
      </c>
      <c r="J24" s="80">
        <v>9</v>
      </c>
    </row>
    <row r="25" spans="2:10" ht="17.25" customHeight="1" x14ac:dyDescent="0.2">
      <c r="B25" s="683"/>
      <c r="C25" s="69" t="s">
        <v>57</v>
      </c>
      <c r="D25" s="70">
        <v>55</v>
      </c>
      <c r="E25" s="117">
        <f t="shared" si="0"/>
        <v>0.9821428571428571</v>
      </c>
      <c r="F25" s="70">
        <v>66</v>
      </c>
      <c r="G25" s="117">
        <f t="shared" si="1"/>
        <v>1.2</v>
      </c>
      <c r="H25" s="70">
        <v>83</v>
      </c>
      <c r="I25" s="117">
        <f t="shared" si="2"/>
        <v>1.2575757575757576</v>
      </c>
      <c r="J25" s="70">
        <v>56</v>
      </c>
    </row>
    <row r="26" spans="2:10" ht="17.25" customHeight="1" x14ac:dyDescent="0.2">
      <c r="B26" s="683"/>
      <c r="C26" s="71" t="s">
        <v>56</v>
      </c>
      <c r="D26" s="72">
        <v>1794</v>
      </c>
      <c r="E26" s="140">
        <f t="shared" si="0"/>
        <v>0.83597390493942214</v>
      </c>
      <c r="F26" s="72">
        <v>1387</v>
      </c>
      <c r="G26" s="146">
        <f t="shared" si="1"/>
        <v>0.77313266443701223</v>
      </c>
      <c r="H26" s="72">
        <v>2224</v>
      </c>
      <c r="I26" s="140">
        <f t="shared" si="2"/>
        <v>1.6034607065609228</v>
      </c>
      <c r="J26" s="72">
        <v>2146</v>
      </c>
    </row>
    <row r="27" spans="2:10" ht="17.25" customHeight="1" x14ac:dyDescent="0.2">
      <c r="B27" s="691" t="s">
        <v>10</v>
      </c>
      <c r="C27" s="128" t="s">
        <v>58</v>
      </c>
      <c r="D27" s="147">
        <f>D24+D21+D18+D15+D12</f>
        <v>96</v>
      </c>
      <c r="E27" s="104">
        <f t="shared" si="0"/>
        <v>0.88888888888888884</v>
      </c>
      <c r="F27" s="147">
        <f>F24+F21+F18+F15+F12</f>
        <v>94</v>
      </c>
      <c r="G27" s="119">
        <f t="shared" si="1"/>
        <v>0.97916666666666663</v>
      </c>
      <c r="H27" s="147">
        <f>H24+H21+H18+H15+H12</f>
        <v>89</v>
      </c>
      <c r="I27" s="104">
        <f t="shared" si="2"/>
        <v>0.94680851063829785</v>
      </c>
      <c r="J27" s="147">
        <f>J24+J21+J18+J15+J12</f>
        <v>108</v>
      </c>
    </row>
    <row r="28" spans="2:10" ht="17.25" customHeight="1" x14ac:dyDescent="0.2">
      <c r="B28" s="692"/>
      <c r="C28" s="124" t="s">
        <v>57</v>
      </c>
      <c r="D28" s="125">
        <f>D25+D22+D19+D16+D13</f>
        <v>599</v>
      </c>
      <c r="E28" s="117">
        <f t="shared" si="0"/>
        <v>0.69813519813519809</v>
      </c>
      <c r="F28" s="125">
        <f>F25+F22+F19+F16+F13</f>
        <v>1055</v>
      </c>
      <c r="G28" s="117">
        <f t="shared" si="1"/>
        <v>1.7612687813021703</v>
      </c>
      <c r="H28" s="125">
        <f>H25+H22+H19+H16+H13</f>
        <v>593</v>
      </c>
      <c r="I28" s="117">
        <f t="shared" si="2"/>
        <v>0.56208530805687207</v>
      </c>
      <c r="J28" s="125">
        <f>J25+J22+J19+J16+J13</f>
        <v>858</v>
      </c>
    </row>
    <row r="29" spans="2:10" ht="17.25" customHeight="1" x14ac:dyDescent="0.2">
      <c r="B29" s="693"/>
      <c r="C29" s="126" t="s">
        <v>56</v>
      </c>
      <c r="D29" s="165" t="s">
        <v>112</v>
      </c>
      <c r="E29" s="140" t="str">
        <f t="shared" si="0"/>
        <v xml:space="preserve">－  </v>
      </c>
      <c r="F29" s="127">
        <f>F14+F17+F20+F23+F26</f>
        <v>107907</v>
      </c>
      <c r="G29" s="146" t="str">
        <f t="shared" si="1"/>
        <v xml:space="preserve">－  </v>
      </c>
      <c r="H29" s="127">
        <f>H14+H17+H20+H23+H26</f>
        <v>25858</v>
      </c>
      <c r="I29" s="140">
        <f t="shared" si="2"/>
        <v>0.23963227594131983</v>
      </c>
      <c r="J29" s="127">
        <f>J26+J23+J20+J17+J14</f>
        <v>34701</v>
      </c>
    </row>
    <row r="30" spans="2:10" ht="17.25" customHeight="1" x14ac:dyDescent="0.2">
      <c r="B30" s="684" t="s">
        <v>7</v>
      </c>
      <c r="C30" s="73" t="s">
        <v>58</v>
      </c>
      <c r="D30" s="74">
        <v>19</v>
      </c>
      <c r="E30" s="104">
        <f t="shared" si="0"/>
        <v>0.61290322580645162</v>
      </c>
      <c r="F30" s="74">
        <v>19</v>
      </c>
      <c r="G30" s="119">
        <f t="shared" si="1"/>
        <v>1</v>
      </c>
      <c r="H30" s="74">
        <v>21</v>
      </c>
      <c r="I30" s="104">
        <f t="shared" si="2"/>
        <v>1.1052631578947369</v>
      </c>
      <c r="J30" s="74">
        <v>31</v>
      </c>
    </row>
    <row r="31" spans="2:10" ht="17.25" customHeight="1" x14ac:dyDescent="0.2">
      <c r="B31" s="683"/>
      <c r="C31" s="69" t="s">
        <v>57</v>
      </c>
      <c r="D31" s="70">
        <v>86</v>
      </c>
      <c r="E31" s="117">
        <f t="shared" si="0"/>
        <v>0.50887573964497046</v>
      </c>
      <c r="F31" s="70">
        <v>89</v>
      </c>
      <c r="G31" s="117">
        <f t="shared" si="1"/>
        <v>1.0348837209302326</v>
      </c>
      <c r="H31" s="70">
        <v>90</v>
      </c>
      <c r="I31" s="117">
        <f t="shared" si="2"/>
        <v>1.0112359550561798</v>
      </c>
      <c r="J31" s="70">
        <v>169</v>
      </c>
    </row>
    <row r="32" spans="2:10" ht="17.25" customHeight="1" x14ac:dyDescent="0.2">
      <c r="B32" s="696"/>
      <c r="C32" s="81" t="s">
        <v>56</v>
      </c>
      <c r="D32" s="82">
        <v>1480</v>
      </c>
      <c r="E32" s="145">
        <f t="shared" si="0"/>
        <v>0.37195275194772554</v>
      </c>
      <c r="F32" s="82">
        <v>1854</v>
      </c>
      <c r="G32" s="141">
        <f t="shared" si="1"/>
        <v>1.2527027027027027</v>
      </c>
      <c r="H32" s="82">
        <v>2048</v>
      </c>
      <c r="I32" s="145">
        <f t="shared" si="2"/>
        <v>1.1046386192017259</v>
      </c>
      <c r="J32" s="82">
        <v>3979</v>
      </c>
    </row>
    <row r="33" spans="2:10" ht="17.25" customHeight="1" x14ac:dyDescent="0.2">
      <c r="B33" s="695" t="s">
        <v>13</v>
      </c>
      <c r="C33" s="79" t="s">
        <v>58</v>
      </c>
      <c r="D33" s="80">
        <v>4</v>
      </c>
      <c r="E33" s="120">
        <f t="shared" si="0"/>
        <v>0.26666666666666666</v>
      </c>
      <c r="F33" s="80">
        <v>7</v>
      </c>
      <c r="G33" s="144">
        <f t="shared" si="1"/>
        <v>1.75</v>
      </c>
      <c r="H33" s="80">
        <v>9</v>
      </c>
      <c r="I33" s="120">
        <f t="shared" si="2"/>
        <v>1.2857142857142858</v>
      </c>
      <c r="J33" s="80">
        <v>15</v>
      </c>
    </row>
    <row r="34" spans="2:10" ht="17.25" customHeight="1" x14ac:dyDescent="0.2">
      <c r="B34" s="683"/>
      <c r="C34" s="69" t="s">
        <v>57</v>
      </c>
      <c r="D34" s="70">
        <v>21</v>
      </c>
      <c r="E34" s="117">
        <f t="shared" si="0"/>
        <v>0.22826086956521738</v>
      </c>
      <c r="F34" s="70">
        <v>33</v>
      </c>
      <c r="G34" s="117">
        <f t="shared" si="1"/>
        <v>1.5714285714285714</v>
      </c>
      <c r="H34" s="70">
        <v>44</v>
      </c>
      <c r="I34" s="117">
        <f t="shared" si="2"/>
        <v>1.3333333333333333</v>
      </c>
      <c r="J34" s="70">
        <v>92</v>
      </c>
    </row>
    <row r="35" spans="2:10" ht="17.25" customHeight="1" x14ac:dyDescent="0.2">
      <c r="B35" s="685"/>
      <c r="C35" s="75" t="s">
        <v>56</v>
      </c>
      <c r="D35" s="77" t="s">
        <v>60</v>
      </c>
      <c r="E35" s="142" t="str">
        <f t="shared" si="0"/>
        <v xml:space="preserve">－  </v>
      </c>
      <c r="F35" s="77" t="s">
        <v>60</v>
      </c>
      <c r="G35" s="143" t="str">
        <f t="shared" si="1"/>
        <v xml:space="preserve">－  </v>
      </c>
      <c r="H35" s="77" t="s">
        <v>60</v>
      </c>
      <c r="I35" s="142" t="str">
        <f t="shared" si="2"/>
        <v xml:space="preserve">－  </v>
      </c>
      <c r="J35" s="76">
        <v>1164</v>
      </c>
    </row>
    <row r="36" spans="2:10" ht="17.25" customHeight="1" x14ac:dyDescent="0.2">
      <c r="B36" s="684" t="s">
        <v>24</v>
      </c>
      <c r="C36" s="73" t="s">
        <v>58</v>
      </c>
      <c r="D36" s="74">
        <v>45</v>
      </c>
      <c r="E36" s="104">
        <f t="shared" si="0"/>
        <v>0.84905660377358494</v>
      </c>
      <c r="F36" s="74">
        <v>39</v>
      </c>
      <c r="G36" s="119">
        <f t="shared" si="1"/>
        <v>0.8666666666666667</v>
      </c>
      <c r="H36" s="74">
        <v>43</v>
      </c>
      <c r="I36" s="104">
        <f t="shared" si="2"/>
        <v>1.1025641025641026</v>
      </c>
      <c r="J36" s="74">
        <v>53</v>
      </c>
    </row>
    <row r="37" spans="2:10" ht="17.25" customHeight="1" x14ac:dyDescent="0.2">
      <c r="B37" s="683"/>
      <c r="C37" s="69" t="s">
        <v>57</v>
      </c>
      <c r="D37" s="70">
        <v>261</v>
      </c>
      <c r="E37" s="117">
        <f t="shared" si="0"/>
        <v>0.68503937007874016</v>
      </c>
      <c r="F37" s="70">
        <v>220</v>
      </c>
      <c r="G37" s="117">
        <f t="shared" si="1"/>
        <v>0.84291187739463602</v>
      </c>
      <c r="H37" s="70">
        <v>181</v>
      </c>
      <c r="I37" s="117">
        <f t="shared" si="2"/>
        <v>0.82272727272727275</v>
      </c>
      <c r="J37" s="70">
        <v>381</v>
      </c>
    </row>
    <row r="38" spans="2:10" ht="17.25" customHeight="1" x14ac:dyDescent="0.2">
      <c r="B38" s="696"/>
      <c r="C38" s="81" t="s">
        <v>56</v>
      </c>
      <c r="D38" s="82">
        <v>9050</v>
      </c>
      <c r="E38" s="145">
        <f t="shared" si="0"/>
        <v>1.149060436769934</v>
      </c>
      <c r="F38" s="82">
        <v>8360</v>
      </c>
      <c r="G38" s="141">
        <f t="shared" si="1"/>
        <v>0.92375690607734806</v>
      </c>
      <c r="H38" s="82">
        <v>5106</v>
      </c>
      <c r="I38" s="145">
        <f t="shared" si="2"/>
        <v>0.6107655502392344</v>
      </c>
      <c r="J38" s="82">
        <v>7876</v>
      </c>
    </row>
    <row r="39" spans="2:10" ht="17.25" customHeight="1" x14ac:dyDescent="0.2">
      <c r="B39" s="691" t="s">
        <v>9</v>
      </c>
      <c r="C39" s="122" t="s">
        <v>58</v>
      </c>
      <c r="D39" s="123">
        <f>D36+D33+D30</f>
        <v>68</v>
      </c>
      <c r="E39" s="116">
        <f t="shared" si="0"/>
        <v>0.68686868686868685</v>
      </c>
      <c r="F39" s="123">
        <f>F36+F33+F30</f>
        <v>65</v>
      </c>
      <c r="G39" s="115">
        <f t="shared" si="1"/>
        <v>0.95588235294117652</v>
      </c>
      <c r="H39" s="123">
        <f>H36+H33+H30</f>
        <v>73</v>
      </c>
      <c r="I39" s="116">
        <f t="shared" si="2"/>
        <v>1.1230769230769231</v>
      </c>
      <c r="J39" s="446">
        <f>J36+J33+J30</f>
        <v>99</v>
      </c>
    </row>
    <row r="40" spans="2:10" ht="17.25" customHeight="1" x14ac:dyDescent="0.2">
      <c r="B40" s="692"/>
      <c r="C40" s="124" t="s">
        <v>57</v>
      </c>
      <c r="D40" s="125">
        <f>D37+D34+D31</f>
        <v>368</v>
      </c>
      <c r="E40" s="117">
        <f t="shared" si="0"/>
        <v>0.57320872274143297</v>
      </c>
      <c r="F40" s="125">
        <f>F37+F34+F31</f>
        <v>342</v>
      </c>
      <c r="G40" s="117">
        <f t="shared" si="1"/>
        <v>0.92934782608695654</v>
      </c>
      <c r="H40" s="125">
        <f>H37+H34+H31</f>
        <v>315</v>
      </c>
      <c r="I40" s="117">
        <f t="shared" si="2"/>
        <v>0.92105263157894735</v>
      </c>
      <c r="J40" s="125">
        <f>J37+J34+J31</f>
        <v>642</v>
      </c>
    </row>
    <row r="41" spans="2:10" ht="17.25" customHeight="1" thickBot="1" x14ac:dyDescent="0.25">
      <c r="B41" s="697"/>
      <c r="C41" s="130" t="s">
        <v>56</v>
      </c>
      <c r="D41" s="166" t="s">
        <v>112</v>
      </c>
      <c r="E41" s="148" t="str">
        <f t="shared" si="0"/>
        <v xml:space="preserve">－  </v>
      </c>
      <c r="F41" s="166" t="s">
        <v>112</v>
      </c>
      <c r="G41" s="149" t="str">
        <f t="shared" si="1"/>
        <v xml:space="preserve">－  </v>
      </c>
      <c r="H41" s="166" t="s">
        <v>112</v>
      </c>
      <c r="I41" s="148" t="str">
        <f t="shared" si="2"/>
        <v xml:space="preserve">－  </v>
      </c>
      <c r="J41" s="131">
        <f>J38+J35+J32</f>
        <v>13019</v>
      </c>
    </row>
    <row r="42" spans="2:10" ht="18" customHeight="1" x14ac:dyDescent="0.2">
      <c r="B42" s="698" t="s">
        <v>12</v>
      </c>
      <c r="C42" s="132" t="s">
        <v>58</v>
      </c>
      <c r="D42" s="133">
        <f>SUM(D39,D27,D9,D6)</f>
        <v>550</v>
      </c>
      <c r="E42" s="104">
        <f t="shared" si="0"/>
        <v>0.79250720461095103</v>
      </c>
      <c r="F42" s="133">
        <f>SUM(F39,F27,F9,F6)</f>
        <v>552</v>
      </c>
      <c r="G42" s="119">
        <f t="shared" si="1"/>
        <v>1.0036363636363637</v>
      </c>
      <c r="H42" s="133">
        <f>SUM(H39,H27,H9,H6)</f>
        <v>485</v>
      </c>
      <c r="I42" s="104">
        <f t="shared" si="2"/>
        <v>0.87862318840579712</v>
      </c>
      <c r="J42" s="133">
        <f>J39+J27+J9+J6</f>
        <v>694</v>
      </c>
    </row>
    <row r="43" spans="2:10" ht="18" customHeight="1" x14ac:dyDescent="0.2">
      <c r="B43" s="699"/>
      <c r="C43" s="135" t="s">
        <v>57</v>
      </c>
      <c r="D43" s="136">
        <f>SUM(D40,D28,D10,D7)</f>
        <v>3793</v>
      </c>
      <c r="E43" s="117">
        <f t="shared" si="0"/>
        <v>0.6563419276691469</v>
      </c>
      <c r="F43" s="136">
        <f>SUM(F40,F28,F10,F7)</f>
        <v>4886</v>
      </c>
      <c r="G43" s="117">
        <f t="shared" si="1"/>
        <v>1.2881624044292117</v>
      </c>
      <c r="H43" s="136">
        <f>SUM(H40,H28,H10,H7)</f>
        <v>3809</v>
      </c>
      <c r="I43" s="117">
        <f t="shared" si="2"/>
        <v>0.77957429390094146</v>
      </c>
      <c r="J43" s="136">
        <f>J40+J28+J10+J7</f>
        <v>5779</v>
      </c>
    </row>
    <row r="44" spans="2:10" ht="18" customHeight="1" thickBot="1" x14ac:dyDescent="0.25">
      <c r="B44" s="700"/>
      <c r="C44" s="150" t="s">
        <v>56</v>
      </c>
      <c r="D44" s="167" t="s">
        <v>112</v>
      </c>
      <c r="E44" s="145" t="str">
        <f t="shared" si="0"/>
        <v xml:space="preserve">－  </v>
      </c>
      <c r="F44" s="167" t="s">
        <v>112</v>
      </c>
      <c r="G44" s="141" t="str">
        <f t="shared" si="1"/>
        <v xml:space="preserve">－  </v>
      </c>
      <c r="H44" s="167" t="s">
        <v>112</v>
      </c>
      <c r="I44" s="145" t="str">
        <f t="shared" si="2"/>
        <v xml:space="preserve">－  </v>
      </c>
      <c r="J44" s="447">
        <f>J41+J29+J11+J8</f>
        <v>241273</v>
      </c>
    </row>
    <row r="45" spans="2:10" ht="18" customHeight="1" thickTop="1" x14ac:dyDescent="0.2">
      <c r="B45" s="686" t="s">
        <v>59</v>
      </c>
      <c r="C45" s="83" t="s">
        <v>58</v>
      </c>
      <c r="D45" s="84">
        <v>10676</v>
      </c>
      <c r="E45" s="151">
        <f t="shared" si="0"/>
        <v>0.83250155957579541</v>
      </c>
      <c r="F45" s="84">
        <v>11011</v>
      </c>
      <c r="G45" s="152">
        <f t="shared" si="1"/>
        <v>1.0313787935556389</v>
      </c>
      <c r="H45" s="84">
        <v>10717</v>
      </c>
      <c r="I45" s="151">
        <f t="shared" si="2"/>
        <v>0.97329942784488244</v>
      </c>
      <c r="J45" s="84">
        <v>12824</v>
      </c>
    </row>
    <row r="46" spans="2:10" ht="18" customHeight="1" x14ac:dyDescent="0.2">
      <c r="B46" s="683"/>
      <c r="C46" s="69" t="s">
        <v>57</v>
      </c>
      <c r="D46" s="70">
        <v>105252</v>
      </c>
      <c r="E46" s="117">
        <f t="shared" si="0"/>
        <v>0.74403545853627506</v>
      </c>
      <c r="F46" s="70">
        <v>123838</v>
      </c>
      <c r="G46" s="117">
        <f t="shared" si="1"/>
        <v>1.1765857180861172</v>
      </c>
      <c r="H46" s="70">
        <v>131663</v>
      </c>
      <c r="I46" s="117">
        <f t="shared" si="2"/>
        <v>1.0631873899772284</v>
      </c>
      <c r="J46" s="70">
        <v>141461</v>
      </c>
    </row>
    <row r="47" spans="2:10" ht="18" customHeight="1" x14ac:dyDescent="0.2">
      <c r="B47" s="683"/>
      <c r="C47" s="71" t="s">
        <v>56</v>
      </c>
      <c r="D47" s="72">
        <v>9668103</v>
      </c>
      <c r="E47" s="140">
        <f t="shared" si="0"/>
        <v>0.77975841941393886</v>
      </c>
      <c r="F47" s="72">
        <v>12125252</v>
      </c>
      <c r="G47" s="146">
        <f t="shared" si="1"/>
        <v>1.2541500643921564</v>
      </c>
      <c r="H47" s="72">
        <v>12416394</v>
      </c>
      <c r="I47" s="140">
        <f t="shared" si="2"/>
        <v>1.0240112123030516</v>
      </c>
      <c r="J47" s="72">
        <v>12398844</v>
      </c>
    </row>
    <row r="48" spans="2:10" ht="12" customHeight="1" x14ac:dyDescent="0.2">
      <c r="B48" s="10"/>
      <c r="C48" s="4"/>
      <c r="D48" s="4"/>
      <c r="E48" s="4" t="s">
        <v>165</v>
      </c>
      <c r="G48" s="85"/>
      <c r="H48" s="6"/>
    </row>
    <row r="49" spans="1:10" ht="31.95" customHeight="1" x14ac:dyDescent="0.2">
      <c r="B49" s="11"/>
      <c r="C49" s="4"/>
      <c r="D49" s="4"/>
      <c r="E49" s="308"/>
      <c r="G49" s="85"/>
      <c r="H49" s="6"/>
    </row>
    <row r="50" spans="1:10" ht="12.75" customHeight="1" x14ac:dyDescent="0.2">
      <c r="B50" s="11"/>
      <c r="C50" s="4"/>
      <c r="D50" s="4"/>
      <c r="E50" s="308"/>
      <c r="G50" s="85"/>
      <c r="H50" s="6"/>
    </row>
    <row r="51" spans="1:10" x14ac:dyDescent="0.2">
      <c r="A51" s="64"/>
      <c r="B51" s="64" t="s">
        <v>62</v>
      </c>
      <c r="C51" s="182"/>
      <c r="D51" s="182"/>
      <c r="E51" s="62"/>
      <c r="F51" s="182"/>
      <c r="I51" s="440"/>
    </row>
    <row r="52" spans="1:10" x14ac:dyDescent="0.2">
      <c r="B52" s="687" t="s">
        <v>8</v>
      </c>
      <c r="C52" s="688"/>
      <c r="D52" s="682" t="s">
        <v>27</v>
      </c>
      <c r="E52" s="701"/>
      <c r="F52" s="682" t="s">
        <v>14</v>
      </c>
      <c r="G52" s="701"/>
      <c r="H52" s="682" t="s">
        <v>119</v>
      </c>
      <c r="I52" s="701"/>
      <c r="J52" s="445" t="s">
        <v>167</v>
      </c>
    </row>
    <row r="53" spans="1:10" ht="13.2" customHeight="1" x14ac:dyDescent="0.2">
      <c r="B53" s="689"/>
      <c r="C53" s="690"/>
      <c r="D53" s="66" t="s">
        <v>61</v>
      </c>
      <c r="E53" s="114" t="s">
        <v>22</v>
      </c>
      <c r="F53" s="66" t="s">
        <v>61</v>
      </c>
      <c r="G53" s="114" t="s">
        <v>22</v>
      </c>
      <c r="H53" s="66" t="s">
        <v>61</v>
      </c>
      <c r="I53" s="439" t="s">
        <v>22</v>
      </c>
      <c r="J53" s="66" t="s">
        <v>61</v>
      </c>
    </row>
    <row r="54" spans="1:10" ht="13.2" customHeight="1" x14ac:dyDescent="0.2">
      <c r="B54" s="702" t="s">
        <v>26</v>
      </c>
      <c r="C54" s="67" t="s">
        <v>58</v>
      </c>
      <c r="D54" s="68">
        <v>1387</v>
      </c>
      <c r="E54" s="115">
        <f t="shared" ref="E54:E109" si="3">IFERROR((D54/J54),"－  ")</f>
        <v>0.68799603174603174</v>
      </c>
      <c r="F54" s="68">
        <v>1371</v>
      </c>
      <c r="G54" s="115">
        <f>IFERROR((F54/D54),"－  ")</f>
        <v>0.98846431146359048</v>
      </c>
      <c r="H54" s="68">
        <v>1224</v>
      </c>
      <c r="I54" s="116">
        <f>IFERROR((H54/F54),"－  ")</f>
        <v>0.89277899343544853</v>
      </c>
      <c r="J54" s="68">
        <v>2016</v>
      </c>
    </row>
    <row r="55" spans="1:10" ht="13.2" customHeight="1" x14ac:dyDescent="0.2">
      <c r="B55" s="703"/>
      <c r="C55" s="69" t="s">
        <v>57</v>
      </c>
      <c r="D55" s="70">
        <v>9970</v>
      </c>
      <c r="E55" s="117">
        <f t="shared" si="3"/>
        <v>0.69140083217753123</v>
      </c>
      <c r="F55" s="70">
        <v>11535</v>
      </c>
      <c r="G55" s="117">
        <f t="shared" ref="G55:I109" si="4">IFERROR((F55/D55),"－  ")</f>
        <v>1.1569709127382146</v>
      </c>
      <c r="H55" s="70">
        <v>10670</v>
      </c>
      <c r="I55" s="117">
        <f t="shared" si="4"/>
        <v>0.9250108365843086</v>
      </c>
      <c r="J55" s="70">
        <v>14420</v>
      </c>
    </row>
    <row r="56" spans="1:10" ht="13.2" customHeight="1" x14ac:dyDescent="0.2">
      <c r="B56" s="703"/>
      <c r="C56" s="69" t="s">
        <v>56</v>
      </c>
      <c r="D56" s="70">
        <v>214525</v>
      </c>
      <c r="E56" s="117">
        <f t="shared" si="3"/>
        <v>0.88060111981347389</v>
      </c>
      <c r="F56" s="70">
        <v>227951</v>
      </c>
      <c r="G56" s="117">
        <f t="shared" si="4"/>
        <v>1.062584780328633</v>
      </c>
      <c r="H56" s="70">
        <v>203939</v>
      </c>
      <c r="I56" s="117">
        <f t="shared" si="4"/>
        <v>0.89466157200450969</v>
      </c>
      <c r="J56" s="70">
        <v>243612</v>
      </c>
    </row>
    <row r="57" spans="1:10" ht="13.2" customHeight="1" x14ac:dyDescent="0.2">
      <c r="B57" s="704"/>
      <c r="C57" s="71" t="s">
        <v>55</v>
      </c>
      <c r="D57" s="72">
        <v>223331</v>
      </c>
      <c r="E57" s="118">
        <f t="shared" si="3"/>
        <v>0.90870288767094309</v>
      </c>
      <c r="F57" s="72">
        <v>210397</v>
      </c>
      <c r="G57" s="118">
        <f t="shared" si="4"/>
        <v>0.94208596209214124</v>
      </c>
      <c r="H57" s="72">
        <v>211842</v>
      </c>
      <c r="I57" s="441">
        <f t="shared" si="4"/>
        <v>1.006867968649743</v>
      </c>
      <c r="J57" s="72">
        <v>245769</v>
      </c>
    </row>
    <row r="58" spans="1:10" ht="13.2" customHeight="1" x14ac:dyDescent="0.2">
      <c r="B58" s="702" t="s">
        <v>25</v>
      </c>
      <c r="C58" s="67" t="s">
        <v>58</v>
      </c>
      <c r="D58" s="68">
        <v>196</v>
      </c>
      <c r="E58" s="115">
        <f t="shared" si="3"/>
        <v>0.73408239700374533</v>
      </c>
      <c r="F58" s="68">
        <v>189</v>
      </c>
      <c r="G58" s="115">
        <f>IFERROR((F58/D58),"－  ")</f>
        <v>0.9642857142857143</v>
      </c>
      <c r="H58" s="68">
        <v>159</v>
      </c>
      <c r="I58" s="116">
        <f>IFERROR((H58/F58),"－  ")</f>
        <v>0.84126984126984128</v>
      </c>
      <c r="J58" s="68">
        <v>267</v>
      </c>
    </row>
    <row r="59" spans="1:10" ht="13.2" customHeight="1" x14ac:dyDescent="0.2">
      <c r="B59" s="703"/>
      <c r="C59" s="69" t="s">
        <v>57</v>
      </c>
      <c r="D59" s="70">
        <v>1550</v>
      </c>
      <c r="E59" s="117">
        <f t="shared" si="3"/>
        <v>0.83467959073774911</v>
      </c>
      <c r="F59" s="70">
        <v>1542</v>
      </c>
      <c r="G59" s="117">
        <f t="shared" si="4"/>
        <v>0.99483870967741939</v>
      </c>
      <c r="H59" s="70">
        <v>1468</v>
      </c>
      <c r="I59" s="117">
        <f t="shared" si="4"/>
        <v>0.9520103761348897</v>
      </c>
      <c r="J59" s="70">
        <v>1857</v>
      </c>
    </row>
    <row r="60" spans="1:10" ht="13.2" customHeight="1" x14ac:dyDescent="0.2">
      <c r="B60" s="703"/>
      <c r="C60" s="69" t="s">
        <v>56</v>
      </c>
      <c r="D60" s="70">
        <v>25175</v>
      </c>
      <c r="E60" s="117">
        <f t="shared" si="3"/>
        <v>1.0469081382293008</v>
      </c>
      <c r="F60" s="70">
        <v>27217</v>
      </c>
      <c r="G60" s="117">
        <f t="shared" si="4"/>
        <v>1.0811122144985104</v>
      </c>
      <c r="H60" s="70">
        <v>24698</v>
      </c>
      <c r="I60" s="117">
        <f t="shared" si="4"/>
        <v>0.90744755116287612</v>
      </c>
      <c r="J60" s="70">
        <v>24047</v>
      </c>
    </row>
    <row r="61" spans="1:10" ht="13.2" customHeight="1" x14ac:dyDescent="0.2">
      <c r="B61" s="704"/>
      <c r="C61" s="71" t="s">
        <v>55</v>
      </c>
      <c r="D61" s="72">
        <v>26998</v>
      </c>
      <c r="E61" s="118">
        <f t="shared" si="3"/>
        <v>0.95917859807439509</v>
      </c>
      <c r="F61" s="72">
        <v>27681</v>
      </c>
      <c r="G61" s="118">
        <f t="shared" si="4"/>
        <v>1.0252981702348323</v>
      </c>
      <c r="H61" s="72">
        <v>22059</v>
      </c>
      <c r="I61" s="441">
        <f t="shared" si="4"/>
        <v>0.79690040099707382</v>
      </c>
      <c r="J61" s="72">
        <v>28147</v>
      </c>
    </row>
    <row r="62" spans="1:10" ht="13.2" customHeight="1" x14ac:dyDescent="0.2">
      <c r="B62" s="702" t="s">
        <v>2</v>
      </c>
      <c r="C62" s="73" t="s">
        <v>58</v>
      </c>
      <c r="D62" s="74">
        <v>46</v>
      </c>
      <c r="E62" s="115">
        <f t="shared" si="3"/>
        <v>0.77966101694915257</v>
      </c>
      <c r="F62" s="74">
        <v>57</v>
      </c>
      <c r="G62" s="115">
        <f>IFERROR((F62/D62),"－  ")</f>
        <v>1.2391304347826086</v>
      </c>
      <c r="H62" s="74">
        <v>52</v>
      </c>
      <c r="I62" s="116">
        <f>IFERROR((H62/F62),"－  ")</f>
        <v>0.91228070175438591</v>
      </c>
      <c r="J62" s="74">
        <v>59</v>
      </c>
    </row>
    <row r="63" spans="1:10" ht="13.2" customHeight="1" x14ac:dyDescent="0.2">
      <c r="B63" s="703"/>
      <c r="C63" s="69" t="s">
        <v>57</v>
      </c>
      <c r="D63" s="70">
        <v>259</v>
      </c>
      <c r="E63" s="117">
        <f t="shared" si="3"/>
        <v>0.74425287356321834</v>
      </c>
      <c r="F63" s="70">
        <v>436</v>
      </c>
      <c r="G63" s="117">
        <f t="shared" si="4"/>
        <v>1.6833976833976834</v>
      </c>
      <c r="H63" s="70">
        <v>577</v>
      </c>
      <c r="I63" s="117">
        <f t="shared" si="4"/>
        <v>1.323394495412844</v>
      </c>
      <c r="J63" s="70">
        <v>348</v>
      </c>
    </row>
    <row r="64" spans="1:10" ht="13.2" customHeight="1" x14ac:dyDescent="0.2">
      <c r="B64" s="703"/>
      <c r="C64" s="69" t="s">
        <v>56</v>
      </c>
      <c r="D64" s="86" t="s">
        <v>60</v>
      </c>
      <c r="E64" s="117" t="str">
        <f t="shared" si="3"/>
        <v xml:space="preserve">－  </v>
      </c>
      <c r="F64" s="87">
        <v>7249</v>
      </c>
      <c r="G64" s="117" t="str">
        <f t="shared" si="4"/>
        <v xml:space="preserve">－  </v>
      </c>
      <c r="H64" s="87">
        <v>12768</v>
      </c>
      <c r="I64" s="117">
        <f t="shared" si="4"/>
        <v>1.7613463926058768</v>
      </c>
      <c r="J64" s="70">
        <v>9539</v>
      </c>
    </row>
    <row r="65" spans="2:10" ht="13.2" customHeight="1" x14ac:dyDescent="0.2">
      <c r="B65" s="705"/>
      <c r="C65" s="81" t="s">
        <v>55</v>
      </c>
      <c r="D65" s="82">
        <v>1638</v>
      </c>
      <c r="E65" s="119">
        <f t="shared" si="3"/>
        <v>0.68023255813953487</v>
      </c>
      <c r="F65" s="82">
        <v>5400</v>
      </c>
      <c r="G65" s="119">
        <f t="shared" si="4"/>
        <v>3.2967032967032965</v>
      </c>
      <c r="H65" s="82">
        <v>14092</v>
      </c>
      <c r="I65" s="104">
        <f t="shared" si="4"/>
        <v>2.6096296296296297</v>
      </c>
      <c r="J65" s="82">
        <v>2408</v>
      </c>
    </row>
    <row r="66" spans="2:10" ht="13.2" customHeight="1" x14ac:dyDescent="0.2">
      <c r="B66" s="706" t="s">
        <v>3</v>
      </c>
      <c r="C66" s="79" t="s">
        <v>58</v>
      </c>
      <c r="D66" s="80">
        <v>93</v>
      </c>
      <c r="E66" s="120">
        <f t="shared" si="3"/>
        <v>0.72093023255813948</v>
      </c>
      <c r="F66" s="80">
        <v>104</v>
      </c>
      <c r="G66" s="120">
        <f>IFERROR((F66/D66),"－  ")</f>
        <v>1.118279569892473</v>
      </c>
      <c r="H66" s="80">
        <v>89</v>
      </c>
      <c r="I66" s="120">
        <f>IFERROR((H66/F66),"－  ")</f>
        <v>0.85576923076923073</v>
      </c>
      <c r="J66" s="80">
        <v>129</v>
      </c>
    </row>
    <row r="67" spans="2:10" ht="13.2" customHeight="1" x14ac:dyDescent="0.2">
      <c r="B67" s="703"/>
      <c r="C67" s="69" t="s">
        <v>57</v>
      </c>
      <c r="D67" s="70">
        <v>808</v>
      </c>
      <c r="E67" s="117">
        <f t="shared" si="3"/>
        <v>0.67956265769554247</v>
      </c>
      <c r="F67" s="70">
        <v>1132</v>
      </c>
      <c r="G67" s="117">
        <f t="shared" si="4"/>
        <v>1.4009900990099009</v>
      </c>
      <c r="H67" s="70">
        <v>1086</v>
      </c>
      <c r="I67" s="117">
        <f t="shared" si="4"/>
        <v>0.95936395759717319</v>
      </c>
      <c r="J67" s="70">
        <v>1189</v>
      </c>
    </row>
    <row r="68" spans="2:10" ht="13.2" customHeight="1" x14ac:dyDescent="0.2">
      <c r="B68" s="703"/>
      <c r="C68" s="69" t="s">
        <v>56</v>
      </c>
      <c r="D68" s="70">
        <v>17269</v>
      </c>
      <c r="E68" s="117">
        <f t="shared" si="3"/>
        <v>0.75229797429753864</v>
      </c>
      <c r="F68" s="70">
        <v>31213</v>
      </c>
      <c r="G68" s="117">
        <f t="shared" si="4"/>
        <v>1.8074584515605998</v>
      </c>
      <c r="H68" s="70">
        <v>26616</v>
      </c>
      <c r="I68" s="117">
        <f t="shared" si="4"/>
        <v>0.85272162240092264</v>
      </c>
      <c r="J68" s="70">
        <v>22955</v>
      </c>
    </row>
    <row r="69" spans="2:10" ht="13.2" customHeight="1" x14ac:dyDescent="0.2">
      <c r="B69" s="705"/>
      <c r="C69" s="75" t="s">
        <v>55</v>
      </c>
      <c r="D69" s="76">
        <v>16298</v>
      </c>
      <c r="E69" s="121">
        <f t="shared" si="3"/>
        <v>0.84577062791904511</v>
      </c>
      <c r="F69" s="76">
        <v>22031</v>
      </c>
      <c r="G69" s="121">
        <f t="shared" si="4"/>
        <v>1.3517609522640814</v>
      </c>
      <c r="H69" s="76">
        <v>23280</v>
      </c>
      <c r="I69" s="121">
        <f t="shared" si="4"/>
        <v>1.0566928419045889</v>
      </c>
      <c r="J69" s="76">
        <v>19270</v>
      </c>
    </row>
    <row r="70" spans="2:10" ht="13.2" customHeight="1" x14ac:dyDescent="0.2">
      <c r="B70" s="706" t="s">
        <v>4</v>
      </c>
      <c r="C70" s="73" t="s">
        <v>58</v>
      </c>
      <c r="D70" s="74">
        <v>81</v>
      </c>
      <c r="E70" s="119">
        <f t="shared" si="3"/>
        <v>0.68067226890756305</v>
      </c>
      <c r="F70" s="74">
        <v>67</v>
      </c>
      <c r="G70" s="119">
        <f>IFERROR((F70/D70),"－  ")</f>
        <v>0.8271604938271605</v>
      </c>
      <c r="H70" s="74">
        <v>51</v>
      </c>
      <c r="I70" s="104">
        <f>IFERROR((H70/F70),"－  ")</f>
        <v>0.76119402985074625</v>
      </c>
      <c r="J70" s="74">
        <v>119</v>
      </c>
    </row>
    <row r="71" spans="2:10" ht="13.2" customHeight="1" x14ac:dyDescent="0.2">
      <c r="B71" s="703"/>
      <c r="C71" s="69" t="s">
        <v>57</v>
      </c>
      <c r="D71" s="70">
        <v>356</v>
      </c>
      <c r="E71" s="117">
        <f t="shared" si="3"/>
        <v>0.62565905096660812</v>
      </c>
      <c r="F71" s="70">
        <v>361</v>
      </c>
      <c r="G71" s="117">
        <f t="shared" si="4"/>
        <v>1.0140449438202248</v>
      </c>
      <c r="H71" s="70">
        <v>202</v>
      </c>
      <c r="I71" s="117">
        <f t="shared" si="4"/>
        <v>0.55955678670360109</v>
      </c>
      <c r="J71" s="70">
        <v>569</v>
      </c>
    </row>
    <row r="72" spans="2:10" ht="13.2" customHeight="1" x14ac:dyDescent="0.2">
      <c r="B72" s="703"/>
      <c r="C72" s="69" t="s">
        <v>56</v>
      </c>
      <c r="D72" s="70">
        <v>3914</v>
      </c>
      <c r="E72" s="117">
        <f t="shared" si="3"/>
        <v>0.53808083585372557</v>
      </c>
      <c r="F72" s="70">
        <v>4104</v>
      </c>
      <c r="G72" s="117">
        <f t="shared" si="4"/>
        <v>1.0485436893203883</v>
      </c>
      <c r="H72" s="70">
        <v>1769</v>
      </c>
      <c r="I72" s="117">
        <f t="shared" si="4"/>
        <v>0.43104288499025339</v>
      </c>
      <c r="J72" s="70">
        <v>7274</v>
      </c>
    </row>
    <row r="73" spans="2:10" ht="13.2" customHeight="1" x14ac:dyDescent="0.2">
      <c r="B73" s="705"/>
      <c r="C73" s="81" t="s">
        <v>55</v>
      </c>
      <c r="D73" s="82">
        <v>5592</v>
      </c>
      <c r="E73" s="119">
        <f t="shared" si="3"/>
        <v>0.82453553524034207</v>
      </c>
      <c r="F73" s="82">
        <v>2911</v>
      </c>
      <c r="G73" s="119">
        <f t="shared" si="4"/>
        <v>0.52056509298998566</v>
      </c>
      <c r="H73" s="82">
        <v>2670</v>
      </c>
      <c r="I73" s="104">
        <f t="shared" si="4"/>
        <v>0.91721058055650984</v>
      </c>
      <c r="J73" s="82">
        <v>6782</v>
      </c>
    </row>
    <row r="74" spans="2:10" ht="13.2" customHeight="1" x14ac:dyDescent="0.2">
      <c r="B74" s="706" t="s">
        <v>5</v>
      </c>
      <c r="C74" s="79" t="s">
        <v>58</v>
      </c>
      <c r="D74" s="80">
        <v>93</v>
      </c>
      <c r="E74" s="120">
        <f t="shared" si="3"/>
        <v>0.82300884955752207</v>
      </c>
      <c r="F74" s="80">
        <v>84</v>
      </c>
      <c r="G74" s="120">
        <f>IFERROR((F74/D74),"－  ")</f>
        <v>0.90322580645161288</v>
      </c>
      <c r="H74" s="80">
        <v>59</v>
      </c>
      <c r="I74" s="120">
        <f>IFERROR((H74/F74),"－  ")</f>
        <v>0.70238095238095233</v>
      </c>
      <c r="J74" s="80">
        <v>113</v>
      </c>
    </row>
    <row r="75" spans="2:10" ht="13.2" customHeight="1" x14ac:dyDescent="0.2">
      <c r="B75" s="703"/>
      <c r="C75" s="69" t="s">
        <v>57</v>
      </c>
      <c r="D75" s="70">
        <v>363</v>
      </c>
      <c r="E75" s="117">
        <f t="shared" si="3"/>
        <v>0.8231292517006803</v>
      </c>
      <c r="F75" s="70">
        <v>410</v>
      </c>
      <c r="G75" s="117">
        <f t="shared" si="4"/>
        <v>1.1294765840220387</v>
      </c>
      <c r="H75" s="70">
        <v>389</v>
      </c>
      <c r="I75" s="117">
        <f t="shared" si="4"/>
        <v>0.948780487804878</v>
      </c>
      <c r="J75" s="70">
        <v>441</v>
      </c>
    </row>
    <row r="76" spans="2:10" ht="13.2" customHeight="1" x14ac:dyDescent="0.2">
      <c r="B76" s="703"/>
      <c r="C76" s="69" t="s">
        <v>56</v>
      </c>
      <c r="D76" s="70">
        <v>5116</v>
      </c>
      <c r="E76" s="117">
        <f t="shared" si="3"/>
        <v>0.76690151401588968</v>
      </c>
      <c r="F76" s="70">
        <v>5267</v>
      </c>
      <c r="G76" s="117">
        <f t="shared" si="4"/>
        <v>1.029515246286161</v>
      </c>
      <c r="H76" s="70">
        <v>3399</v>
      </c>
      <c r="I76" s="117">
        <f t="shared" si="4"/>
        <v>0.64533890260110116</v>
      </c>
      <c r="J76" s="70">
        <v>6671</v>
      </c>
    </row>
    <row r="77" spans="2:10" ht="13.2" customHeight="1" x14ac:dyDescent="0.2">
      <c r="B77" s="705"/>
      <c r="C77" s="75" t="s">
        <v>55</v>
      </c>
      <c r="D77" s="76">
        <v>4824</v>
      </c>
      <c r="E77" s="121">
        <f t="shared" si="3"/>
        <v>0.90574539992489678</v>
      </c>
      <c r="F77" s="76">
        <v>4402</v>
      </c>
      <c r="G77" s="121">
        <f t="shared" si="4"/>
        <v>0.91252072968490883</v>
      </c>
      <c r="H77" s="76">
        <v>4194</v>
      </c>
      <c r="I77" s="121">
        <f t="shared" si="4"/>
        <v>0.95274875056792363</v>
      </c>
      <c r="J77" s="76">
        <v>5326</v>
      </c>
    </row>
    <row r="78" spans="2:10" ht="13.2" customHeight="1" x14ac:dyDescent="0.2">
      <c r="B78" s="706" t="s">
        <v>6</v>
      </c>
      <c r="C78" s="73" t="s">
        <v>58</v>
      </c>
      <c r="D78" s="74">
        <v>89</v>
      </c>
      <c r="E78" s="104">
        <f t="shared" si="3"/>
        <v>0.71199999999999997</v>
      </c>
      <c r="F78" s="74">
        <v>89</v>
      </c>
      <c r="G78" s="119">
        <f>IFERROR((F78/D78),"－  ")</f>
        <v>1</v>
      </c>
      <c r="H78" s="74">
        <v>93</v>
      </c>
      <c r="I78" s="104">
        <f>IFERROR((H78/F78),"－  ")</f>
        <v>1.0449438202247192</v>
      </c>
      <c r="J78" s="74">
        <v>125</v>
      </c>
    </row>
    <row r="79" spans="2:10" ht="13.2" customHeight="1" x14ac:dyDescent="0.2">
      <c r="B79" s="703"/>
      <c r="C79" s="69" t="s">
        <v>57</v>
      </c>
      <c r="D79" s="70">
        <v>878</v>
      </c>
      <c r="E79" s="117">
        <f t="shared" si="3"/>
        <v>1.0281030444964872</v>
      </c>
      <c r="F79" s="70">
        <v>817</v>
      </c>
      <c r="G79" s="117">
        <f t="shared" si="4"/>
        <v>0.93052391799544421</v>
      </c>
      <c r="H79" s="70">
        <v>947</v>
      </c>
      <c r="I79" s="117">
        <f t="shared" si="4"/>
        <v>1.1591187270501837</v>
      </c>
      <c r="J79" s="70">
        <v>854</v>
      </c>
    </row>
    <row r="80" spans="2:10" ht="13.2" customHeight="1" x14ac:dyDescent="0.2">
      <c r="B80" s="703"/>
      <c r="C80" s="69" t="s">
        <v>56</v>
      </c>
      <c r="D80" s="70">
        <v>16298</v>
      </c>
      <c r="E80" s="117">
        <f t="shared" si="3"/>
        <v>1.0784806776071996</v>
      </c>
      <c r="F80" s="70">
        <v>17881</v>
      </c>
      <c r="G80" s="117">
        <f t="shared" si="4"/>
        <v>1.0971284820223339</v>
      </c>
      <c r="H80" s="70">
        <v>16932</v>
      </c>
      <c r="I80" s="117">
        <f t="shared" si="4"/>
        <v>0.94692690565404625</v>
      </c>
      <c r="J80" s="70">
        <v>15112</v>
      </c>
    </row>
    <row r="81" spans="2:14" ht="13.2" customHeight="1" x14ac:dyDescent="0.2">
      <c r="B81" s="704"/>
      <c r="C81" s="81" t="s">
        <v>55</v>
      </c>
      <c r="D81" s="82">
        <v>13534</v>
      </c>
      <c r="E81" s="107">
        <f t="shared" si="3"/>
        <v>0.92099353521605987</v>
      </c>
      <c r="F81" s="82">
        <v>12305</v>
      </c>
      <c r="G81" s="118">
        <f t="shared" si="4"/>
        <v>0.90919166543520025</v>
      </c>
      <c r="H81" s="82">
        <v>12955</v>
      </c>
      <c r="I81" s="441">
        <f t="shared" si="4"/>
        <v>1.0528240552620887</v>
      </c>
      <c r="J81" s="82">
        <v>14695</v>
      </c>
    </row>
    <row r="82" spans="2:14" ht="13.2" customHeight="1" x14ac:dyDescent="0.2">
      <c r="B82" s="691" t="s">
        <v>10</v>
      </c>
      <c r="C82" s="122" t="s">
        <v>58</v>
      </c>
      <c r="D82" s="123">
        <f>D78+D74+D70+D66+D62</f>
        <v>402</v>
      </c>
      <c r="E82" s="116">
        <f t="shared" si="3"/>
        <v>0.73761467889908261</v>
      </c>
      <c r="F82" s="123">
        <f>F78+F74+F70+F66+F62</f>
        <v>401</v>
      </c>
      <c r="G82" s="115">
        <f>IFERROR((F82/D82),"－  ")</f>
        <v>0.99751243781094523</v>
      </c>
      <c r="H82" s="123">
        <f>H78+H74+H70+H66+H62</f>
        <v>344</v>
      </c>
      <c r="I82" s="116">
        <f>IFERROR((H82/F82),"－  ")</f>
        <v>0.85785536159600995</v>
      </c>
      <c r="J82" s="123">
        <f>J78+J74+J70+J66+J62</f>
        <v>545</v>
      </c>
    </row>
    <row r="83" spans="2:14" ht="13.2" customHeight="1" x14ac:dyDescent="0.2">
      <c r="B83" s="692"/>
      <c r="C83" s="124" t="s">
        <v>57</v>
      </c>
      <c r="D83" s="125">
        <f>D79+D75+D71+D67+D63</f>
        <v>2664</v>
      </c>
      <c r="E83" s="117">
        <f t="shared" si="3"/>
        <v>0.78329902969714793</v>
      </c>
      <c r="F83" s="125">
        <f>F79+F75+F71+F67+F63</f>
        <v>3156</v>
      </c>
      <c r="G83" s="117">
        <f t="shared" si="4"/>
        <v>1.1846846846846846</v>
      </c>
      <c r="H83" s="125">
        <f>H79+H75+H71+H67+H63</f>
        <v>3201</v>
      </c>
      <c r="I83" s="117">
        <f t="shared" si="4"/>
        <v>1.0142585551330798</v>
      </c>
      <c r="J83" s="125">
        <f>J79+J75+J71+J67+J63</f>
        <v>3401</v>
      </c>
    </row>
    <row r="84" spans="2:14" ht="13.2" customHeight="1" x14ac:dyDescent="0.2">
      <c r="B84" s="692"/>
      <c r="C84" s="124" t="s">
        <v>56</v>
      </c>
      <c r="D84" s="168" t="s">
        <v>112</v>
      </c>
      <c r="E84" s="117" t="str">
        <f t="shared" si="3"/>
        <v xml:space="preserve">－  </v>
      </c>
      <c r="F84" s="125">
        <f>SUM(F80,F76,F72,F68,F64)</f>
        <v>65714</v>
      </c>
      <c r="G84" s="117" t="str">
        <f t="shared" si="4"/>
        <v xml:space="preserve">－  </v>
      </c>
      <c r="H84" s="125">
        <f>SUM(H80,H76,H72,H68,H64)</f>
        <v>61484</v>
      </c>
      <c r="I84" s="117">
        <f t="shared" si="4"/>
        <v>0.93563015491371704</v>
      </c>
      <c r="J84" s="125">
        <f>J80+J76+J72+J68+J64</f>
        <v>61551</v>
      </c>
    </row>
    <row r="85" spans="2:14" ht="13.2" customHeight="1" x14ac:dyDescent="0.2">
      <c r="B85" s="693"/>
      <c r="C85" s="126" t="s">
        <v>55</v>
      </c>
      <c r="D85" s="127">
        <f>D81+D77+D73+D69+D65</f>
        <v>41886</v>
      </c>
      <c r="E85" s="107">
        <f t="shared" si="3"/>
        <v>0.86396732740661286</v>
      </c>
      <c r="F85" s="127">
        <f>F81+F77+F73+F69+F65</f>
        <v>47049</v>
      </c>
      <c r="G85" s="118">
        <f t="shared" si="4"/>
        <v>1.1232631428162154</v>
      </c>
      <c r="H85" s="127">
        <f>H81+H77+H73+H69+H65</f>
        <v>57191</v>
      </c>
      <c r="I85" s="441">
        <f t="shared" si="4"/>
        <v>1.2155624986715976</v>
      </c>
      <c r="J85" s="127">
        <f>J81+J77+J73+J69+J65</f>
        <v>48481</v>
      </c>
    </row>
    <row r="86" spans="2:14" ht="13.2" customHeight="1" x14ac:dyDescent="0.2">
      <c r="B86" s="702" t="s">
        <v>7</v>
      </c>
      <c r="C86" s="73" t="s">
        <v>58</v>
      </c>
      <c r="D86" s="74">
        <v>146</v>
      </c>
      <c r="E86" s="116">
        <f t="shared" si="3"/>
        <v>0.61087866108786615</v>
      </c>
      <c r="F86" s="74">
        <v>163</v>
      </c>
      <c r="G86" s="115">
        <f>IFERROR((F86/D86),"－  ")</f>
        <v>1.1164383561643836</v>
      </c>
      <c r="H86" s="74">
        <v>167</v>
      </c>
      <c r="I86" s="116">
        <f>IFERROR((H86/F86),"－  ")</f>
        <v>1.0245398773006136</v>
      </c>
      <c r="J86" s="74">
        <v>239</v>
      </c>
    </row>
    <row r="87" spans="2:14" ht="13.2" customHeight="1" x14ac:dyDescent="0.2">
      <c r="B87" s="703"/>
      <c r="C87" s="69" t="s">
        <v>57</v>
      </c>
      <c r="D87" s="70">
        <v>694</v>
      </c>
      <c r="E87" s="117">
        <f t="shared" si="3"/>
        <v>0.51907255048616308</v>
      </c>
      <c r="F87" s="70">
        <v>828</v>
      </c>
      <c r="G87" s="117">
        <f t="shared" si="4"/>
        <v>1.1930835734870318</v>
      </c>
      <c r="H87" s="70">
        <v>936</v>
      </c>
      <c r="I87" s="117">
        <f t="shared" si="4"/>
        <v>1.1304347826086956</v>
      </c>
      <c r="J87" s="70">
        <v>1337</v>
      </c>
    </row>
    <row r="88" spans="2:14" ht="13.2" customHeight="1" x14ac:dyDescent="0.2">
      <c r="B88" s="703"/>
      <c r="C88" s="69" t="s">
        <v>56</v>
      </c>
      <c r="D88" s="70">
        <v>10387</v>
      </c>
      <c r="E88" s="117">
        <f t="shared" si="3"/>
        <v>0.54011751858977697</v>
      </c>
      <c r="F88" s="70">
        <v>13074</v>
      </c>
      <c r="G88" s="117">
        <f t="shared" si="4"/>
        <v>1.2586887455473188</v>
      </c>
      <c r="H88" s="70">
        <v>11516</v>
      </c>
      <c r="I88" s="117">
        <f t="shared" si="4"/>
        <v>0.88083218601805113</v>
      </c>
      <c r="J88" s="70">
        <v>19231</v>
      </c>
    </row>
    <row r="89" spans="2:14" ht="13.2" customHeight="1" x14ac:dyDescent="0.2">
      <c r="B89" s="705"/>
      <c r="C89" s="81" t="s">
        <v>55</v>
      </c>
      <c r="D89" s="82">
        <v>12130</v>
      </c>
      <c r="E89" s="104">
        <f t="shared" si="3"/>
        <v>0.83828610919143054</v>
      </c>
      <c r="F89" s="82">
        <v>9924</v>
      </c>
      <c r="G89" s="119">
        <f t="shared" si="4"/>
        <v>0.81813685078318221</v>
      </c>
      <c r="H89" s="82">
        <v>13508</v>
      </c>
      <c r="I89" s="104">
        <f t="shared" si="4"/>
        <v>1.3611446997178558</v>
      </c>
      <c r="J89" s="82">
        <v>14470</v>
      </c>
    </row>
    <row r="90" spans="2:14" ht="13.2" customHeight="1" x14ac:dyDescent="0.2">
      <c r="B90" s="706" t="s">
        <v>13</v>
      </c>
      <c r="C90" s="79" t="s">
        <v>58</v>
      </c>
      <c r="D90" s="80">
        <v>57</v>
      </c>
      <c r="E90" s="120">
        <f t="shared" si="3"/>
        <v>0.6785714285714286</v>
      </c>
      <c r="F90" s="80">
        <v>57</v>
      </c>
      <c r="G90" s="120">
        <f>IFERROR((F90/D90),"－  ")</f>
        <v>1</v>
      </c>
      <c r="H90" s="80">
        <v>49</v>
      </c>
      <c r="I90" s="120">
        <f>IFERROR((H90/F90),"－  ")</f>
        <v>0.85964912280701755</v>
      </c>
      <c r="J90" s="80">
        <v>84</v>
      </c>
    </row>
    <row r="91" spans="2:14" ht="13.2" customHeight="1" x14ac:dyDescent="0.2">
      <c r="B91" s="703"/>
      <c r="C91" s="69" t="s">
        <v>57</v>
      </c>
      <c r="D91" s="70">
        <v>282</v>
      </c>
      <c r="E91" s="117">
        <f t="shared" si="3"/>
        <v>0.86503067484662577</v>
      </c>
      <c r="F91" s="70">
        <v>289</v>
      </c>
      <c r="G91" s="117">
        <f t="shared" si="4"/>
        <v>1.0248226950354611</v>
      </c>
      <c r="H91" s="70">
        <v>238</v>
      </c>
      <c r="I91" s="117">
        <f t="shared" si="4"/>
        <v>0.82352941176470584</v>
      </c>
      <c r="J91" s="70">
        <v>326</v>
      </c>
    </row>
    <row r="92" spans="2:14" ht="13.2" customHeight="1" x14ac:dyDescent="0.2">
      <c r="B92" s="703"/>
      <c r="C92" s="69" t="s">
        <v>56</v>
      </c>
      <c r="D92" s="86" t="s">
        <v>60</v>
      </c>
      <c r="E92" s="117" t="str">
        <f t="shared" si="3"/>
        <v xml:space="preserve">－  </v>
      </c>
      <c r="F92" s="86" t="s">
        <v>60</v>
      </c>
      <c r="G92" s="117" t="str">
        <f t="shared" si="4"/>
        <v xml:space="preserve">－  </v>
      </c>
      <c r="H92" s="86" t="s">
        <v>60</v>
      </c>
      <c r="I92" s="117" t="str">
        <f t="shared" si="4"/>
        <v xml:space="preserve">－  </v>
      </c>
      <c r="J92" s="70">
        <v>4037</v>
      </c>
    </row>
    <row r="93" spans="2:14" ht="13.2" customHeight="1" x14ac:dyDescent="0.2">
      <c r="B93" s="705"/>
      <c r="C93" s="75" t="s">
        <v>55</v>
      </c>
      <c r="D93" s="76">
        <v>3650</v>
      </c>
      <c r="E93" s="121">
        <f t="shared" si="3"/>
        <v>0.96382360707684178</v>
      </c>
      <c r="F93" s="76">
        <v>2901</v>
      </c>
      <c r="G93" s="121">
        <f t="shared" si="4"/>
        <v>0.79479452054794519</v>
      </c>
      <c r="H93" s="76">
        <v>2113</v>
      </c>
      <c r="I93" s="121">
        <f t="shared" si="4"/>
        <v>0.72836952774905206</v>
      </c>
      <c r="J93" s="76">
        <v>3787</v>
      </c>
    </row>
    <row r="94" spans="2:14" ht="13.2" customHeight="1" x14ac:dyDescent="0.2">
      <c r="B94" s="706" t="s">
        <v>24</v>
      </c>
      <c r="C94" s="79" t="s">
        <v>58</v>
      </c>
      <c r="D94" s="80">
        <v>204</v>
      </c>
      <c r="E94" s="104">
        <f t="shared" si="3"/>
        <v>0.68686868686868685</v>
      </c>
      <c r="F94" s="80">
        <v>225</v>
      </c>
      <c r="G94" s="119">
        <f>IFERROR((F94/D94),"－  ")</f>
        <v>1.1029411764705883</v>
      </c>
      <c r="H94" s="80">
        <v>190</v>
      </c>
      <c r="I94" s="104">
        <f>IFERROR((H94/F94),"－  ")</f>
        <v>0.84444444444444444</v>
      </c>
      <c r="J94" s="80">
        <v>297</v>
      </c>
    </row>
    <row r="95" spans="2:14" ht="13.2" customHeight="1" x14ac:dyDescent="0.2">
      <c r="B95" s="703"/>
      <c r="C95" s="69" t="s">
        <v>57</v>
      </c>
      <c r="D95" s="70">
        <v>1182</v>
      </c>
      <c r="E95" s="117">
        <f t="shared" si="3"/>
        <v>0.62772172065852361</v>
      </c>
      <c r="F95" s="70">
        <v>1261</v>
      </c>
      <c r="G95" s="117">
        <f t="shared" si="4"/>
        <v>1.0668358714043993</v>
      </c>
      <c r="H95" s="70">
        <v>1057</v>
      </c>
      <c r="I95" s="117">
        <f t="shared" si="4"/>
        <v>0.83822363203806505</v>
      </c>
      <c r="J95" s="70">
        <v>1883</v>
      </c>
      <c r="K95" s="88"/>
      <c r="L95" s="88"/>
      <c r="M95" s="88"/>
      <c r="N95" s="88"/>
    </row>
    <row r="96" spans="2:14" ht="13.2" customHeight="1" x14ac:dyDescent="0.2">
      <c r="B96" s="703"/>
      <c r="C96" s="69" t="s">
        <v>56</v>
      </c>
      <c r="D96" s="70">
        <v>24559</v>
      </c>
      <c r="E96" s="117">
        <f t="shared" si="3"/>
        <v>0.90287121796992753</v>
      </c>
      <c r="F96" s="70">
        <v>21658</v>
      </c>
      <c r="G96" s="117">
        <f t="shared" si="4"/>
        <v>0.88187629789486544</v>
      </c>
      <c r="H96" s="70">
        <v>21108</v>
      </c>
      <c r="I96" s="117">
        <f t="shared" si="4"/>
        <v>0.97460522670606708</v>
      </c>
      <c r="J96" s="70">
        <v>27201</v>
      </c>
      <c r="K96" s="88"/>
      <c r="L96" s="88"/>
      <c r="M96" s="88"/>
      <c r="N96" s="88"/>
    </row>
    <row r="97" spans="1:14" ht="13.2" customHeight="1" x14ac:dyDescent="0.2">
      <c r="B97" s="704"/>
      <c r="C97" s="71" t="s">
        <v>55</v>
      </c>
      <c r="D97" s="72">
        <v>27407</v>
      </c>
      <c r="E97" s="107">
        <f t="shared" si="3"/>
        <v>0.82434505368905464</v>
      </c>
      <c r="F97" s="72">
        <v>22323</v>
      </c>
      <c r="G97" s="118">
        <f t="shared" si="4"/>
        <v>0.81449994526945668</v>
      </c>
      <c r="H97" s="72">
        <v>24764</v>
      </c>
      <c r="I97" s="441">
        <f t="shared" si="4"/>
        <v>1.1093491018232315</v>
      </c>
      <c r="J97" s="72">
        <v>33247</v>
      </c>
      <c r="K97" s="88"/>
      <c r="L97" s="88"/>
      <c r="M97" s="88"/>
      <c r="N97" s="88"/>
    </row>
    <row r="98" spans="1:14" ht="13.2" customHeight="1" x14ac:dyDescent="0.2">
      <c r="B98" s="691" t="s">
        <v>9</v>
      </c>
      <c r="C98" s="128" t="s">
        <v>58</v>
      </c>
      <c r="D98" s="129">
        <f>SUM(D94,D90,D86)</f>
        <v>407</v>
      </c>
      <c r="E98" s="116">
        <f t="shared" si="3"/>
        <v>0.65645161290322585</v>
      </c>
      <c r="F98" s="129">
        <f>SUM(F94,F90,F86)</f>
        <v>445</v>
      </c>
      <c r="G98" s="115">
        <f>IFERROR((F98/D98),"－  ")</f>
        <v>1.0933660933660934</v>
      </c>
      <c r="H98" s="129">
        <f>SUM(H94,H90,H86)</f>
        <v>406</v>
      </c>
      <c r="I98" s="116">
        <f>IFERROR((H98/F98),"－  ")</f>
        <v>0.91235955056179774</v>
      </c>
      <c r="J98" s="129">
        <f>SUM(J94,J90,J86)</f>
        <v>620</v>
      </c>
      <c r="K98" s="88"/>
      <c r="L98" s="88"/>
      <c r="M98" s="88"/>
      <c r="N98" s="88"/>
    </row>
    <row r="99" spans="1:14" ht="13.2" customHeight="1" x14ac:dyDescent="0.2">
      <c r="B99" s="692"/>
      <c r="C99" s="124" t="s">
        <v>57</v>
      </c>
      <c r="D99" s="125">
        <f>SUM(D95,D91,D87)</f>
        <v>2158</v>
      </c>
      <c r="E99" s="117">
        <f t="shared" si="3"/>
        <v>0.60857304004512125</v>
      </c>
      <c r="F99" s="125">
        <f>SUM(F95,F91,F87)</f>
        <v>2378</v>
      </c>
      <c r="G99" s="117">
        <f t="shared" si="4"/>
        <v>1.1019462465245597</v>
      </c>
      <c r="H99" s="125">
        <f>SUM(H95,H91,H87)</f>
        <v>2231</v>
      </c>
      <c r="I99" s="117">
        <f t="shared" si="4"/>
        <v>0.93818334735071485</v>
      </c>
      <c r="J99" s="125">
        <f>SUM(J95,J91,J87)</f>
        <v>3546</v>
      </c>
      <c r="K99" s="88"/>
      <c r="L99" s="88"/>
      <c r="M99" s="88"/>
      <c r="N99" s="88"/>
    </row>
    <row r="100" spans="1:14" ht="13.2" customHeight="1" x14ac:dyDescent="0.2">
      <c r="B100" s="692"/>
      <c r="C100" s="124" t="s">
        <v>56</v>
      </c>
      <c r="D100" s="168" t="s">
        <v>112</v>
      </c>
      <c r="E100" s="117" t="str">
        <f t="shared" si="3"/>
        <v xml:space="preserve">－  </v>
      </c>
      <c r="F100" s="168" t="s">
        <v>112</v>
      </c>
      <c r="G100" s="117" t="str">
        <f t="shared" si="4"/>
        <v xml:space="preserve">－  </v>
      </c>
      <c r="H100" s="168" t="s">
        <v>112</v>
      </c>
      <c r="I100" s="117" t="str">
        <f t="shared" si="4"/>
        <v xml:space="preserve">－  </v>
      </c>
      <c r="J100" s="125">
        <f>SUM(J96,J92,J88)</f>
        <v>50469</v>
      </c>
      <c r="K100" s="88"/>
      <c r="L100" s="88"/>
      <c r="M100" s="88"/>
      <c r="N100" s="88"/>
    </row>
    <row r="101" spans="1:14" ht="13.2" customHeight="1" thickBot="1" x14ac:dyDescent="0.25">
      <c r="B101" s="697"/>
      <c r="C101" s="130" t="s">
        <v>55</v>
      </c>
      <c r="D101" s="131">
        <f>SUM(D97,D93,D89)</f>
        <v>43187</v>
      </c>
      <c r="E101" s="104">
        <f t="shared" si="3"/>
        <v>0.83851739670705183</v>
      </c>
      <c r="F101" s="131">
        <f>SUM(F97,F93,F89)</f>
        <v>35148</v>
      </c>
      <c r="G101" s="119">
        <f t="shared" si="4"/>
        <v>0.81385602148794778</v>
      </c>
      <c r="H101" s="131">
        <f>SUM(H97,H93,H89)</f>
        <v>40385</v>
      </c>
      <c r="I101" s="104">
        <f t="shared" si="4"/>
        <v>1.1489985205417093</v>
      </c>
      <c r="J101" s="131">
        <f>SUM(J97,J93,J89)</f>
        <v>51504</v>
      </c>
    </row>
    <row r="102" spans="1:14" ht="13.2" customHeight="1" x14ac:dyDescent="0.2">
      <c r="B102" s="707" t="s">
        <v>12</v>
      </c>
      <c r="C102" s="132" t="s">
        <v>58</v>
      </c>
      <c r="D102" s="133">
        <f>SUM(D98,D82,D58,D54)</f>
        <v>2392</v>
      </c>
      <c r="E102" s="134">
        <f t="shared" si="3"/>
        <v>0.69373549883990715</v>
      </c>
      <c r="F102" s="133">
        <f>SUM(F98,F82,F58,F54)</f>
        <v>2406</v>
      </c>
      <c r="G102" s="134">
        <f>IFERROR((F102/D102),"－  ")</f>
        <v>1.0058528428093645</v>
      </c>
      <c r="H102" s="133">
        <f>SUM(H98,H82,H58,H54)</f>
        <v>2133</v>
      </c>
      <c r="I102" s="134">
        <f>IFERROR((H102/F102),"－  ")</f>
        <v>0.88653366583541149</v>
      </c>
      <c r="J102" s="133">
        <f>SUM(J98,J82,J58,J54)</f>
        <v>3448</v>
      </c>
    </row>
    <row r="103" spans="1:14" ht="13.2" customHeight="1" x14ac:dyDescent="0.2">
      <c r="B103" s="708"/>
      <c r="C103" s="135" t="s">
        <v>57</v>
      </c>
      <c r="D103" s="136">
        <f>SUM(D99,D83,D59,D55)</f>
        <v>16342</v>
      </c>
      <c r="E103" s="117">
        <f t="shared" si="3"/>
        <v>0.70366861867034103</v>
      </c>
      <c r="F103" s="136">
        <f>SUM(F99,F83,F59,F55)</f>
        <v>18611</v>
      </c>
      <c r="G103" s="117">
        <f t="shared" si="4"/>
        <v>1.1388446946518174</v>
      </c>
      <c r="H103" s="136">
        <f>SUM(H99,H83,H59,H55)</f>
        <v>17570</v>
      </c>
      <c r="I103" s="117">
        <f t="shared" si="4"/>
        <v>0.94406533770350864</v>
      </c>
      <c r="J103" s="136">
        <f>SUM(J99,J83,J59,J55)</f>
        <v>23224</v>
      </c>
    </row>
    <row r="104" spans="1:14" ht="13.2" customHeight="1" x14ac:dyDescent="0.2">
      <c r="B104" s="708"/>
      <c r="C104" s="135" t="s">
        <v>56</v>
      </c>
      <c r="D104" s="169" t="s">
        <v>112</v>
      </c>
      <c r="E104" s="117" t="str">
        <f t="shared" si="3"/>
        <v xml:space="preserve">－  </v>
      </c>
      <c r="F104" s="169" t="s">
        <v>112</v>
      </c>
      <c r="G104" s="117" t="str">
        <f t="shared" si="4"/>
        <v xml:space="preserve">－  </v>
      </c>
      <c r="H104" s="169" t="s">
        <v>112</v>
      </c>
      <c r="I104" s="117" t="str">
        <f t="shared" si="4"/>
        <v xml:space="preserve">－  </v>
      </c>
      <c r="J104" s="136">
        <f>SUM(J100,J84,J60,J56)</f>
        <v>379679</v>
      </c>
    </row>
    <row r="105" spans="1:14" ht="13.2" customHeight="1" thickBot="1" x14ac:dyDescent="0.25">
      <c r="B105" s="709"/>
      <c r="C105" s="137" t="s">
        <v>55</v>
      </c>
      <c r="D105" s="138">
        <f>SUM(D101,D85,D61,D57)</f>
        <v>335402</v>
      </c>
      <c r="E105" s="139">
        <f t="shared" si="3"/>
        <v>0.89703424168429613</v>
      </c>
      <c r="F105" s="138">
        <f>SUM(F101,F85,F61,F57)</f>
        <v>320275</v>
      </c>
      <c r="G105" s="139">
        <f t="shared" si="4"/>
        <v>0.95489889744247203</v>
      </c>
      <c r="H105" s="138">
        <f>SUM(H101,H85,H61,H57)</f>
        <v>331477</v>
      </c>
      <c r="I105" s="139">
        <f t="shared" si="4"/>
        <v>1.0349761923347123</v>
      </c>
      <c r="J105" s="138">
        <f>SUM(J101,J85,J61,J57)</f>
        <v>373901</v>
      </c>
    </row>
    <row r="106" spans="1:14" ht="13.2" customHeight="1" thickTop="1" x14ac:dyDescent="0.2">
      <c r="B106" s="710" t="s">
        <v>59</v>
      </c>
      <c r="C106" s="73" t="s">
        <v>58</v>
      </c>
      <c r="D106" s="74">
        <v>36926</v>
      </c>
      <c r="E106" s="104">
        <f t="shared" si="3"/>
        <v>0.67270276178678134</v>
      </c>
      <c r="F106" s="74">
        <v>40188</v>
      </c>
      <c r="G106" s="119">
        <f>IFERROR((F106/D106),"－  ")</f>
        <v>1.0883388398418459</v>
      </c>
      <c r="H106" s="74">
        <v>37331</v>
      </c>
      <c r="I106" s="104">
        <f>IFERROR((H106/F106),"－  ")</f>
        <v>0.92890912710261775</v>
      </c>
      <c r="J106" s="74">
        <v>54892</v>
      </c>
    </row>
    <row r="107" spans="1:14" ht="13.2" customHeight="1" x14ac:dyDescent="0.2">
      <c r="B107" s="703"/>
      <c r="C107" s="69" t="s">
        <v>57</v>
      </c>
      <c r="D107" s="70">
        <v>332700</v>
      </c>
      <c r="E107" s="117">
        <f t="shared" si="3"/>
        <v>0.71678487405096558</v>
      </c>
      <c r="F107" s="70">
        <v>406585</v>
      </c>
      <c r="G107" s="117">
        <f t="shared" si="4"/>
        <v>1.2220769461977758</v>
      </c>
      <c r="H107" s="70">
        <v>415292</v>
      </c>
      <c r="I107" s="117">
        <f t="shared" si="4"/>
        <v>1.0214149562822041</v>
      </c>
      <c r="J107" s="70">
        <v>464156</v>
      </c>
    </row>
    <row r="108" spans="1:14" ht="13.2" customHeight="1" x14ac:dyDescent="0.2">
      <c r="B108" s="703"/>
      <c r="C108" s="69" t="s">
        <v>56</v>
      </c>
      <c r="D108" s="70">
        <v>6969920</v>
      </c>
      <c r="E108" s="117">
        <f t="shared" si="3"/>
        <v>0.81537603948477466</v>
      </c>
      <c r="F108" s="70">
        <v>8883704</v>
      </c>
      <c r="G108" s="117">
        <f t="shared" si="4"/>
        <v>1.2745776135163676</v>
      </c>
      <c r="H108" s="70">
        <v>8552545</v>
      </c>
      <c r="I108" s="117">
        <f t="shared" si="4"/>
        <v>0.96272286874934154</v>
      </c>
      <c r="J108" s="70">
        <v>8548105</v>
      </c>
    </row>
    <row r="109" spans="1:14" ht="12" customHeight="1" x14ac:dyDescent="0.2">
      <c r="B109" s="704"/>
      <c r="C109" s="71" t="s">
        <v>55</v>
      </c>
      <c r="D109" s="72">
        <v>6658959</v>
      </c>
      <c r="E109" s="107">
        <f t="shared" si="3"/>
        <v>0.90351256750436459</v>
      </c>
      <c r="F109" s="72">
        <v>7109536</v>
      </c>
      <c r="G109" s="140">
        <f t="shared" si="4"/>
        <v>1.0676647806361326</v>
      </c>
      <c r="H109" s="72">
        <v>6994659</v>
      </c>
      <c r="I109" s="140">
        <f t="shared" si="4"/>
        <v>0.98384184284318976</v>
      </c>
      <c r="J109" s="72">
        <v>7370079</v>
      </c>
    </row>
    <row r="110" spans="1:14" x14ac:dyDescent="0.2">
      <c r="A110" s="182"/>
      <c r="B110" s="442"/>
      <c r="C110" s="4"/>
      <c r="D110" s="4"/>
      <c r="E110" s="4" t="s">
        <v>170</v>
      </c>
      <c r="F110" s="182"/>
      <c r="G110" s="593"/>
      <c r="H110" s="11"/>
      <c r="I110" s="60"/>
      <c r="J110" s="182"/>
    </row>
    <row r="111" spans="1:14" ht="13.5" customHeight="1" x14ac:dyDescent="0.2">
      <c r="B111" s="11"/>
      <c r="C111" s="4"/>
      <c r="D111" s="4"/>
      <c r="E111" s="308"/>
      <c r="G111" s="85"/>
      <c r="H111" s="6"/>
    </row>
  </sheetData>
  <mergeCells count="36">
    <mergeCell ref="B106:B109"/>
    <mergeCell ref="B82:B85"/>
    <mergeCell ref="B86:B89"/>
    <mergeCell ref="B90:B93"/>
    <mergeCell ref="B94:B97"/>
    <mergeCell ref="B98:B101"/>
    <mergeCell ref="B66:B69"/>
    <mergeCell ref="B70:B73"/>
    <mergeCell ref="B74:B77"/>
    <mergeCell ref="B78:B81"/>
    <mergeCell ref="B102:B105"/>
    <mergeCell ref="F52:G52"/>
    <mergeCell ref="H52:I52"/>
    <mergeCell ref="B54:B57"/>
    <mergeCell ref="B58:B61"/>
    <mergeCell ref="B62:B65"/>
    <mergeCell ref="B45:B47"/>
    <mergeCell ref="B52:C53"/>
    <mergeCell ref="B27:B29"/>
    <mergeCell ref="B4:C5"/>
    <mergeCell ref="D4:E4"/>
    <mergeCell ref="B15:B17"/>
    <mergeCell ref="B18:B20"/>
    <mergeCell ref="B21:B23"/>
    <mergeCell ref="B24:B26"/>
    <mergeCell ref="B30:B32"/>
    <mergeCell ref="B33:B35"/>
    <mergeCell ref="B36:B38"/>
    <mergeCell ref="B39:B41"/>
    <mergeCell ref="B42:B44"/>
    <mergeCell ref="D52:E52"/>
    <mergeCell ref="F4:G4"/>
    <mergeCell ref="H4:I4"/>
    <mergeCell ref="B6:B8"/>
    <mergeCell ref="B9:B11"/>
    <mergeCell ref="B12:B14"/>
  </mergeCells>
  <phoneticPr fontId="5"/>
  <dataValidations count="1">
    <dataValidation imeMode="off" allowBlank="1" showInputMessage="1" showErrorMessage="1" sqref="D54:J109"/>
  </dataValidations>
  <pageMargins left="0.74803149606299213" right="0.78740157480314965" top="0.59055118110236227" bottom="0.59055118110236227" header="0.51181102362204722" footer="0.19685039370078741"/>
  <pageSetup paperSize="9" scale="97" firstPageNumber="26" fitToHeight="0" orientation="portrait" blackAndWhite="1" useFirstPageNumber="1" r:id="rId1"/>
  <headerFooter scaleWithDoc="0" alignWithMargins="0">
    <oddFooter xml:space="preserve">&amp;C&amp;P </oddFooter>
  </headerFooter>
  <rowBreaks count="1" manualBreakCount="1">
    <brk id="48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52"/>
  <sheetViews>
    <sheetView view="pageBreakPreview" zoomScaleNormal="110" zoomScaleSheetLayoutView="100" workbookViewId="0">
      <selection activeCell="H14" sqref="H14"/>
    </sheetView>
  </sheetViews>
  <sheetFormatPr defaultColWidth="8.109375" defaultRowHeight="13.2" x14ac:dyDescent="0.2"/>
  <cols>
    <col min="1" max="1" width="2.21875" style="181" customWidth="1"/>
    <col min="2" max="2" width="11.6640625" style="13" customWidth="1"/>
    <col min="3" max="3" width="0.33203125" style="13" customWidth="1"/>
    <col min="4" max="4" width="11.21875" style="13" customWidth="1"/>
    <col min="5" max="5" width="0.33203125" style="13" customWidth="1"/>
    <col min="6" max="9" width="11.6640625" style="13" customWidth="1"/>
    <col min="10" max="10" width="11.6640625" style="181" customWidth="1"/>
    <col min="11" max="16384" width="8.109375" style="181"/>
  </cols>
  <sheetData>
    <row r="1" spans="1:11" ht="13.5" customHeight="1" x14ac:dyDescent="0.2">
      <c r="A1" s="182"/>
      <c r="F1"/>
      <c r="H1" s="182"/>
      <c r="I1" s="182"/>
      <c r="J1" s="182"/>
      <c r="K1" s="13"/>
    </row>
    <row r="2" spans="1:11" ht="18.75" customHeight="1" x14ac:dyDescent="0.2">
      <c r="A2" s="18" t="s">
        <v>72</v>
      </c>
      <c r="F2"/>
      <c r="G2" s="46"/>
      <c r="H2" s="182"/>
      <c r="I2" s="182"/>
      <c r="J2" s="182"/>
      <c r="K2" s="45"/>
    </row>
    <row r="3" spans="1:11" ht="15" customHeight="1" x14ac:dyDescent="0.2">
      <c r="A3" s="182"/>
      <c r="B3" s="20"/>
      <c r="C3" s="20"/>
      <c r="F3"/>
      <c r="H3" s="182"/>
      <c r="I3" s="182"/>
      <c r="J3" s="448" t="s">
        <v>150</v>
      </c>
      <c r="K3" s="47"/>
    </row>
    <row r="4" spans="1:11" ht="16.5" customHeight="1" x14ac:dyDescent="0.2">
      <c r="A4" s="182"/>
      <c r="B4" s="683" t="s">
        <v>99</v>
      </c>
      <c r="C4" s="711"/>
      <c r="D4" s="711"/>
      <c r="E4" s="712"/>
      <c r="F4" s="21" t="s">
        <v>69</v>
      </c>
      <c r="G4" s="21" t="s">
        <v>107</v>
      </c>
      <c r="H4" s="449" t="s">
        <v>113</v>
      </c>
      <c r="I4" s="449" t="s">
        <v>120</v>
      </c>
      <c r="J4" s="286" t="s">
        <v>151</v>
      </c>
      <c r="K4" s="21" t="s">
        <v>70</v>
      </c>
    </row>
    <row r="5" spans="1:11" ht="18" customHeight="1" x14ac:dyDescent="0.2">
      <c r="A5" s="182"/>
      <c r="B5" s="450"/>
      <c r="C5" s="451"/>
      <c r="D5" s="452" t="s">
        <v>68</v>
      </c>
      <c r="E5" s="453"/>
      <c r="F5" s="454">
        <v>6182</v>
      </c>
      <c r="G5" s="454">
        <v>6248</v>
      </c>
      <c r="H5" s="455">
        <v>3705</v>
      </c>
      <c r="I5" s="455">
        <v>5291</v>
      </c>
      <c r="J5" s="456">
        <v>7265</v>
      </c>
      <c r="K5" s="279">
        <v>6115</v>
      </c>
    </row>
    <row r="6" spans="1:11" ht="18" customHeight="1" x14ac:dyDescent="0.2">
      <c r="A6" s="182"/>
      <c r="B6" s="457" t="s">
        <v>89</v>
      </c>
      <c r="C6" s="458"/>
      <c r="D6" s="459" t="s">
        <v>67</v>
      </c>
      <c r="E6" s="460"/>
      <c r="F6" s="48">
        <v>304</v>
      </c>
      <c r="G6" s="48">
        <v>389</v>
      </c>
      <c r="H6" s="461">
        <v>277</v>
      </c>
      <c r="I6" s="461">
        <v>311</v>
      </c>
      <c r="J6" s="462">
        <v>329</v>
      </c>
      <c r="K6" s="48">
        <v>265</v>
      </c>
    </row>
    <row r="7" spans="1:11" ht="18" customHeight="1" x14ac:dyDescent="0.2">
      <c r="A7" s="182"/>
      <c r="B7" s="463"/>
      <c r="C7" s="464"/>
      <c r="D7" s="465" t="s">
        <v>66</v>
      </c>
      <c r="E7" s="466"/>
      <c r="F7" s="49">
        <v>5879</v>
      </c>
      <c r="G7" s="49">
        <v>5859</v>
      </c>
      <c r="H7" s="467">
        <v>3428</v>
      </c>
      <c r="I7" s="467">
        <v>4980</v>
      </c>
      <c r="J7" s="468">
        <v>6936</v>
      </c>
      <c r="K7" s="49">
        <v>5850</v>
      </c>
    </row>
    <row r="8" spans="1:11" ht="18" customHeight="1" x14ac:dyDescent="0.2">
      <c r="A8" s="182"/>
      <c r="B8" s="469"/>
      <c r="C8" s="470"/>
      <c r="D8" s="471" t="s">
        <v>19</v>
      </c>
      <c r="E8" s="472"/>
      <c r="F8" s="50">
        <v>953</v>
      </c>
      <c r="G8" s="50">
        <v>974</v>
      </c>
      <c r="H8" s="473">
        <v>864</v>
      </c>
      <c r="I8" s="473">
        <v>966</v>
      </c>
      <c r="J8" s="474">
        <v>1065</v>
      </c>
      <c r="K8" s="50">
        <v>897</v>
      </c>
    </row>
    <row r="9" spans="1:11" ht="18" customHeight="1" x14ac:dyDescent="0.2">
      <c r="A9" s="182"/>
      <c r="B9" s="457" t="s">
        <v>25</v>
      </c>
      <c r="C9" s="458"/>
      <c r="D9" s="459" t="s">
        <v>67</v>
      </c>
      <c r="E9" s="460"/>
      <c r="F9" s="48">
        <v>78</v>
      </c>
      <c r="G9" s="48">
        <v>82</v>
      </c>
      <c r="H9" s="461">
        <v>23</v>
      </c>
      <c r="I9" s="461">
        <v>38</v>
      </c>
      <c r="J9" s="462">
        <v>57</v>
      </c>
      <c r="K9" s="48">
        <v>88</v>
      </c>
    </row>
    <row r="10" spans="1:11" ht="18" customHeight="1" x14ac:dyDescent="0.2">
      <c r="A10" s="182"/>
      <c r="B10" s="463"/>
      <c r="C10" s="464"/>
      <c r="D10" s="465" t="s">
        <v>66</v>
      </c>
      <c r="E10" s="466"/>
      <c r="F10" s="49">
        <v>875</v>
      </c>
      <c r="G10" s="49">
        <v>893</v>
      </c>
      <c r="H10" s="467">
        <v>841</v>
      </c>
      <c r="I10" s="467">
        <v>928</v>
      </c>
      <c r="J10" s="468">
        <v>1008</v>
      </c>
      <c r="K10" s="49">
        <v>809</v>
      </c>
    </row>
    <row r="11" spans="1:11" ht="18" customHeight="1" x14ac:dyDescent="0.2">
      <c r="A11" s="182"/>
      <c r="B11" s="469"/>
      <c r="C11" s="475"/>
      <c r="D11" s="476" t="s">
        <v>19</v>
      </c>
      <c r="E11" s="477"/>
      <c r="F11" s="50">
        <v>274</v>
      </c>
      <c r="G11" s="50">
        <v>262</v>
      </c>
      <c r="H11" s="473">
        <v>195</v>
      </c>
      <c r="I11" s="473">
        <v>215</v>
      </c>
      <c r="J11" s="474">
        <v>236</v>
      </c>
      <c r="K11" s="50">
        <v>148</v>
      </c>
    </row>
    <row r="12" spans="1:11" ht="18" customHeight="1" x14ac:dyDescent="0.2">
      <c r="A12" s="182"/>
      <c r="B12" s="457" t="s">
        <v>2</v>
      </c>
      <c r="C12" s="458"/>
      <c r="D12" s="459" t="s">
        <v>67</v>
      </c>
      <c r="E12" s="460"/>
      <c r="F12" s="51" t="s">
        <v>106</v>
      </c>
      <c r="G12" s="51" t="s">
        <v>106</v>
      </c>
      <c r="H12" s="478" t="s">
        <v>106</v>
      </c>
      <c r="I12" s="478" t="s">
        <v>152</v>
      </c>
      <c r="J12" s="479" t="s">
        <v>152</v>
      </c>
      <c r="K12" s="51" t="s">
        <v>106</v>
      </c>
    </row>
    <row r="13" spans="1:11" ht="18" customHeight="1" x14ac:dyDescent="0.2">
      <c r="A13" s="182"/>
      <c r="B13" s="469"/>
      <c r="C13" s="480"/>
      <c r="D13" s="481" t="s">
        <v>66</v>
      </c>
      <c r="E13" s="482"/>
      <c r="F13" s="52">
        <v>274</v>
      </c>
      <c r="G13" s="52">
        <v>262</v>
      </c>
      <c r="H13" s="483">
        <v>195</v>
      </c>
      <c r="I13" s="483">
        <v>215</v>
      </c>
      <c r="J13" s="462">
        <v>236</v>
      </c>
      <c r="K13" s="52">
        <v>148</v>
      </c>
    </row>
    <row r="14" spans="1:11" ht="18" customHeight="1" x14ac:dyDescent="0.2">
      <c r="A14" s="182"/>
      <c r="B14" s="484"/>
      <c r="C14" s="475"/>
      <c r="D14" s="476" t="s">
        <v>19</v>
      </c>
      <c r="E14" s="477"/>
      <c r="F14" s="53">
        <v>467</v>
      </c>
      <c r="G14" s="53">
        <v>469</v>
      </c>
      <c r="H14" s="485">
        <v>334</v>
      </c>
      <c r="I14" s="485">
        <v>356</v>
      </c>
      <c r="J14" s="486">
        <v>420</v>
      </c>
      <c r="K14" s="53">
        <v>221</v>
      </c>
    </row>
    <row r="15" spans="1:11" ht="18" customHeight="1" x14ac:dyDescent="0.2">
      <c r="A15" s="182"/>
      <c r="B15" s="457" t="s">
        <v>3</v>
      </c>
      <c r="C15" s="458"/>
      <c r="D15" s="459" t="s">
        <v>67</v>
      </c>
      <c r="E15" s="460"/>
      <c r="F15" s="48">
        <v>25</v>
      </c>
      <c r="G15" s="48">
        <v>24</v>
      </c>
      <c r="H15" s="461">
        <v>8</v>
      </c>
      <c r="I15" s="487" t="s">
        <v>152</v>
      </c>
      <c r="J15" s="462">
        <v>0</v>
      </c>
      <c r="K15" s="48">
        <v>25</v>
      </c>
    </row>
    <row r="16" spans="1:11" ht="18" customHeight="1" x14ac:dyDescent="0.2">
      <c r="A16" s="182"/>
      <c r="B16" s="488"/>
      <c r="C16" s="480"/>
      <c r="D16" s="481" t="s">
        <v>66</v>
      </c>
      <c r="E16" s="482"/>
      <c r="F16" s="54">
        <v>443</v>
      </c>
      <c r="G16" s="54">
        <v>445</v>
      </c>
      <c r="H16" s="489">
        <v>327</v>
      </c>
      <c r="I16" s="489">
        <v>356</v>
      </c>
      <c r="J16" s="462">
        <v>420</v>
      </c>
      <c r="K16" s="54">
        <v>196</v>
      </c>
    </row>
    <row r="17" spans="1:11" ht="18" customHeight="1" x14ac:dyDescent="0.2">
      <c r="A17" s="182"/>
      <c r="B17" s="469"/>
      <c r="C17" s="475"/>
      <c r="D17" s="476" t="s">
        <v>19</v>
      </c>
      <c r="E17" s="477"/>
      <c r="F17" s="50">
        <v>704</v>
      </c>
      <c r="G17" s="50">
        <v>666</v>
      </c>
      <c r="H17" s="473">
        <v>484</v>
      </c>
      <c r="I17" s="473">
        <v>374</v>
      </c>
      <c r="J17" s="486">
        <v>523</v>
      </c>
      <c r="K17" s="50">
        <v>728</v>
      </c>
    </row>
    <row r="18" spans="1:11" ht="18" customHeight="1" x14ac:dyDescent="0.2">
      <c r="A18" s="182"/>
      <c r="B18" s="457" t="s">
        <v>4</v>
      </c>
      <c r="C18" s="458"/>
      <c r="D18" s="459" t="s">
        <v>67</v>
      </c>
      <c r="E18" s="460"/>
      <c r="F18" s="48">
        <v>4</v>
      </c>
      <c r="G18" s="48">
        <v>5</v>
      </c>
      <c r="H18" s="461">
        <v>2</v>
      </c>
      <c r="I18" s="461">
        <v>4</v>
      </c>
      <c r="J18" s="462">
        <v>3</v>
      </c>
      <c r="K18" s="48">
        <v>4</v>
      </c>
    </row>
    <row r="19" spans="1:11" ht="18" customHeight="1" x14ac:dyDescent="0.2">
      <c r="A19" s="182"/>
      <c r="B19" s="469"/>
      <c r="C19" s="480"/>
      <c r="D19" s="481" t="s">
        <v>66</v>
      </c>
      <c r="E19" s="482"/>
      <c r="F19" s="52">
        <v>700</v>
      </c>
      <c r="G19" s="52">
        <v>660</v>
      </c>
      <c r="H19" s="483">
        <v>481</v>
      </c>
      <c r="I19" s="483">
        <v>370</v>
      </c>
      <c r="J19" s="462">
        <v>520</v>
      </c>
      <c r="K19" s="52">
        <v>724</v>
      </c>
    </row>
    <row r="20" spans="1:11" ht="18" customHeight="1" x14ac:dyDescent="0.2">
      <c r="A20" s="182"/>
      <c r="B20" s="484"/>
      <c r="C20" s="475"/>
      <c r="D20" s="476" t="s">
        <v>19</v>
      </c>
      <c r="E20" s="477"/>
      <c r="F20" s="53">
        <v>1569</v>
      </c>
      <c r="G20" s="53">
        <v>1498</v>
      </c>
      <c r="H20" s="485">
        <v>1245</v>
      </c>
      <c r="I20" s="485">
        <v>1172</v>
      </c>
      <c r="J20" s="486">
        <v>1223</v>
      </c>
      <c r="K20" s="53">
        <v>1641</v>
      </c>
    </row>
    <row r="21" spans="1:11" ht="18" customHeight="1" x14ac:dyDescent="0.2">
      <c r="A21" s="182"/>
      <c r="B21" s="457" t="s">
        <v>5</v>
      </c>
      <c r="C21" s="458"/>
      <c r="D21" s="459" t="s">
        <v>67</v>
      </c>
      <c r="E21" s="460"/>
      <c r="F21" s="48">
        <v>55</v>
      </c>
      <c r="G21" s="48">
        <v>51</v>
      </c>
      <c r="H21" s="461">
        <v>33</v>
      </c>
      <c r="I21" s="461">
        <v>34</v>
      </c>
      <c r="J21" s="462">
        <v>37</v>
      </c>
      <c r="K21" s="48">
        <v>58</v>
      </c>
    </row>
    <row r="22" spans="1:11" ht="18" customHeight="1" x14ac:dyDescent="0.2">
      <c r="A22" s="182"/>
      <c r="B22" s="488"/>
      <c r="C22" s="480"/>
      <c r="D22" s="481" t="s">
        <v>66</v>
      </c>
      <c r="E22" s="482"/>
      <c r="F22" s="54">
        <v>1514</v>
      </c>
      <c r="G22" s="54">
        <v>1447</v>
      </c>
      <c r="H22" s="489">
        <v>1212</v>
      </c>
      <c r="I22" s="489">
        <v>1138</v>
      </c>
      <c r="J22" s="462">
        <v>1186</v>
      </c>
      <c r="K22" s="54">
        <v>1583</v>
      </c>
    </row>
    <row r="23" spans="1:11" ht="18" customHeight="1" x14ac:dyDescent="0.2">
      <c r="A23" s="182"/>
      <c r="B23" s="469"/>
      <c r="C23" s="475"/>
      <c r="D23" s="476" t="s">
        <v>19</v>
      </c>
      <c r="E23" s="477"/>
      <c r="F23" s="50">
        <v>245</v>
      </c>
      <c r="G23" s="50">
        <v>240</v>
      </c>
      <c r="H23" s="473">
        <v>19</v>
      </c>
      <c r="I23" s="473">
        <v>20</v>
      </c>
      <c r="J23" s="486">
        <v>215</v>
      </c>
      <c r="K23" s="50">
        <v>254</v>
      </c>
    </row>
    <row r="24" spans="1:11" ht="18" customHeight="1" x14ac:dyDescent="0.2">
      <c r="A24" s="182"/>
      <c r="B24" s="457" t="s">
        <v>6</v>
      </c>
      <c r="C24" s="458"/>
      <c r="D24" s="459" t="s">
        <v>67</v>
      </c>
      <c r="E24" s="460"/>
      <c r="F24" s="51" t="s">
        <v>106</v>
      </c>
      <c r="G24" s="51" t="s">
        <v>106</v>
      </c>
      <c r="H24" s="478" t="s">
        <v>106</v>
      </c>
      <c r="I24" s="478" t="s">
        <v>152</v>
      </c>
      <c r="J24" s="479" t="s">
        <v>152</v>
      </c>
      <c r="K24" s="51" t="s">
        <v>106</v>
      </c>
    </row>
    <row r="25" spans="1:11" ht="18" customHeight="1" x14ac:dyDescent="0.2">
      <c r="A25" s="182"/>
      <c r="B25" s="469"/>
      <c r="C25" s="480"/>
      <c r="D25" s="481" t="s">
        <v>66</v>
      </c>
      <c r="E25" s="482"/>
      <c r="F25" s="52">
        <v>245</v>
      </c>
      <c r="G25" s="52">
        <v>240</v>
      </c>
      <c r="H25" s="483">
        <v>19</v>
      </c>
      <c r="I25" s="483">
        <v>20</v>
      </c>
      <c r="J25" s="468">
        <v>215</v>
      </c>
      <c r="K25" s="52">
        <v>254</v>
      </c>
    </row>
    <row r="26" spans="1:11" ht="18" customHeight="1" x14ac:dyDescent="0.2">
      <c r="A26" s="182"/>
      <c r="B26" s="490"/>
      <c r="C26" s="491"/>
      <c r="D26" s="492" t="s">
        <v>19</v>
      </c>
      <c r="E26" s="493"/>
      <c r="F26" s="494">
        <f t="shared" ref="F26:I28" si="0">SUM(F23,F20,F17,F14,F11)</f>
        <v>3259</v>
      </c>
      <c r="G26" s="494">
        <f t="shared" si="0"/>
        <v>3135</v>
      </c>
      <c r="H26" s="495">
        <f t="shared" si="0"/>
        <v>2277</v>
      </c>
      <c r="I26" s="495">
        <f t="shared" si="0"/>
        <v>2137</v>
      </c>
      <c r="J26" s="496">
        <f>SUM(J11,J14,J17,J20,J23)</f>
        <v>2617</v>
      </c>
      <c r="K26" s="280">
        <f>SUM(K23,K20,K17,K14,K11)</f>
        <v>2992</v>
      </c>
    </row>
    <row r="27" spans="1:11" ht="18" customHeight="1" x14ac:dyDescent="0.2">
      <c r="A27" s="182"/>
      <c r="B27" s="497" t="s">
        <v>10</v>
      </c>
      <c r="C27" s="498"/>
      <c r="D27" s="499" t="s">
        <v>67</v>
      </c>
      <c r="E27" s="500"/>
      <c r="F27" s="153">
        <f t="shared" si="0"/>
        <v>84</v>
      </c>
      <c r="G27" s="153">
        <f t="shared" si="0"/>
        <v>80</v>
      </c>
      <c r="H27" s="501">
        <f t="shared" si="0"/>
        <v>43</v>
      </c>
      <c r="I27" s="501">
        <f t="shared" si="0"/>
        <v>38</v>
      </c>
      <c r="J27" s="502">
        <f>SUM(J12,J15,J18,J21,J24)</f>
        <v>40</v>
      </c>
      <c r="K27" s="153">
        <f>SUM(K24,K21,K18,K15,K12)</f>
        <v>87</v>
      </c>
    </row>
    <row r="28" spans="1:11" ht="18" customHeight="1" x14ac:dyDescent="0.2">
      <c r="A28" s="182"/>
      <c r="B28" s="503"/>
      <c r="C28" s="504"/>
      <c r="D28" s="505" t="s">
        <v>66</v>
      </c>
      <c r="E28" s="506"/>
      <c r="F28" s="507">
        <f t="shared" si="0"/>
        <v>3176</v>
      </c>
      <c r="G28" s="507">
        <f t="shared" si="0"/>
        <v>3054</v>
      </c>
      <c r="H28" s="508">
        <f t="shared" si="0"/>
        <v>2234</v>
      </c>
      <c r="I28" s="508">
        <f t="shared" si="0"/>
        <v>2099</v>
      </c>
      <c r="J28" s="509">
        <f>SUM(J13,J16,J19,J22,J25)</f>
        <v>2577</v>
      </c>
      <c r="K28" s="281">
        <f>SUM(K25,K22,K19,K16,K13)</f>
        <v>2905</v>
      </c>
    </row>
    <row r="29" spans="1:11" ht="18" customHeight="1" x14ac:dyDescent="0.2">
      <c r="A29" s="182"/>
      <c r="B29" s="469"/>
      <c r="C29" s="470"/>
      <c r="D29" s="471" t="s">
        <v>19</v>
      </c>
      <c r="E29" s="472"/>
      <c r="F29" s="50">
        <v>21260</v>
      </c>
      <c r="G29" s="50">
        <v>18960</v>
      </c>
      <c r="H29" s="473">
        <v>12570</v>
      </c>
      <c r="I29" s="473">
        <v>13500</v>
      </c>
      <c r="J29" s="474">
        <v>17360</v>
      </c>
      <c r="K29" s="50">
        <v>21520</v>
      </c>
    </row>
    <row r="30" spans="1:11" ht="18" customHeight="1" x14ac:dyDescent="0.2">
      <c r="A30" s="182"/>
      <c r="B30" s="457" t="s">
        <v>94</v>
      </c>
      <c r="C30" s="458"/>
      <c r="D30" s="459" t="s">
        <v>67</v>
      </c>
      <c r="E30" s="460"/>
      <c r="F30" s="48">
        <v>4526</v>
      </c>
      <c r="G30" s="48">
        <v>4297</v>
      </c>
      <c r="H30" s="461">
        <v>2789</v>
      </c>
      <c r="I30" s="461">
        <v>2541</v>
      </c>
      <c r="J30" s="462">
        <v>3450</v>
      </c>
      <c r="K30" s="48">
        <v>4694</v>
      </c>
    </row>
    <row r="31" spans="1:11" ht="18" customHeight="1" x14ac:dyDescent="0.2">
      <c r="A31" s="182"/>
      <c r="B31" s="469"/>
      <c r="C31" s="510"/>
      <c r="D31" s="511" t="s">
        <v>66</v>
      </c>
      <c r="E31" s="512"/>
      <c r="F31" s="52">
        <v>16734</v>
      </c>
      <c r="G31" s="52">
        <v>14663</v>
      </c>
      <c r="H31" s="483">
        <v>9781</v>
      </c>
      <c r="I31" s="483">
        <v>10959</v>
      </c>
      <c r="J31" s="462">
        <v>13910</v>
      </c>
      <c r="K31" s="52">
        <v>16826</v>
      </c>
    </row>
    <row r="32" spans="1:11" ht="18" customHeight="1" x14ac:dyDescent="0.2">
      <c r="A32" s="182"/>
      <c r="B32" s="484"/>
      <c r="C32" s="475"/>
      <c r="D32" s="476" t="s">
        <v>19</v>
      </c>
      <c r="E32" s="477"/>
      <c r="F32" s="53">
        <v>1242</v>
      </c>
      <c r="G32" s="53">
        <v>895</v>
      </c>
      <c r="H32" s="485">
        <v>771</v>
      </c>
      <c r="I32" s="485">
        <v>1062</v>
      </c>
      <c r="J32" s="486">
        <v>1039</v>
      </c>
      <c r="K32" s="53">
        <v>1339</v>
      </c>
    </row>
    <row r="33" spans="1:11" ht="18" customHeight="1" x14ac:dyDescent="0.2">
      <c r="A33" s="182"/>
      <c r="B33" s="457" t="s">
        <v>95</v>
      </c>
      <c r="C33" s="458"/>
      <c r="D33" s="459" t="s">
        <v>67</v>
      </c>
      <c r="E33" s="460"/>
      <c r="F33" s="48">
        <v>15</v>
      </c>
      <c r="G33" s="48">
        <v>13</v>
      </c>
      <c r="H33" s="461">
        <v>13</v>
      </c>
      <c r="I33" s="461">
        <v>11</v>
      </c>
      <c r="J33" s="462">
        <v>19</v>
      </c>
      <c r="K33" s="48">
        <v>27</v>
      </c>
    </row>
    <row r="34" spans="1:11" ht="18" customHeight="1" x14ac:dyDescent="0.2">
      <c r="A34" s="182"/>
      <c r="B34" s="488"/>
      <c r="C34" s="480"/>
      <c r="D34" s="481" t="s">
        <v>66</v>
      </c>
      <c r="E34" s="482"/>
      <c r="F34" s="54">
        <v>1228</v>
      </c>
      <c r="G34" s="54">
        <v>882</v>
      </c>
      <c r="H34" s="489">
        <v>758</v>
      </c>
      <c r="I34" s="489">
        <v>1051</v>
      </c>
      <c r="J34" s="462">
        <v>1020</v>
      </c>
      <c r="K34" s="54">
        <v>1312</v>
      </c>
    </row>
    <row r="35" spans="1:11" ht="18" customHeight="1" x14ac:dyDescent="0.2">
      <c r="A35" s="182"/>
      <c r="B35" s="469"/>
      <c r="C35" s="470"/>
      <c r="D35" s="471" t="s">
        <v>19</v>
      </c>
      <c r="E35" s="472"/>
      <c r="F35" s="50">
        <v>3647</v>
      </c>
      <c r="G35" s="50">
        <v>4096</v>
      </c>
      <c r="H35" s="473">
        <v>3602</v>
      </c>
      <c r="I35" s="473">
        <v>3500</v>
      </c>
      <c r="J35" s="486">
        <v>3804</v>
      </c>
      <c r="K35" s="50">
        <v>3309</v>
      </c>
    </row>
    <row r="36" spans="1:11" ht="18" customHeight="1" x14ac:dyDescent="0.2">
      <c r="A36" s="182"/>
      <c r="B36" s="457" t="s">
        <v>103</v>
      </c>
      <c r="C36" s="458"/>
      <c r="D36" s="459" t="s">
        <v>67</v>
      </c>
      <c r="E36" s="460"/>
      <c r="F36" s="48">
        <v>690</v>
      </c>
      <c r="G36" s="48">
        <v>674</v>
      </c>
      <c r="H36" s="461">
        <v>503</v>
      </c>
      <c r="I36" s="461">
        <v>407</v>
      </c>
      <c r="J36" s="462">
        <v>580</v>
      </c>
      <c r="K36" s="48">
        <v>681</v>
      </c>
    </row>
    <row r="37" spans="1:11" ht="18" customHeight="1" x14ac:dyDescent="0.2">
      <c r="A37" s="182"/>
      <c r="B37" s="463"/>
      <c r="C37" s="464"/>
      <c r="D37" s="465" t="s">
        <v>66</v>
      </c>
      <c r="E37" s="466"/>
      <c r="F37" s="49">
        <v>2956</v>
      </c>
      <c r="G37" s="49">
        <v>3422</v>
      </c>
      <c r="H37" s="467">
        <v>3099</v>
      </c>
      <c r="I37" s="467">
        <v>3092</v>
      </c>
      <c r="J37" s="468">
        <v>3224</v>
      </c>
      <c r="K37" s="49">
        <v>2628</v>
      </c>
    </row>
    <row r="38" spans="1:11" ht="18" customHeight="1" x14ac:dyDescent="0.2">
      <c r="A38" s="182"/>
      <c r="B38" s="513"/>
      <c r="C38" s="514"/>
      <c r="D38" s="515" t="s">
        <v>19</v>
      </c>
      <c r="E38" s="516"/>
      <c r="F38" s="517">
        <f t="shared" ref="F38:I40" si="1">F35+F32+F29</f>
        <v>26149</v>
      </c>
      <c r="G38" s="517">
        <f t="shared" si="1"/>
        <v>23951</v>
      </c>
      <c r="H38" s="518">
        <f t="shared" si="1"/>
        <v>16943</v>
      </c>
      <c r="I38" s="518">
        <f t="shared" si="1"/>
        <v>18062</v>
      </c>
      <c r="J38" s="496">
        <f>J29+J32+J35</f>
        <v>22203</v>
      </c>
      <c r="K38" s="280">
        <f>K35+K32+K29</f>
        <v>26168</v>
      </c>
    </row>
    <row r="39" spans="1:11" ht="18" customHeight="1" x14ac:dyDescent="0.2">
      <c r="A39" s="182"/>
      <c r="B39" s="497" t="s">
        <v>15</v>
      </c>
      <c r="C39" s="498"/>
      <c r="D39" s="499" t="s">
        <v>67</v>
      </c>
      <c r="E39" s="500"/>
      <c r="F39" s="153">
        <f t="shared" si="1"/>
        <v>5231</v>
      </c>
      <c r="G39" s="153">
        <f t="shared" si="1"/>
        <v>4984</v>
      </c>
      <c r="H39" s="501">
        <f t="shared" si="1"/>
        <v>3305</v>
      </c>
      <c r="I39" s="501">
        <f t="shared" si="1"/>
        <v>2959</v>
      </c>
      <c r="J39" s="502">
        <f t="shared" ref="J39:J40" si="2">J30+J33+J36</f>
        <v>4049</v>
      </c>
      <c r="K39" s="153">
        <f>K36+K33+K30</f>
        <v>5402</v>
      </c>
    </row>
    <row r="40" spans="1:11" ht="18" customHeight="1" thickBot="1" x14ac:dyDescent="0.25">
      <c r="A40" s="182"/>
      <c r="B40" s="519"/>
      <c r="C40" s="520"/>
      <c r="D40" s="521" t="s">
        <v>66</v>
      </c>
      <c r="E40" s="522"/>
      <c r="F40" s="174">
        <f t="shared" si="1"/>
        <v>20918</v>
      </c>
      <c r="G40" s="174">
        <f t="shared" si="1"/>
        <v>18967</v>
      </c>
      <c r="H40" s="523">
        <f t="shared" si="1"/>
        <v>13638</v>
      </c>
      <c r="I40" s="523">
        <f t="shared" si="1"/>
        <v>15102</v>
      </c>
      <c r="J40" s="524">
        <f t="shared" si="2"/>
        <v>18154</v>
      </c>
      <c r="K40" s="174">
        <f>K37+K34+K31</f>
        <v>20766</v>
      </c>
    </row>
    <row r="41" spans="1:11" ht="18" customHeight="1" x14ac:dyDescent="0.2">
      <c r="A41" s="182"/>
      <c r="B41" s="525"/>
      <c r="C41" s="526"/>
      <c r="D41" s="527" t="s">
        <v>19</v>
      </c>
      <c r="E41" s="528"/>
      <c r="F41" s="154">
        <f t="shared" ref="F41:I43" si="3">SUM(F38,F26,F8,F5)</f>
        <v>36543</v>
      </c>
      <c r="G41" s="154">
        <f t="shared" si="3"/>
        <v>34308</v>
      </c>
      <c r="H41" s="529">
        <f t="shared" si="3"/>
        <v>23789</v>
      </c>
      <c r="I41" s="529">
        <f t="shared" si="3"/>
        <v>26456</v>
      </c>
      <c r="J41" s="530">
        <f>SUM(J5,J8,J26,J38)</f>
        <v>33150</v>
      </c>
      <c r="K41" s="154">
        <f>SUM(K38,K26,K8,K5)</f>
        <v>36172</v>
      </c>
    </row>
    <row r="42" spans="1:11" ht="18" customHeight="1" x14ac:dyDescent="0.2">
      <c r="A42" s="182"/>
      <c r="B42" s="531" t="s">
        <v>18</v>
      </c>
      <c r="C42" s="498"/>
      <c r="D42" s="499" t="s">
        <v>67</v>
      </c>
      <c r="E42" s="500"/>
      <c r="F42" s="155">
        <f t="shared" si="3"/>
        <v>5697</v>
      </c>
      <c r="G42" s="155">
        <f t="shared" si="3"/>
        <v>5535</v>
      </c>
      <c r="H42" s="532">
        <f t="shared" si="3"/>
        <v>3648</v>
      </c>
      <c r="I42" s="532">
        <f t="shared" si="3"/>
        <v>3346</v>
      </c>
      <c r="J42" s="502">
        <f t="shared" ref="J42:J43" si="4">SUM(J6,J9,J27,J39)</f>
        <v>4475</v>
      </c>
      <c r="K42" s="155">
        <f>SUM(K39,K27,K9,K6)</f>
        <v>5842</v>
      </c>
    </row>
    <row r="43" spans="1:11" ht="18" customHeight="1" thickBot="1" x14ac:dyDescent="0.25">
      <c r="A43" s="182"/>
      <c r="B43" s="533"/>
      <c r="C43" s="534"/>
      <c r="D43" s="535" t="s">
        <v>66</v>
      </c>
      <c r="E43" s="536"/>
      <c r="F43" s="156">
        <f t="shared" si="3"/>
        <v>30848</v>
      </c>
      <c r="G43" s="156">
        <f t="shared" si="3"/>
        <v>28773</v>
      </c>
      <c r="H43" s="537">
        <f t="shared" si="3"/>
        <v>20141</v>
      </c>
      <c r="I43" s="537">
        <f t="shared" si="3"/>
        <v>23109</v>
      </c>
      <c r="J43" s="538">
        <f t="shared" si="4"/>
        <v>28675</v>
      </c>
      <c r="K43" s="156">
        <f>SUM(K40,K28,K10,K7)</f>
        <v>30330</v>
      </c>
    </row>
    <row r="44" spans="1:11" ht="18" customHeight="1" thickTop="1" x14ac:dyDescent="0.2">
      <c r="A44" s="182"/>
      <c r="B44" s="469"/>
      <c r="C44" s="470"/>
      <c r="D44" s="471" t="s">
        <v>19</v>
      </c>
      <c r="E44" s="472"/>
      <c r="F44" s="50">
        <v>200264</v>
      </c>
      <c r="G44" s="50">
        <v>204668</v>
      </c>
      <c r="H44" s="473">
        <v>108486</v>
      </c>
      <c r="I44" s="473">
        <v>117251</v>
      </c>
      <c r="J44" s="539">
        <v>164062</v>
      </c>
      <c r="K44" s="50">
        <v>200694</v>
      </c>
    </row>
    <row r="45" spans="1:11" ht="18" customHeight="1" x14ac:dyDescent="0.2">
      <c r="A45" s="182"/>
      <c r="B45" s="457" t="s">
        <v>16</v>
      </c>
      <c r="C45" s="458"/>
      <c r="D45" s="459" t="s">
        <v>67</v>
      </c>
      <c r="E45" s="460"/>
      <c r="F45" s="48">
        <v>17914</v>
      </c>
      <c r="G45" s="48">
        <v>17353</v>
      </c>
      <c r="H45" s="461">
        <v>10544</v>
      </c>
      <c r="I45" s="461">
        <v>10567</v>
      </c>
      <c r="J45" s="462">
        <v>14426</v>
      </c>
      <c r="K45" s="48">
        <v>16649</v>
      </c>
    </row>
    <row r="46" spans="1:11" ht="18" customHeight="1" x14ac:dyDescent="0.2">
      <c r="A46" s="182"/>
      <c r="B46" s="463"/>
      <c r="C46" s="464"/>
      <c r="D46" s="465" t="s">
        <v>66</v>
      </c>
      <c r="E46" s="466"/>
      <c r="F46" s="49">
        <v>182350</v>
      </c>
      <c r="G46" s="49">
        <v>187315</v>
      </c>
      <c r="H46" s="467">
        <v>97941</v>
      </c>
      <c r="I46" s="467">
        <v>106684</v>
      </c>
      <c r="J46" s="468">
        <v>149636</v>
      </c>
      <c r="K46" s="49">
        <v>184044</v>
      </c>
    </row>
    <row r="47" spans="1:11" x14ac:dyDescent="0.2">
      <c r="A47" s="182"/>
      <c r="B47" s="17"/>
      <c r="C47" s="17"/>
      <c r="D47" s="17"/>
      <c r="E47" s="17"/>
      <c r="F47"/>
      <c r="H47" s="182"/>
      <c r="I47" s="182"/>
      <c r="J47" s="41" t="s">
        <v>114</v>
      </c>
      <c r="K47" s="40"/>
    </row>
    <row r="48" spans="1:11" s="3" customFormat="1" ht="13.5" customHeight="1" x14ac:dyDescent="0.2">
      <c r="B48" s="55" t="s">
        <v>65</v>
      </c>
      <c r="C48" s="55"/>
      <c r="D48" s="56"/>
      <c r="E48" s="56"/>
      <c r="G48" s="57"/>
      <c r="K48" s="57"/>
    </row>
    <row r="49" spans="2:9" s="2" customFormat="1" x14ac:dyDescent="0.2">
      <c r="B49" s="45"/>
      <c r="C49" s="45"/>
      <c r="D49" s="45"/>
      <c r="E49" s="45"/>
      <c r="F49" s="45"/>
      <c r="G49" s="58"/>
      <c r="H49" s="58"/>
      <c r="I49" s="58"/>
    </row>
    <row r="50" spans="2:9" s="2" customFormat="1" x14ac:dyDescent="0.2">
      <c r="B50" s="59"/>
      <c r="C50" s="59"/>
      <c r="D50" s="59"/>
      <c r="E50" s="59"/>
      <c r="F50" s="45"/>
      <c r="G50" s="45"/>
      <c r="H50" s="45"/>
      <c r="I50" s="45"/>
    </row>
    <row r="51" spans="2:9" s="2" customFormat="1" x14ac:dyDescent="0.2">
      <c r="B51" s="59"/>
      <c r="C51" s="59"/>
      <c r="D51" s="45"/>
      <c r="E51" s="45"/>
      <c r="F51" s="45"/>
      <c r="G51" s="45"/>
      <c r="H51" s="45"/>
      <c r="I51" s="45"/>
    </row>
    <row r="52" spans="2:9" s="2" customFormat="1" x14ac:dyDescent="0.2">
      <c r="B52" s="45"/>
      <c r="C52" s="45"/>
      <c r="D52" s="59"/>
      <c r="E52" s="59"/>
      <c r="F52" s="45"/>
      <c r="G52" s="45"/>
      <c r="H52" s="45"/>
      <c r="I52" s="45"/>
    </row>
  </sheetData>
  <mergeCells count="1">
    <mergeCell ref="B4:E4"/>
  </mergeCells>
  <phoneticPr fontId="5"/>
  <dataValidations count="1">
    <dataValidation imeMode="off" allowBlank="1" showInputMessage="1" showErrorMessage="1" sqref="K5:K46 I38:I43 I26:I28 F5:H46"/>
  </dataValidations>
  <pageMargins left="0.74803149606299213" right="0.78740157480314965" top="0.59055118110236227" bottom="0.59055118110236227" header="0.51181102362204722" footer="0.19685039370078741"/>
  <pageSetup paperSize="9" scale="96" firstPageNumber="28" orientation="portrait" blackAndWhite="1" useFirstPageNumber="1" r:id="rId1"/>
  <headerFooter scaleWithDoc="0" alignWithMargins="0">
    <oddFooter xml:space="preserve">&amp;C&amp;P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63"/>
  <sheetViews>
    <sheetView view="pageBreakPreview" zoomScaleNormal="100" zoomScaleSheetLayoutView="100" workbookViewId="0">
      <selection activeCell="G21" sqref="G21"/>
    </sheetView>
  </sheetViews>
  <sheetFormatPr defaultColWidth="8.109375" defaultRowHeight="13.2" x14ac:dyDescent="0.2"/>
  <cols>
    <col min="1" max="1" width="2.21875" style="8" customWidth="1"/>
    <col min="2" max="2" width="11.21875" style="25" customWidth="1"/>
    <col min="3" max="3" width="10.6640625" style="25" customWidth="1"/>
    <col min="4" max="5" width="13.109375" style="25" customWidth="1"/>
    <col min="6" max="8" width="13.109375" style="8" customWidth="1"/>
    <col min="9" max="9" width="13.21875" style="8" customWidth="1"/>
    <col min="10" max="16384" width="8.109375" style="8"/>
  </cols>
  <sheetData>
    <row r="1" spans="1:9" ht="13.5" customHeight="1" x14ac:dyDescent="0.2">
      <c r="D1"/>
      <c r="G1" s="180"/>
      <c r="I1" s="25"/>
    </row>
    <row r="2" spans="1:9" ht="18.75" customHeight="1" x14ac:dyDescent="0.2">
      <c r="A2" s="26" t="s">
        <v>77</v>
      </c>
      <c r="C2" s="13"/>
      <c r="D2"/>
      <c r="E2" s="27"/>
      <c r="G2" s="282"/>
      <c r="I2" s="27"/>
    </row>
    <row r="3" spans="1:9" ht="15" customHeight="1" x14ac:dyDescent="0.2">
      <c r="B3" s="20"/>
      <c r="C3" s="13"/>
      <c r="D3"/>
      <c r="E3" s="27"/>
      <c r="G3" s="180"/>
      <c r="H3" s="448" t="s">
        <v>153</v>
      </c>
      <c r="I3" s="28"/>
    </row>
    <row r="4" spans="1:9" ht="16.5" customHeight="1" thickBot="1" x14ac:dyDescent="0.25">
      <c r="B4" s="723" t="s">
        <v>99</v>
      </c>
      <c r="C4" s="724"/>
      <c r="D4" s="29" t="s">
        <v>69</v>
      </c>
      <c r="E4" s="29" t="s">
        <v>109</v>
      </c>
      <c r="F4" s="540" t="s">
        <v>115</v>
      </c>
      <c r="G4" s="540" t="s">
        <v>120</v>
      </c>
      <c r="H4" s="29" t="s">
        <v>151</v>
      </c>
      <c r="I4" s="29" t="s">
        <v>105</v>
      </c>
    </row>
    <row r="5" spans="1:9" ht="13.5" customHeight="1" x14ac:dyDescent="0.2">
      <c r="B5" s="719" t="s">
        <v>89</v>
      </c>
      <c r="C5" s="541" t="s">
        <v>76</v>
      </c>
      <c r="D5" s="30">
        <v>19894492</v>
      </c>
      <c r="E5" s="30">
        <v>20575989</v>
      </c>
      <c r="F5" s="542">
        <v>12628466</v>
      </c>
      <c r="G5" s="542">
        <v>18098076</v>
      </c>
      <c r="H5" s="30">
        <v>26725590</v>
      </c>
      <c r="I5" s="30">
        <v>18162175</v>
      </c>
    </row>
    <row r="6" spans="1:9" ht="13.5" customHeight="1" x14ac:dyDescent="0.2">
      <c r="B6" s="717"/>
      <c r="C6" s="543" t="s">
        <v>100</v>
      </c>
      <c r="D6" s="31">
        <v>4570749</v>
      </c>
      <c r="E6" s="31">
        <v>5085160</v>
      </c>
      <c r="F6" s="544">
        <v>3461371</v>
      </c>
      <c r="G6" s="544">
        <v>4993615</v>
      </c>
      <c r="H6" s="31">
        <v>5065785</v>
      </c>
      <c r="I6" s="31">
        <v>3010108</v>
      </c>
    </row>
    <row r="7" spans="1:9" ht="13.5" customHeight="1" x14ac:dyDescent="0.2">
      <c r="B7" s="717"/>
      <c r="C7" s="545" t="s">
        <v>101</v>
      </c>
      <c r="D7" s="32">
        <v>6050380</v>
      </c>
      <c r="E7" s="32">
        <v>6118130</v>
      </c>
      <c r="F7" s="546">
        <v>3609219</v>
      </c>
      <c r="G7" s="546">
        <v>5168455</v>
      </c>
      <c r="H7" s="32">
        <v>8582871</v>
      </c>
      <c r="I7" s="32">
        <v>5979907</v>
      </c>
    </row>
    <row r="8" spans="1:9" ht="13.5" customHeight="1" thickBot="1" x14ac:dyDescent="0.25">
      <c r="B8" s="725"/>
      <c r="C8" s="547" t="s">
        <v>102</v>
      </c>
      <c r="D8" s="33">
        <v>9273363</v>
      </c>
      <c r="E8" s="33">
        <v>9372699</v>
      </c>
      <c r="F8" s="548">
        <v>5557876</v>
      </c>
      <c r="G8" s="548">
        <v>7936006</v>
      </c>
      <c r="H8" s="33">
        <v>13076934</v>
      </c>
      <c r="I8" s="33">
        <v>9172160</v>
      </c>
    </row>
    <row r="9" spans="1:9" ht="13.5" customHeight="1" x14ac:dyDescent="0.2">
      <c r="B9" s="726" t="s">
        <v>25</v>
      </c>
      <c r="C9" s="549" t="s">
        <v>19</v>
      </c>
      <c r="D9" s="34">
        <v>206856</v>
      </c>
      <c r="E9" s="34">
        <v>22112</v>
      </c>
      <c r="F9" s="550">
        <v>21456</v>
      </c>
      <c r="G9" s="550">
        <v>534349</v>
      </c>
      <c r="H9" s="34">
        <v>649631</v>
      </c>
      <c r="I9" s="34">
        <v>201544</v>
      </c>
    </row>
    <row r="10" spans="1:9" ht="13.5" customHeight="1" x14ac:dyDescent="0.2">
      <c r="B10" s="717"/>
      <c r="C10" s="543" t="s">
        <v>100</v>
      </c>
      <c r="D10" s="31">
        <v>206646</v>
      </c>
      <c r="E10" s="31">
        <v>20764</v>
      </c>
      <c r="F10" s="544">
        <v>18750</v>
      </c>
      <c r="G10" s="544">
        <v>70377</v>
      </c>
      <c r="H10" s="31">
        <v>69442</v>
      </c>
      <c r="I10" s="31">
        <v>201262</v>
      </c>
    </row>
    <row r="11" spans="1:9" ht="13.5" customHeight="1" x14ac:dyDescent="0.2">
      <c r="B11" s="717"/>
      <c r="C11" s="545" t="s">
        <v>101</v>
      </c>
      <c r="D11" s="32" t="s">
        <v>108</v>
      </c>
      <c r="E11" s="32">
        <v>1180</v>
      </c>
      <c r="F11" s="546" t="s">
        <v>116</v>
      </c>
      <c r="G11" s="546">
        <v>143068</v>
      </c>
      <c r="H11" s="32">
        <v>219817</v>
      </c>
      <c r="I11" s="35" t="s">
        <v>108</v>
      </c>
    </row>
    <row r="12" spans="1:9" ht="13.5" customHeight="1" thickBot="1" x14ac:dyDescent="0.25">
      <c r="B12" s="725"/>
      <c r="C12" s="547" t="s">
        <v>102</v>
      </c>
      <c r="D12" s="551">
        <v>210</v>
      </c>
      <c r="E12" s="551">
        <v>168</v>
      </c>
      <c r="F12" s="552">
        <v>2706</v>
      </c>
      <c r="G12" s="552">
        <v>320904</v>
      </c>
      <c r="H12" s="551">
        <v>360372</v>
      </c>
      <c r="I12" s="33">
        <v>282</v>
      </c>
    </row>
    <row r="13" spans="1:9" ht="13.5" customHeight="1" x14ac:dyDescent="0.2">
      <c r="B13" s="719" t="s">
        <v>2</v>
      </c>
      <c r="C13" s="541" t="s">
        <v>75</v>
      </c>
      <c r="D13" s="30" t="s">
        <v>108</v>
      </c>
      <c r="E13" s="30" t="s">
        <v>108</v>
      </c>
      <c r="F13" s="542" t="s">
        <v>108</v>
      </c>
      <c r="G13" s="542" t="s">
        <v>121</v>
      </c>
      <c r="H13" s="30" t="s">
        <v>121</v>
      </c>
      <c r="I13" s="30" t="s">
        <v>108</v>
      </c>
    </row>
    <row r="14" spans="1:9" ht="13.5" customHeight="1" x14ac:dyDescent="0.2">
      <c r="B14" s="717"/>
      <c r="C14" s="543" t="s">
        <v>100</v>
      </c>
      <c r="D14" s="31" t="s">
        <v>108</v>
      </c>
      <c r="E14" s="31" t="s">
        <v>108</v>
      </c>
      <c r="F14" s="544" t="s">
        <v>108</v>
      </c>
      <c r="G14" s="544" t="s">
        <v>121</v>
      </c>
      <c r="H14" s="31" t="s">
        <v>121</v>
      </c>
      <c r="I14" s="31" t="s">
        <v>108</v>
      </c>
    </row>
    <row r="15" spans="1:9" ht="13.5" customHeight="1" x14ac:dyDescent="0.2">
      <c r="B15" s="717"/>
      <c r="C15" s="545" t="s">
        <v>101</v>
      </c>
      <c r="D15" s="32" t="s">
        <v>108</v>
      </c>
      <c r="E15" s="32" t="s">
        <v>108</v>
      </c>
      <c r="F15" s="546" t="s">
        <v>108</v>
      </c>
      <c r="G15" s="546" t="s">
        <v>121</v>
      </c>
      <c r="H15" s="32" t="s">
        <v>121</v>
      </c>
      <c r="I15" s="32" t="s">
        <v>108</v>
      </c>
    </row>
    <row r="16" spans="1:9" ht="13.5" customHeight="1" x14ac:dyDescent="0.2">
      <c r="B16" s="718"/>
      <c r="C16" s="553" t="s">
        <v>102</v>
      </c>
      <c r="D16" s="36" t="s">
        <v>108</v>
      </c>
      <c r="E16" s="36" t="s">
        <v>108</v>
      </c>
      <c r="F16" s="554" t="s">
        <v>108</v>
      </c>
      <c r="G16" s="554" t="s">
        <v>121</v>
      </c>
      <c r="H16" s="36" t="s">
        <v>121</v>
      </c>
      <c r="I16" s="36" t="s">
        <v>108</v>
      </c>
    </row>
    <row r="17" spans="2:9" ht="13.5" customHeight="1" x14ac:dyDescent="0.2">
      <c r="B17" s="696" t="s">
        <v>3</v>
      </c>
      <c r="C17" s="370" t="s">
        <v>75</v>
      </c>
      <c r="D17" s="37">
        <v>319726</v>
      </c>
      <c r="E17" s="37">
        <v>310322</v>
      </c>
      <c r="F17" s="555">
        <v>114163</v>
      </c>
      <c r="G17" s="555">
        <v>232</v>
      </c>
      <c r="H17" s="37">
        <v>6591</v>
      </c>
      <c r="I17" s="37">
        <v>323861</v>
      </c>
    </row>
    <row r="18" spans="2:9" ht="13.5" customHeight="1" x14ac:dyDescent="0.2">
      <c r="B18" s="717"/>
      <c r="C18" s="543" t="s">
        <v>100</v>
      </c>
      <c r="D18" s="31">
        <v>319726</v>
      </c>
      <c r="E18" s="31">
        <v>310322</v>
      </c>
      <c r="F18" s="544">
        <v>112047</v>
      </c>
      <c r="G18" s="544" t="s">
        <v>121</v>
      </c>
      <c r="H18" s="31">
        <v>36</v>
      </c>
      <c r="I18" s="31">
        <v>323861</v>
      </c>
    </row>
    <row r="19" spans="2:9" ht="13.5" customHeight="1" x14ac:dyDescent="0.2">
      <c r="B19" s="717"/>
      <c r="C19" s="545" t="s">
        <v>101</v>
      </c>
      <c r="D19" s="32" t="s">
        <v>108</v>
      </c>
      <c r="E19" s="32" t="s">
        <v>108</v>
      </c>
      <c r="F19" s="546">
        <v>29</v>
      </c>
      <c r="G19" s="546" t="s">
        <v>121</v>
      </c>
      <c r="H19" s="32">
        <v>6555</v>
      </c>
      <c r="I19" s="32" t="s">
        <v>108</v>
      </c>
    </row>
    <row r="20" spans="2:9" ht="13.5" customHeight="1" x14ac:dyDescent="0.2">
      <c r="B20" s="718"/>
      <c r="C20" s="553" t="s">
        <v>102</v>
      </c>
      <c r="D20" s="36" t="s">
        <v>108</v>
      </c>
      <c r="E20" s="36" t="s">
        <v>108</v>
      </c>
      <c r="F20" s="554">
        <v>2087</v>
      </c>
      <c r="G20" s="554">
        <v>232</v>
      </c>
      <c r="H20" s="36" t="s">
        <v>154</v>
      </c>
      <c r="I20" s="36" t="s">
        <v>108</v>
      </c>
    </row>
    <row r="21" spans="2:9" ht="13.5" customHeight="1" x14ac:dyDescent="0.2">
      <c r="B21" s="696" t="s">
        <v>4</v>
      </c>
      <c r="C21" s="370" t="s">
        <v>75</v>
      </c>
      <c r="D21" s="37">
        <v>1894809</v>
      </c>
      <c r="E21" s="37">
        <v>1787381</v>
      </c>
      <c r="F21" s="555">
        <v>1675176</v>
      </c>
      <c r="G21" s="555">
        <v>1873782</v>
      </c>
      <c r="H21" s="37">
        <v>1846085</v>
      </c>
      <c r="I21" s="37">
        <v>1850531</v>
      </c>
    </row>
    <row r="22" spans="2:9" ht="13.5" customHeight="1" x14ac:dyDescent="0.2">
      <c r="B22" s="717"/>
      <c r="C22" s="543" t="s">
        <v>100</v>
      </c>
      <c r="D22" s="31">
        <v>19661</v>
      </c>
      <c r="E22" s="31">
        <v>24430</v>
      </c>
      <c r="F22" s="544">
        <v>10698</v>
      </c>
      <c r="G22" s="544">
        <v>15443</v>
      </c>
      <c r="H22" s="31">
        <v>11495</v>
      </c>
      <c r="I22" s="31">
        <v>20208</v>
      </c>
    </row>
    <row r="23" spans="2:9" ht="13.5" customHeight="1" x14ac:dyDescent="0.2">
      <c r="B23" s="717"/>
      <c r="C23" s="545" t="s">
        <v>101</v>
      </c>
      <c r="D23" s="32">
        <v>378641</v>
      </c>
      <c r="E23" s="32">
        <v>370650</v>
      </c>
      <c r="F23" s="546">
        <v>324161</v>
      </c>
      <c r="G23" s="546">
        <v>369215</v>
      </c>
      <c r="H23" s="32">
        <v>366714</v>
      </c>
      <c r="I23" s="32">
        <v>379052</v>
      </c>
    </row>
    <row r="24" spans="2:9" ht="13.5" customHeight="1" x14ac:dyDescent="0.2">
      <c r="B24" s="718"/>
      <c r="C24" s="553" t="s">
        <v>102</v>
      </c>
      <c r="D24" s="36">
        <v>1496507</v>
      </c>
      <c r="E24" s="36">
        <v>1392301</v>
      </c>
      <c r="F24" s="554">
        <v>1340317</v>
      </c>
      <c r="G24" s="554">
        <v>1489124</v>
      </c>
      <c r="H24" s="36">
        <v>1467876</v>
      </c>
      <c r="I24" s="36">
        <v>1451271</v>
      </c>
    </row>
    <row r="25" spans="2:9" ht="13.5" customHeight="1" x14ac:dyDescent="0.2">
      <c r="B25" s="696" t="s">
        <v>5</v>
      </c>
      <c r="C25" s="370" t="s">
        <v>75</v>
      </c>
      <c r="D25" s="37">
        <v>639558</v>
      </c>
      <c r="E25" s="37">
        <v>575288</v>
      </c>
      <c r="F25" s="555">
        <v>454559</v>
      </c>
      <c r="G25" s="555">
        <v>478928</v>
      </c>
      <c r="H25" s="37">
        <v>493288</v>
      </c>
      <c r="I25" s="37">
        <v>650346</v>
      </c>
    </row>
    <row r="26" spans="2:9" ht="13.5" customHeight="1" x14ac:dyDescent="0.2">
      <c r="B26" s="717"/>
      <c r="C26" s="543" t="s">
        <v>100</v>
      </c>
      <c r="D26" s="31">
        <v>388013</v>
      </c>
      <c r="E26" s="31">
        <v>348340</v>
      </c>
      <c r="F26" s="544">
        <v>266451</v>
      </c>
      <c r="G26" s="544">
        <v>270431</v>
      </c>
      <c r="H26" s="31">
        <v>280333</v>
      </c>
      <c r="I26" s="31">
        <v>401360</v>
      </c>
    </row>
    <row r="27" spans="2:9" ht="13.5" customHeight="1" x14ac:dyDescent="0.2">
      <c r="B27" s="717"/>
      <c r="C27" s="545" t="s">
        <v>101</v>
      </c>
      <c r="D27" s="32">
        <v>57944</v>
      </c>
      <c r="E27" s="32">
        <v>44631</v>
      </c>
      <c r="F27" s="546">
        <v>35418</v>
      </c>
      <c r="G27" s="546">
        <v>36170</v>
      </c>
      <c r="H27" s="32">
        <v>45111</v>
      </c>
      <c r="I27" s="32">
        <v>59711</v>
      </c>
    </row>
    <row r="28" spans="2:9" ht="13.5" customHeight="1" x14ac:dyDescent="0.2">
      <c r="B28" s="718"/>
      <c r="C28" s="553" t="s">
        <v>102</v>
      </c>
      <c r="D28" s="36">
        <v>193601</v>
      </c>
      <c r="E28" s="36">
        <v>182317</v>
      </c>
      <c r="F28" s="554">
        <v>152690</v>
      </c>
      <c r="G28" s="554">
        <v>172327</v>
      </c>
      <c r="H28" s="36">
        <v>167844</v>
      </c>
      <c r="I28" s="36">
        <v>189275</v>
      </c>
    </row>
    <row r="29" spans="2:9" ht="13.5" customHeight="1" x14ac:dyDescent="0.2">
      <c r="B29" s="696" t="s">
        <v>6</v>
      </c>
      <c r="C29" s="370" t="s">
        <v>75</v>
      </c>
      <c r="D29" s="37" t="s">
        <v>108</v>
      </c>
      <c r="E29" s="37" t="s">
        <v>108</v>
      </c>
      <c r="F29" s="555" t="s">
        <v>108</v>
      </c>
      <c r="G29" s="555" t="s">
        <v>121</v>
      </c>
      <c r="H29" s="37" t="s">
        <v>121</v>
      </c>
      <c r="I29" s="37" t="s">
        <v>108</v>
      </c>
    </row>
    <row r="30" spans="2:9" ht="13.5" customHeight="1" x14ac:dyDescent="0.2">
      <c r="B30" s="717"/>
      <c r="C30" s="543" t="s">
        <v>100</v>
      </c>
      <c r="D30" s="31" t="s">
        <v>108</v>
      </c>
      <c r="E30" s="31" t="s">
        <v>108</v>
      </c>
      <c r="F30" s="544" t="s">
        <v>108</v>
      </c>
      <c r="G30" s="544" t="s">
        <v>121</v>
      </c>
      <c r="H30" s="31" t="s">
        <v>121</v>
      </c>
      <c r="I30" s="31" t="s">
        <v>108</v>
      </c>
    </row>
    <row r="31" spans="2:9" ht="13.5" customHeight="1" x14ac:dyDescent="0.2">
      <c r="B31" s="717"/>
      <c r="C31" s="545" t="s">
        <v>101</v>
      </c>
      <c r="D31" s="32" t="s">
        <v>108</v>
      </c>
      <c r="E31" s="32" t="s">
        <v>108</v>
      </c>
      <c r="F31" s="546" t="s">
        <v>108</v>
      </c>
      <c r="G31" s="546" t="s">
        <v>121</v>
      </c>
      <c r="H31" s="32" t="s">
        <v>121</v>
      </c>
      <c r="I31" s="32" t="s">
        <v>108</v>
      </c>
    </row>
    <row r="32" spans="2:9" ht="13.5" customHeight="1" thickBot="1" x14ac:dyDescent="0.25">
      <c r="B32" s="717"/>
      <c r="C32" s="556" t="s">
        <v>102</v>
      </c>
      <c r="D32" s="36" t="s">
        <v>108</v>
      </c>
      <c r="E32" s="36" t="s">
        <v>108</v>
      </c>
      <c r="F32" s="554" t="s">
        <v>108</v>
      </c>
      <c r="G32" s="554" t="s">
        <v>121</v>
      </c>
      <c r="H32" s="36" t="s">
        <v>121</v>
      </c>
      <c r="I32" s="36" t="s">
        <v>108</v>
      </c>
    </row>
    <row r="33" spans="2:9" ht="13.5" customHeight="1" x14ac:dyDescent="0.2">
      <c r="B33" s="713" t="s">
        <v>10</v>
      </c>
      <c r="C33" s="557" t="s">
        <v>75</v>
      </c>
      <c r="D33" s="157">
        <f t="shared" ref="D33:H36" si="0">SUM(D29,D25,D21,D17,D13)</f>
        <v>2854093</v>
      </c>
      <c r="E33" s="157">
        <f t="shared" si="0"/>
        <v>2672991</v>
      </c>
      <c r="F33" s="558">
        <f t="shared" si="0"/>
        <v>2243898</v>
      </c>
      <c r="G33" s="558">
        <f t="shared" si="0"/>
        <v>2352942</v>
      </c>
      <c r="H33" s="157">
        <f t="shared" si="0"/>
        <v>2345964</v>
      </c>
      <c r="I33" s="157">
        <f t="shared" ref="I33:I36" si="1">SUM(I29,I25,I21,I17,I13)</f>
        <v>2824738</v>
      </c>
    </row>
    <row r="34" spans="2:9" ht="13.5" customHeight="1" x14ac:dyDescent="0.2">
      <c r="B34" s="714"/>
      <c r="C34" s="559" t="s">
        <v>100</v>
      </c>
      <c r="D34" s="158">
        <f t="shared" si="0"/>
        <v>727400</v>
      </c>
      <c r="E34" s="158">
        <f t="shared" si="0"/>
        <v>683092</v>
      </c>
      <c r="F34" s="560">
        <f t="shared" si="0"/>
        <v>389196</v>
      </c>
      <c r="G34" s="560">
        <f t="shared" si="0"/>
        <v>285874</v>
      </c>
      <c r="H34" s="158">
        <f t="shared" si="0"/>
        <v>291864</v>
      </c>
      <c r="I34" s="158">
        <f t="shared" si="1"/>
        <v>745429</v>
      </c>
    </row>
    <row r="35" spans="2:9" ht="13.5" customHeight="1" x14ac:dyDescent="0.2">
      <c r="B35" s="714"/>
      <c r="C35" s="561" t="s">
        <v>101</v>
      </c>
      <c r="D35" s="159">
        <f t="shared" si="0"/>
        <v>436585</v>
      </c>
      <c r="E35" s="159">
        <f t="shared" si="0"/>
        <v>415281</v>
      </c>
      <c r="F35" s="562">
        <f t="shared" si="0"/>
        <v>359608</v>
      </c>
      <c r="G35" s="562">
        <f t="shared" si="0"/>
        <v>405385</v>
      </c>
      <c r="H35" s="159">
        <f t="shared" si="0"/>
        <v>418380</v>
      </c>
      <c r="I35" s="159">
        <f t="shared" si="1"/>
        <v>438763</v>
      </c>
    </row>
    <row r="36" spans="2:9" ht="13.5" customHeight="1" thickBot="1" x14ac:dyDescent="0.25">
      <c r="B36" s="715"/>
      <c r="C36" s="563" t="s">
        <v>102</v>
      </c>
      <c r="D36" s="160">
        <f t="shared" si="0"/>
        <v>1690108</v>
      </c>
      <c r="E36" s="160">
        <f t="shared" si="0"/>
        <v>1574618</v>
      </c>
      <c r="F36" s="564">
        <f t="shared" si="0"/>
        <v>1495094</v>
      </c>
      <c r="G36" s="564">
        <f t="shared" si="0"/>
        <v>1661683</v>
      </c>
      <c r="H36" s="160">
        <f t="shared" si="0"/>
        <v>1635720</v>
      </c>
      <c r="I36" s="160">
        <f t="shared" si="1"/>
        <v>1640546</v>
      </c>
    </row>
    <row r="37" spans="2:9" ht="13.5" customHeight="1" x14ac:dyDescent="0.2">
      <c r="B37" s="719" t="s">
        <v>94</v>
      </c>
      <c r="C37" s="541" t="s">
        <v>75</v>
      </c>
      <c r="D37" s="30">
        <v>86206796</v>
      </c>
      <c r="E37" s="30">
        <v>79352193</v>
      </c>
      <c r="F37" s="542">
        <v>59103917</v>
      </c>
      <c r="G37" s="542">
        <v>54516706</v>
      </c>
      <c r="H37" s="30">
        <v>81323173</v>
      </c>
      <c r="I37" s="30">
        <v>87049850</v>
      </c>
    </row>
    <row r="38" spans="2:9" ht="13.5" customHeight="1" x14ac:dyDescent="0.2">
      <c r="B38" s="717"/>
      <c r="C38" s="543" t="s">
        <v>100</v>
      </c>
      <c r="D38" s="31">
        <v>61602361</v>
      </c>
      <c r="E38" s="31">
        <v>57684637</v>
      </c>
      <c r="F38" s="544">
        <v>43674135</v>
      </c>
      <c r="G38" s="544">
        <v>40682945</v>
      </c>
      <c r="H38" s="31">
        <v>61096727</v>
      </c>
      <c r="I38" s="31">
        <v>59829065</v>
      </c>
    </row>
    <row r="39" spans="2:9" ht="13.5" customHeight="1" x14ac:dyDescent="0.2">
      <c r="B39" s="717"/>
      <c r="C39" s="545" t="s">
        <v>101</v>
      </c>
      <c r="D39" s="32">
        <v>17592983</v>
      </c>
      <c r="E39" s="32">
        <v>14704458</v>
      </c>
      <c r="F39" s="546">
        <v>10246915</v>
      </c>
      <c r="G39" s="546">
        <v>9592337</v>
      </c>
      <c r="H39" s="32">
        <v>14844627</v>
      </c>
      <c r="I39" s="32">
        <v>17924189</v>
      </c>
    </row>
    <row r="40" spans="2:9" ht="13.5" customHeight="1" x14ac:dyDescent="0.2">
      <c r="B40" s="718"/>
      <c r="C40" s="553" t="s">
        <v>102</v>
      </c>
      <c r="D40" s="36">
        <v>7011452</v>
      </c>
      <c r="E40" s="36">
        <v>6963098</v>
      </c>
      <c r="F40" s="554">
        <v>5182867</v>
      </c>
      <c r="G40" s="554">
        <v>4241424</v>
      </c>
      <c r="H40" s="36">
        <v>5381819</v>
      </c>
      <c r="I40" s="36">
        <v>9296596</v>
      </c>
    </row>
    <row r="41" spans="2:9" ht="13.5" customHeight="1" x14ac:dyDescent="0.2">
      <c r="B41" s="696" t="s">
        <v>95</v>
      </c>
      <c r="C41" s="370" t="s">
        <v>75</v>
      </c>
      <c r="D41" s="37">
        <v>1543393</v>
      </c>
      <c r="E41" s="37">
        <v>866971</v>
      </c>
      <c r="F41" s="555">
        <v>1253276</v>
      </c>
      <c r="G41" s="555">
        <v>2091185</v>
      </c>
      <c r="H41" s="37">
        <v>2377252</v>
      </c>
      <c r="I41" s="37">
        <v>1685156</v>
      </c>
    </row>
    <row r="42" spans="2:9" ht="13.5" customHeight="1" x14ac:dyDescent="0.2">
      <c r="B42" s="717"/>
      <c r="C42" s="543" t="s">
        <v>100</v>
      </c>
      <c r="D42" s="31">
        <v>208358</v>
      </c>
      <c r="E42" s="31">
        <v>110359</v>
      </c>
      <c r="F42" s="544">
        <v>95206</v>
      </c>
      <c r="G42" s="544">
        <v>76621</v>
      </c>
      <c r="H42" s="31">
        <v>134982</v>
      </c>
      <c r="I42" s="31">
        <v>321839</v>
      </c>
    </row>
    <row r="43" spans="2:9" ht="13.5" customHeight="1" x14ac:dyDescent="0.2">
      <c r="B43" s="717"/>
      <c r="C43" s="545" t="s">
        <v>101</v>
      </c>
      <c r="D43" s="32">
        <v>1091179</v>
      </c>
      <c r="E43" s="32">
        <v>648756</v>
      </c>
      <c r="F43" s="546">
        <v>1089336</v>
      </c>
      <c r="G43" s="546">
        <v>1864046</v>
      </c>
      <c r="H43" s="32">
        <v>2017127</v>
      </c>
      <c r="I43" s="32">
        <v>1160267</v>
      </c>
    </row>
    <row r="44" spans="2:9" ht="13.5" customHeight="1" x14ac:dyDescent="0.2">
      <c r="B44" s="718"/>
      <c r="C44" s="553" t="s">
        <v>102</v>
      </c>
      <c r="D44" s="36">
        <v>243856</v>
      </c>
      <c r="E44" s="36">
        <v>107856</v>
      </c>
      <c r="F44" s="554">
        <v>68734</v>
      </c>
      <c r="G44" s="554">
        <v>150518</v>
      </c>
      <c r="H44" s="36">
        <v>225143</v>
      </c>
      <c r="I44" s="36">
        <v>203050</v>
      </c>
    </row>
    <row r="45" spans="2:9" ht="13.5" customHeight="1" x14ac:dyDescent="0.2">
      <c r="B45" s="696" t="s">
        <v>103</v>
      </c>
      <c r="C45" s="370" t="s">
        <v>75</v>
      </c>
      <c r="D45" s="37">
        <v>10442907</v>
      </c>
      <c r="E45" s="37">
        <v>10776272</v>
      </c>
      <c r="F45" s="555">
        <v>8625720</v>
      </c>
      <c r="G45" s="555">
        <v>7617796</v>
      </c>
      <c r="H45" s="37">
        <v>9568438</v>
      </c>
      <c r="I45" s="37">
        <v>9985329</v>
      </c>
    </row>
    <row r="46" spans="2:9" ht="13.5" customHeight="1" x14ac:dyDescent="0.2">
      <c r="B46" s="717"/>
      <c r="C46" s="543" t="s">
        <v>100</v>
      </c>
      <c r="D46" s="31">
        <v>7249988</v>
      </c>
      <c r="E46" s="31">
        <v>7080562</v>
      </c>
      <c r="F46" s="544">
        <v>5278413</v>
      </c>
      <c r="G46" s="544">
        <v>4277984</v>
      </c>
      <c r="H46" s="31">
        <v>6086037</v>
      </c>
      <c r="I46" s="31">
        <v>7147288</v>
      </c>
    </row>
    <row r="47" spans="2:9" ht="13.5" customHeight="1" x14ac:dyDescent="0.2">
      <c r="B47" s="717"/>
      <c r="C47" s="545" t="s">
        <v>101</v>
      </c>
      <c r="D47" s="32">
        <v>1862536</v>
      </c>
      <c r="E47" s="32">
        <v>2155830</v>
      </c>
      <c r="F47" s="546">
        <v>1952596</v>
      </c>
      <c r="G47" s="546">
        <v>1948224</v>
      </c>
      <c r="H47" s="32">
        <v>2031400</v>
      </c>
      <c r="I47" s="32">
        <v>1655523</v>
      </c>
    </row>
    <row r="48" spans="2:9" ht="13.5" customHeight="1" thickBot="1" x14ac:dyDescent="0.25">
      <c r="B48" s="717"/>
      <c r="C48" s="556" t="s">
        <v>102</v>
      </c>
      <c r="D48" s="36">
        <v>1330383</v>
      </c>
      <c r="E48" s="36">
        <v>1539880</v>
      </c>
      <c r="F48" s="554">
        <v>1394711</v>
      </c>
      <c r="G48" s="554">
        <v>1391589</v>
      </c>
      <c r="H48" s="36">
        <v>1451001</v>
      </c>
      <c r="I48" s="36">
        <v>1182518</v>
      </c>
    </row>
    <row r="49" spans="2:9" ht="13.5" customHeight="1" x14ac:dyDescent="0.2">
      <c r="B49" s="713" t="s">
        <v>9</v>
      </c>
      <c r="C49" s="557" t="s">
        <v>75</v>
      </c>
      <c r="D49" s="157">
        <f t="shared" ref="D49:H52" si="2">SUM(D45,D41,D37)</f>
        <v>98193096</v>
      </c>
      <c r="E49" s="157">
        <f t="shared" si="2"/>
        <v>90995436</v>
      </c>
      <c r="F49" s="558">
        <f t="shared" si="2"/>
        <v>68982913</v>
      </c>
      <c r="G49" s="558">
        <f t="shared" si="2"/>
        <v>64225687</v>
      </c>
      <c r="H49" s="157">
        <f t="shared" si="2"/>
        <v>93268863</v>
      </c>
      <c r="I49" s="157">
        <f t="shared" ref="I49:I52" si="3">SUM(I45,I41,I37)</f>
        <v>98720335</v>
      </c>
    </row>
    <row r="50" spans="2:9" ht="13.5" customHeight="1" x14ac:dyDescent="0.2">
      <c r="B50" s="714"/>
      <c r="C50" s="559" t="s">
        <v>100</v>
      </c>
      <c r="D50" s="158">
        <f t="shared" si="2"/>
        <v>69060707</v>
      </c>
      <c r="E50" s="158">
        <f t="shared" si="2"/>
        <v>64875558</v>
      </c>
      <c r="F50" s="560">
        <f t="shared" si="2"/>
        <v>49047754</v>
      </c>
      <c r="G50" s="560">
        <f t="shared" si="2"/>
        <v>45037550</v>
      </c>
      <c r="H50" s="158">
        <f t="shared" si="2"/>
        <v>67317746</v>
      </c>
      <c r="I50" s="158">
        <f t="shared" si="3"/>
        <v>67298192</v>
      </c>
    </row>
    <row r="51" spans="2:9" ht="13.5" customHeight="1" x14ac:dyDescent="0.2">
      <c r="B51" s="714"/>
      <c r="C51" s="561" t="s">
        <v>101</v>
      </c>
      <c r="D51" s="159">
        <f t="shared" si="2"/>
        <v>20546698</v>
      </c>
      <c r="E51" s="159">
        <f t="shared" si="2"/>
        <v>17509044</v>
      </c>
      <c r="F51" s="562">
        <f t="shared" si="2"/>
        <v>13288847</v>
      </c>
      <c r="G51" s="562">
        <f t="shared" si="2"/>
        <v>13404607</v>
      </c>
      <c r="H51" s="159">
        <f t="shared" si="2"/>
        <v>18893154</v>
      </c>
      <c r="I51" s="159">
        <f t="shared" si="3"/>
        <v>20739979</v>
      </c>
    </row>
    <row r="52" spans="2:9" ht="13.5" customHeight="1" thickBot="1" x14ac:dyDescent="0.25">
      <c r="B52" s="715"/>
      <c r="C52" s="563" t="s">
        <v>102</v>
      </c>
      <c r="D52" s="160">
        <f t="shared" si="2"/>
        <v>8585691</v>
      </c>
      <c r="E52" s="160">
        <f t="shared" si="2"/>
        <v>8610834</v>
      </c>
      <c r="F52" s="564">
        <f t="shared" si="2"/>
        <v>6646312</v>
      </c>
      <c r="G52" s="564">
        <f t="shared" si="2"/>
        <v>5783531</v>
      </c>
      <c r="H52" s="160">
        <f t="shared" si="2"/>
        <v>7057963</v>
      </c>
      <c r="I52" s="160">
        <f t="shared" si="3"/>
        <v>10682164</v>
      </c>
    </row>
    <row r="53" spans="2:9" ht="13.5" customHeight="1" x14ac:dyDescent="0.2">
      <c r="B53" s="720" t="s">
        <v>96</v>
      </c>
      <c r="C53" s="565" t="s">
        <v>75</v>
      </c>
      <c r="D53" s="161">
        <f t="shared" ref="D53:H56" si="4">SUM(D49,D33,D9,D5)</f>
        <v>121148537</v>
      </c>
      <c r="E53" s="161">
        <f t="shared" si="4"/>
        <v>114266528</v>
      </c>
      <c r="F53" s="566">
        <f t="shared" si="4"/>
        <v>83876733</v>
      </c>
      <c r="G53" s="566">
        <f t="shared" si="4"/>
        <v>85211054</v>
      </c>
      <c r="H53" s="161">
        <f t="shared" si="4"/>
        <v>122990048</v>
      </c>
      <c r="I53" s="161">
        <f t="shared" ref="I53:I56" si="5">SUM(I49,I33,I9,I5)</f>
        <v>119908792</v>
      </c>
    </row>
    <row r="54" spans="2:9" ht="13.5" customHeight="1" x14ac:dyDescent="0.2">
      <c r="B54" s="721"/>
      <c r="C54" s="567" t="s">
        <v>100</v>
      </c>
      <c r="D54" s="162">
        <f t="shared" si="4"/>
        <v>74565502</v>
      </c>
      <c r="E54" s="162">
        <f t="shared" si="4"/>
        <v>70664574</v>
      </c>
      <c r="F54" s="568">
        <f t="shared" si="4"/>
        <v>52917071</v>
      </c>
      <c r="G54" s="568">
        <f t="shared" si="4"/>
        <v>50387416</v>
      </c>
      <c r="H54" s="162">
        <f t="shared" si="4"/>
        <v>72744837</v>
      </c>
      <c r="I54" s="162">
        <f t="shared" si="5"/>
        <v>71254991</v>
      </c>
    </row>
    <row r="55" spans="2:9" ht="13.5" customHeight="1" x14ac:dyDescent="0.2">
      <c r="B55" s="721"/>
      <c r="C55" s="569" t="s">
        <v>101</v>
      </c>
      <c r="D55" s="163">
        <f t="shared" si="4"/>
        <v>27033663</v>
      </c>
      <c r="E55" s="163">
        <f t="shared" si="4"/>
        <v>24043635</v>
      </c>
      <c r="F55" s="570">
        <f t="shared" si="4"/>
        <v>17257674</v>
      </c>
      <c r="G55" s="570">
        <f t="shared" si="4"/>
        <v>19121515</v>
      </c>
      <c r="H55" s="163">
        <f t="shared" si="4"/>
        <v>28114222</v>
      </c>
      <c r="I55" s="163">
        <f t="shared" si="5"/>
        <v>27158649</v>
      </c>
    </row>
    <row r="56" spans="2:9" ht="13.5" customHeight="1" thickBot="1" x14ac:dyDescent="0.25">
      <c r="B56" s="722"/>
      <c r="C56" s="571" t="s">
        <v>102</v>
      </c>
      <c r="D56" s="164">
        <f t="shared" si="4"/>
        <v>19549372</v>
      </c>
      <c r="E56" s="164">
        <f t="shared" si="4"/>
        <v>19558319</v>
      </c>
      <c r="F56" s="572">
        <f t="shared" si="4"/>
        <v>13701988</v>
      </c>
      <c r="G56" s="572">
        <f t="shared" si="4"/>
        <v>15702124</v>
      </c>
      <c r="H56" s="164">
        <f t="shared" si="4"/>
        <v>22130989</v>
      </c>
      <c r="I56" s="164">
        <f t="shared" si="5"/>
        <v>21495152</v>
      </c>
    </row>
    <row r="57" spans="2:9" ht="13.5" customHeight="1" thickTop="1" x14ac:dyDescent="0.2">
      <c r="B57" s="716" t="s">
        <v>97</v>
      </c>
      <c r="C57" s="573" t="s">
        <v>75</v>
      </c>
      <c r="D57" s="38">
        <v>372818217</v>
      </c>
      <c r="E57" s="38">
        <v>378522784</v>
      </c>
      <c r="F57" s="574">
        <v>209377050</v>
      </c>
      <c r="G57" s="574">
        <v>217455295</v>
      </c>
      <c r="H57" s="38">
        <v>317035438</v>
      </c>
      <c r="I57" s="38">
        <v>371538711</v>
      </c>
    </row>
    <row r="58" spans="2:9" ht="13.5" customHeight="1" x14ac:dyDescent="0.2">
      <c r="B58" s="717"/>
      <c r="C58" s="543" t="s">
        <v>100</v>
      </c>
      <c r="D58" s="31">
        <v>105149225</v>
      </c>
      <c r="E58" s="31">
        <v>98890356</v>
      </c>
      <c r="F58" s="544">
        <v>71171240</v>
      </c>
      <c r="G58" s="544">
        <v>69285716</v>
      </c>
      <c r="H58" s="31">
        <v>96697125</v>
      </c>
      <c r="I58" s="31">
        <v>101274917</v>
      </c>
    </row>
    <row r="59" spans="2:9" ht="13.5" customHeight="1" x14ac:dyDescent="0.2">
      <c r="B59" s="717"/>
      <c r="C59" s="545" t="s">
        <v>101</v>
      </c>
      <c r="D59" s="32">
        <v>155132262</v>
      </c>
      <c r="E59" s="32">
        <v>159536590</v>
      </c>
      <c r="F59" s="546">
        <v>75221697</v>
      </c>
      <c r="G59" s="546">
        <v>77550010</v>
      </c>
      <c r="H59" s="32">
        <v>122160163</v>
      </c>
      <c r="I59" s="32">
        <v>151481162</v>
      </c>
    </row>
    <row r="60" spans="2:9" ht="13.5" customHeight="1" x14ac:dyDescent="0.2">
      <c r="B60" s="718"/>
      <c r="C60" s="553" t="s">
        <v>102</v>
      </c>
      <c r="D60" s="39">
        <v>112536730</v>
      </c>
      <c r="E60" s="39">
        <v>120095838</v>
      </c>
      <c r="F60" s="575">
        <v>62984113</v>
      </c>
      <c r="G60" s="575">
        <v>70619569</v>
      </c>
      <c r="H60" s="39">
        <v>98178150</v>
      </c>
      <c r="I60" s="39">
        <v>118782632</v>
      </c>
    </row>
    <row r="61" spans="2:9" ht="12.6" customHeight="1" x14ac:dyDescent="0.2">
      <c r="B61" s="10"/>
      <c r="C61" s="10"/>
      <c r="D61"/>
      <c r="F61" s="11"/>
      <c r="G61" s="180"/>
      <c r="H61" s="41" t="s">
        <v>114</v>
      </c>
      <c r="I61" s="40"/>
    </row>
    <row r="62" spans="2:9" s="9" customFormat="1" ht="12.6" customHeight="1" x14ac:dyDescent="0.2">
      <c r="B62" s="42" t="s">
        <v>74</v>
      </c>
      <c r="C62" s="43"/>
      <c r="E62" s="43"/>
      <c r="F62" s="7"/>
      <c r="G62" s="283"/>
      <c r="I62" s="43"/>
    </row>
    <row r="63" spans="2:9" s="9" customFormat="1" ht="12.6" customHeight="1" x14ac:dyDescent="0.2">
      <c r="B63" s="23" t="s">
        <v>73</v>
      </c>
      <c r="C63" s="44"/>
      <c r="E63" s="44"/>
      <c r="G63" s="284"/>
      <c r="I63" s="44"/>
    </row>
  </sheetData>
  <mergeCells count="15">
    <mergeCell ref="B4:C4"/>
    <mergeCell ref="B21:B24"/>
    <mergeCell ref="B5:B8"/>
    <mergeCell ref="B9:B12"/>
    <mergeCell ref="B13:B16"/>
    <mergeCell ref="B17:B20"/>
    <mergeCell ref="B49:B52"/>
    <mergeCell ref="B57:B60"/>
    <mergeCell ref="B25:B28"/>
    <mergeCell ref="B29:B32"/>
    <mergeCell ref="B37:B40"/>
    <mergeCell ref="B41:B44"/>
    <mergeCell ref="B45:B48"/>
    <mergeCell ref="B53:B56"/>
    <mergeCell ref="B33:B36"/>
  </mergeCells>
  <phoneticPr fontId="5"/>
  <dataValidations count="1">
    <dataValidation imeMode="off" allowBlank="1" showInputMessage="1" showErrorMessage="1" sqref="I5:I60 G49:H56 G33:H36 D5:F60"/>
  </dataValidations>
  <pageMargins left="0.74803149606299213" right="0.78740157480314965" top="0.59055118110236227" bottom="0.59055118110236227" header="0.51181102362204722" footer="0.19685039370078741"/>
  <pageSetup paperSize="9" scale="95" firstPageNumber="29" orientation="portrait" blackAndWhite="1" useFirstPageNumber="1" r:id="rId1"/>
  <headerFooter scaleWithDoc="0" alignWithMargins="0">
    <oddFooter xml:space="preserve">&amp;C&amp;P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37"/>
  <sheetViews>
    <sheetView view="pageBreakPreview" topLeftCell="A16" zoomScaleNormal="100" zoomScaleSheetLayoutView="100" workbookViewId="0">
      <selection activeCell="J28" sqref="J28"/>
    </sheetView>
  </sheetViews>
  <sheetFormatPr defaultColWidth="8.109375" defaultRowHeight="13.2" x14ac:dyDescent="0.2"/>
  <cols>
    <col min="1" max="1" width="2.21875" style="1" customWidth="1"/>
    <col min="2" max="2" width="12.44140625" style="13" customWidth="1"/>
    <col min="3" max="8" width="11.44140625" style="1" customWidth="1"/>
    <col min="9" max="16384" width="8.109375" style="1"/>
  </cols>
  <sheetData>
    <row r="1" spans="1:9" ht="12.75" customHeight="1" x14ac:dyDescent="0.2">
      <c r="A1" s="182"/>
      <c r="C1" s="182"/>
      <c r="D1" s="182"/>
      <c r="E1" s="182"/>
      <c r="F1" s="182"/>
      <c r="G1" s="182"/>
      <c r="H1" s="182"/>
    </row>
    <row r="2" spans="1:9" ht="27" customHeight="1" x14ac:dyDescent="0.2">
      <c r="A2" s="182"/>
      <c r="C2" s="182"/>
      <c r="D2" s="182"/>
      <c r="E2" s="182"/>
      <c r="F2" s="182"/>
      <c r="G2" s="182"/>
      <c r="H2" s="182"/>
    </row>
    <row r="3" spans="1:9" ht="18.75" customHeight="1" x14ac:dyDescent="0.2">
      <c r="A3" s="18" t="s">
        <v>83</v>
      </c>
      <c r="C3" s="182"/>
      <c r="D3" s="182"/>
      <c r="E3" s="182"/>
      <c r="F3" s="19"/>
      <c r="G3" s="182"/>
      <c r="H3" s="19"/>
    </row>
    <row r="4" spans="1:9" ht="15" customHeight="1" x14ac:dyDescent="0.2">
      <c r="A4" s="182"/>
      <c r="B4" s="20"/>
      <c r="C4" s="182"/>
      <c r="D4" s="182"/>
      <c r="E4" s="182"/>
      <c r="F4" s="19"/>
      <c r="G4" s="182"/>
      <c r="H4" s="19"/>
    </row>
    <row r="5" spans="1:9" ht="24" customHeight="1" x14ac:dyDescent="0.2">
      <c r="A5" s="182"/>
      <c r="B5" s="727" t="s">
        <v>84</v>
      </c>
      <c r="C5" s="682" t="s">
        <v>82</v>
      </c>
      <c r="D5" s="701"/>
      <c r="E5" s="682" t="s">
        <v>71</v>
      </c>
      <c r="F5" s="701"/>
      <c r="G5" s="682" t="s">
        <v>120</v>
      </c>
      <c r="H5" s="701"/>
    </row>
    <row r="6" spans="1:9" ht="24" customHeight="1" x14ac:dyDescent="0.2">
      <c r="A6" s="182"/>
      <c r="B6" s="728"/>
      <c r="C6" s="576" t="s">
        <v>81</v>
      </c>
      <c r="D6" s="577" t="s">
        <v>80</v>
      </c>
      <c r="E6" s="576" t="s">
        <v>81</v>
      </c>
      <c r="F6" s="577" t="s">
        <v>80</v>
      </c>
      <c r="G6" s="576" t="s">
        <v>81</v>
      </c>
      <c r="H6" s="577" t="s">
        <v>80</v>
      </c>
    </row>
    <row r="7" spans="1:9" ht="18.75" customHeight="1" x14ac:dyDescent="0.2">
      <c r="A7" s="182"/>
      <c r="B7" s="21" t="s">
        <v>89</v>
      </c>
      <c r="C7" s="337">
        <v>47</v>
      </c>
      <c r="D7" s="578">
        <v>583</v>
      </c>
      <c r="E7" s="337">
        <v>34</v>
      </c>
      <c r="F7" s="578">
        <v>543</v>
      </c>
      <c r="G7" s="337">
        <v>33</v>
      </c>
      <c r="H7" s="578">
        <v>530</v>
      </c>
    </row>
    <row r="8" spans="1:9" ht="18.75" customHeight="1" x14ac:dyDescent="0.2">
      <c r="A8" s="182"/>
      <c r="B8" s="22" t="s">
        <v>104</v>
      </c>
      <c r="C8" s="594">
        <f>IF(C7/$C$33=0,"―　",C7/$C$33)</f>
        <v>2.3084479371316306E-2</v>
      </c>
      <c r="D8" s="586">
        <f>IF(D7/$D$33=0,"―　",D7/$D$33)</f>
        <v>1.9233941473392496E-2</v>
      </c>
      <c r="E8" s="594">
        <f>IF(E7/$E$33=0,"―　",E7/$E$33)</f>
        <v>1.8681318681318681E-2</v>
      </c>
      <c r="F8" s="586">
        <f>IF(F7/$F$33=0,"―　",F7/$F$33)</f>
        <v>1.8708654906284455E-2</v>
      </c>
      <c r="G8" s="607">
        <f>IF(G7/$G$33=0,"―　",G7/$G$33)</f>
        <v>2.0573566084788029E-2</v>
      </c>
      <c r="H8" s="608">
        <f>IF(H7/$H$33=0,"―　",H7/$H$33)</f>
        <v>1.9635447540011855E-2</v>
      </c>
    </row>
    <row r="9" spans="1:9" ht="18.75" customHeight="1" x14ac:dyDescent="0.2">
      <c r="A9" s="182"/>
      <c r="B9" s="21" t="s">
        <v>25</v>
      </c>
      <c r="C9" s="337">
        <v>8</v>
      </c>
      <c r="D9" s="578">
        <v>42</v>
      </c>
      <c r="E9" s="337">
        <v>9</v>
      </c>
      <c r="F9" s="578">
        <v>108</v>
      </c>
      <c r="G9" s="337">
        <v>8</v>
      </c>
      <c r="H9" s="578">
        <v>80</v>
      </c>
    </row>
    <row r="10" spans="1:9" ht="18.75" customHeight="1" x14ac:dyDescent="0.2">
      <c r="A10" s="182"/>
      <c r="B10" s="22" t="s">
        <v>104</v>
      </c>
      <c r="C10" s="594">
        <f>IF(C9/$C$33=0,"―　",C9/$C$33)</f>
        <v>3.929273084479371E-3</v>
      </c>
      <c r="D10" s="586">
        <f>IF(D9/$D$33=0,"―　",D9/$D$33)</f>
        <v>1.3856355778430272E-3</v>
      </c>
      <c r="E10" s="594">
        <f>IF(E9/$E$33=0,"―　",E9/$E$33)</f>
        <v>4.9450549450549448E-3</v>
      </c>
      <c r="F10" s="586">
        <f>IF(F9/$F$33=0,"―　",F9/$F$33)</f>
        <v>3.721058434399118E-3</v>
      </c>
      <c r="G10" s="607">
        <f>IF(G9/$G$33=0,"―　",G9/$G$33)</f>
        <v>4.9875311720698253E-3</v>
      </c>
      <c r="H10" s="608">
        <f>IF(H9/$H$33=0,"―　",H9/$H$33)</f>
        <v>2.9638411381149969E-3</v>
      </c>
    </row>
    <row r="11" spans="1:9" ht="18.75" customHeight="1" x14ac:dyDescent="0.2">
      <c r="A11" s="182"/>
      <c r="B11" s="21" t="s">
        <v>2</v>
      </c>
      <c r="C11" s="337">
        <v>0</v>
      </c>
      <c r="D11" s="578">
        <v>0</v>
      </c>
      <c r="E11" s="337">
        <v>0</v>
      </c>
      <c r="F11" s="578">
        <v>0</v>
      </c>
      <c r="G11" s="609" t="s">
        <v>123</v>
      </c>
      <c r="H11" s="610" t="s">
        <v>123</v>
      </c>
    </row>
    <row r="12" spans="1:9" ht="18.75" customHeight="1" x14ac:dyDescent="0.2">
      <c r="A12" s="182"/>
      <c r="B12" s="595" t="s">
        <v>104</v>
      </c>
      <c r="C12" s="596" t="str">
        <f>IF(C11/$C$33=0,"―　",C11/$C$33)</f>
        <v>―　</v>
      </c>
      <c r="D12" s="597" t="str">
        <f>IF(D11/$D$33=0,"―　",D11/$D$33)</f>
        <v>―　</v>
      </c>
      <c r="E12" s="596" t="str">
        <f>IF(E11/$E$33=0,"―　",E11/$E$33)</f>
        <v>―　</v>
      </c>
      <c r="F12" s="597" t="str">
        <f>IF(F11/$F$33=0,"―　",F11/$F$33)</f>
        <v>―　</v>
      </c>
      <c r="G12" s="607" t="s">
        <v>123</v>
      </c>
      <c r="H12" s="611" t="s">
        <v>123</v>
      </c>
      <c r="I12" s="2"/>
    </row>
    <row r="13" spans="1:9" ht="18.75" customHeight="1" x14ac:dyDescent="0.2">
      <c r="A13" s="182"/>
      <c r="B13" s="579" t="s">
        <v>3</v>
      </c>
      <c r="C13" s="580">
        <v>5</v>
      </c>
      <c r="D13" s="581">
        <v>103</v>
      </c>
      <c r="E13" s="580">
        <v>5</v>
      </c>
      <c r="F13" s="581">
        <v>123</v>
      </c>
      <c r="G13" s="580">
        <v>5</v>
      </c>
      <c r="H13" s="581">
        <v>61</v>
      </c>
    </row>
    <row r="14" spans="1:9" ht="18.75" customHeight="1" x14ac:dyDescent="0.2">
      <c r="A14" s="182"/>
      <c r="B14" s="22" t="s">
        <v>78</v>
      </c>
      <c r="C14" s="596">
        <f>IF(C13/$C$33=0,"―　",C13/$C$33)</f>
        <v>2.455795677799607E-3</v>
      </c>
      <c r="D14" s="597">
        <f>IF(D13/$D$33=0,"―　",D13/$D$33)</f>
        <v>3.3981062980436147E-3</v>
      </c>
      <c r="E14" s="596">
        <f>IF(E13/$E$33=0,"―　",E13/$E$33)</f>
        <v>2.7472527472527475E-3</v>
      </c>
      <c r="F14" s="597">
        <f>IF(F13/$F$33=0,"―　",F13/$F$33)</f>
        <v>4.2378721058434401E-3</v>
      </c>
      <c r="G14" s="607">
        <f>IF(G13/$G$33=0,"―　",G13/$G$33)</f>
        <v>3.117206982543641E-3</v>
      </c>
      <c r="H14" s="611">
        <f>IF(H13/$H$33=0,"―　",H13/$H$33)</f>
        <v>2.2599288678126855E-3</v>
      </c>
    </row>
    <row r="15" spans="1:9" ht="18.75" customHeight="1" x14ac:dyDescent="0.2">
      <c r="A15" s="182"/>
      <c r="B15" s="556" t="s">
        <v>4</v>
      </c>
      <c r="C15" s="582">
        <v>9</v>
      </c>
      <c r="D15" s="583">
        <v>39</v>
      </c>
      <c r="E15" s="582">
        <v>7</v>
      </c>
      <c r="F15" s="583">
        <v>18</v>
      </c>
      <c r="G15" s="582">
        <v>6</v>
      </c>
      <c r="H15" s="583">
        <v>18</v>
      </c>
    </row>
    <row r="16" spans="1:9" ht="18.75" customHeight="1" x14ac:dyDescent="0.2">
      <c r="A16" s="182"/>
      <c r="B16" s="595" t="s">
        <v>78</v>
      </c>
      <c r="C16" s="596">
        <f>IF(C15/$C$33=0,"―　",C15/$C$33)</f>
        <v>4.4204322200392925E-3</v>
      </c>
      <c r="D16" s="597">
        <f>IF(D15/$D$33=0,"―　",D15/$D$33)</f>
        <v>1.2866616079970968E-3</v>
      </c>
      <c r="E16" s="596">
        <f>IF(E15/$E$33=0,"―　",E15/$E$33)</f>
        <v>3.8461538461538464E-3</v>
      </c>
      <c r="F16" s="597">
        <f>IF(F15/$F$33=0,"―　",F15/$F$33)</f>
        <v>6.2017640573318637E-4</v>
      </c>
      <c r="G16" s="607">
        <f>IF(G15/$G$33=0,"―　",G15/$G$33)</f>
        <v>3.740648379052369E-3</v>
      </c>
      <c r="H16" s="611">
        <f>IF(H15/$H$33=0,"―　",H15/$H$33)</f>
        <v>6.6686425607587435E-4</v>
      </c>
    </row>
    <row r="17" spans="1:8" ht="18.75" customHeight="1" x14ac:dyDescent="0.2">
      <c r="A17" s="182"/>
      <c r="B17" s="556" t="s">
        <v>5</v>
      </c>
      <c r="C17" s="582">
        <v>25</v>
      </c>
      <c r="D17" s="583">
        <v>176</v>
      </c>
      <c r="E17" s="582">
        <v>21</v>
      </c>
      <c r="F17" s="583">
        <v>181</v>
      </c>
      <c r="G17" s="582">
        <v>21</v>
      </c>
      <c r="H17" s="583">
        <v>150</v>
      </c>
    </row>
    <row r="18" spans="1:8" ht="18.75" customHeight="1" x14ac:dyDescent="0.2">
      <c r="A18" s="182"/>
      <c r="B18" s="595" t="s">
        <v>78</v>
      </c>
      <c r="C18" s="596">
        <f>IF(C17/$C$33=0,"―　",C17/$C$33)</f>
        <v>1.2278978388998035E-2</v>
      </c>
      <c r="D18" s="597">
        <f>IF(D17/$D$33=0,"―　",D17/$D$33)</f>
        <v>5.8064728976279243E-3</v>
      </c>
      <c r="E18" s="596">
        <f>IF(E17/$E$33=0,"―　",E17/$E$33)</f>
        <v>1.1538461538461539E-2</v>
      </c>
      <c r="F18" s="597">
        <f>IF(F17/$F$33=0,"―　",F17/$F$33)</f>
        <v>6.2362183020948179E-3</v>
      </c>
      <c r="G18" s="607">
        <f>IF(G17/$G$33=0,"―　",G17/$G$33)</f>
        <v>1.3092269326683292E-2</v>
      </c>
      <c r="H18" s="611">
        <f>IF(H17/$H$33=0,"―　",H17/$H$33)</f>
        <v>5.5572021339656196E-3</v>
      </c>
    </row>
    <row r="19" spans="1:8" ht="18.75" customHeight="1" x14ac:dyDescent="0.2">
      <c r="A19" s="182"/>
      <c r="B19" s="579" t="s">
        <v>6</v>
      </c>
      <c r="C19" s="580">
        <v>1</v>
      </c>
      <c r="D19" s="581">
        <v>6</v>
      </c>
      <c r="E19" s="580">
        <v>1</v>
      </c>
      <c r="F19" s="581">
        <v>6</v>
      </c>
      <c r="G19" s="612">
        <v>1</v>
      </c>
      <c r="H19" s="613">
        <v>3</v>
      </c>
    </row>
    <row r="20" spans="1:8" ht="18.75" customHeight="1" x14ac:dyDescent="0.2">
      <c r="A20" s="182"/>
      <c r="B20" s="22" t="s">
        <v>78</v>
      </c>
      <c r="C20" s="596">
        <f>IF(C19/$C$33=0,"―　",C19/$C$33)</f>
        <v>4.9115913555992138E-4</v>
      </c>
      <c r="D20" s="597">
        <f>IF(D19/$D$33=0,"―　",D19/$D$33)</f>
        <v>1.9794793969186105E-4</v>
      </c>
      <c r="E20" s="596">
        <f>IF(E19/$E$33=0,"―　",E19/$E$33)</f>
        <v>5.4945054945054945E-4</v>
      </c>
      <c r="F20" s="597">
        <f>IF(F19/$F$33=0,"―　",F19/$F$33)</f>
        <v>2.0672546857772878E-4</v>
      </c>
      <c r="G20" s="596">
        <f>IF(G19/$G$33=0,"―　",G19/$G$33)</f>
        <v>6.2344139650872816E-4</v>
      </c>
      <c r="H20" s="586">
        <f>IF(H19/$H$33=0,"―　",H19/$H$33)</f>
        <v>1.1114404267931239E-4</v>
      </c>
    </row>
    <row r="21" spans="1:8" ht="18.75" customHeight="1" x14ac:dyDescent="0.2">
      <c r="A21" s="182"/>
      <c r="B21" s="21" t="s">
        <v>10</v>
      </c>
      <c r="C21" s="337">
        <f>C19+C17+C15+C13+C11</f>
        <v>40</v>
      </c>
      <c r="D21" s="578">
        <f t="shared" ref="D21:F21" si="0">D19+D17+D15+D13+D11</f>
        <v>324</v>
      </c>
      <c r="E21" s="337">
        <f t="shared" si="0"/>
        <v>34</v>
      </c>
      <c r="F21" s="578">
        <f t="shared" si="0"/>
        <v>328</v>
      </c>
      <c r="G21" s="337">
        <f>G17+G15+G13+G19</f>
        <v>33</v>
      </c>
      <c r="H21" s="578">
        <f>H17+H15+H13+H19</f>
        <v>232</v>
      </c>
    </row>
    <row r="22" spans="1:8" ht="18.75" customHeight="1" x14ac:dyDescent="0.2">
      <c r="A22" s="182"/>
      <c r="B22" s="584" t="s">
        <v>78</v>
      </c>
      <c r="C22" s="585">
        <f>IF(C21/$C$33=0,"―　",C21/$C$33)</f>
        <v>1.9646365422396856E-2</v>
      </c>
      <c r="D22" s="586">
        <f>IF(D21/$D$33=0,"―　",D21/$D$33)</f>
        <v>1.0689188743360497E-2</v>
      </c>
      <c r="E22" s="585">
        <f>IF(E21/$E$33=0,"―　",E21/$E$33)</f>
        <v>1.8681318681318681E-2</v>
      </c>
      <c r="F22" s="586">
        <f>IF(F21/$F$33=0,"―　",F21/$F$33)</f>
        <v>1.1300992282249173E-2</v>
      </c>
      <c r="G22" s="614">
        <f>IF(G21/$G$33=0,"―　",G21/$G$33)</f>
        <v>2.0573566084788029E-2</v>
      </c>
      <c r="H22" s="615">
        <f>IF(H21/$H$33=0,"―　",H21/$H$33)</f>
        <v>8.5951393005334921E-3</v>
      </c>
    </row>
    <row r="23" spans="1:8" ht="18.75" customHeight="1" x14ac:dyDescent="0.2">
      <c r="A23" s="182"/>
      <c r="B23" s="579" t="s">
        <v>94</v>
      </c>
      <c r="C23" s="580">
        <v>371</v>
      </c>
      <c r="D23" s="581">
        <v>6224</v>
      </c>
      <c r="E23" s="580">
        <v>360</v>
      </c>
      <c r="F23" s="581">
        <v>6240</v>
      </c>
      <c r="G23" s="580">
        <v>340</v>
      </c>
      <c r="H23" s="581">
        <v>5703</v>
      </c>
    </row>
    <row r="24" spans="1:8" ht="18.75" customHeight="1" x14ac:dyDescent="0.2">
      <c r="A24" s="182"/>
      <c r="B24" s="22" t="s">
        <v>78</v>
      </c>
      <c r="C24" s="596">
        <f>IF(C23/$C$33=0,"―　",C23/$C$33)</f>
        <v>0.18222003929273084</v>
      </c>
      <c r="D24" s="597">
        <f>IF(D23/$D$33=0,"―　",D23/$D$33)</f>
        <v>0.20533799610702386</v>
      </c>
      <c r="E24" s="596">
        <f>IF(E23/$E$33=0,"―　",E23/$E$33)</f>
        <v>0.19780219780219779</v>
      </c>
      <c r="F24" s="597">
        <f>IF(F23/$F$33=0,"―　",F23/$F$33)</f>
        <v>0.21499448732083792</v>
      </c>
      <c r="G24" s="607">
        <f>IF(G23/$G$33=0,"―　",G23/$G$33)</f>
        <v>0.21197007481296759</v>
      </c>
      <c r="H24" s="611">
        <f>IF(H23/$H$33=0,"―　",H23/$H$33)</f>
        <v>0.21128482513337285</v>
      </c>
    </row>
    <row r="25" spans="1:8" ht="18.75" customHeight="1" x14ac:dyDescent="0.2">
      <c r="A25" s="182"/>
      <c r="B25" s="556" t="s">
        <v>95</v>
      </c>
      <c r="C25" s="582">
        <v>28</v>
      </c>
      <c r="D25" s="583">
        <v>154</v>
      </c>
      <c r="E25" s="582">
        <v>25</v>
      </c>
      <c r="F25" s="583">
        <v>137</v>
      </c>
      <c r="G25" s="582">
        <v>23</v>
      </c>
      <c r="H25" s="583">
        <v>93</v>
      </c>
    </row>
    <row r="26" spans="1:8" ht="18.75" customHeight="1" x14ac:dyDescent="0.2">
      <c r="A26" s="182"/>
      <c r="B26" s="595" t="s">
        <v>78</v>
      </c>
      <c r="C26" s="596">
        <f>IF(C25/$C$33=0,"―　",C25/$C$33)</f>
        <v>1.37524557956778E-2</v>
      </c>
      <c r="D26" s="597">
        <f>IF(D25/$D$33=0,"―　",D25/$D$33)</f>
        <v>5.080663785424433E-3</v>
      </c>
      <c r="E26" s="596">
        <f>IF(E25/$E$33=0,"―　",E25/$E$33)</f>
        <v>1.3736263736263736E-2</v>
      </c>
      <c r="F26" s="597">
        <f>IF(F25/$F$33=0,"―　",F25/$F$33)</f>
        <v>4.7202315325248073E-3</v>
      </c>
      <c r="G26" s="607">
        <f>IF(G25/$G$33=0,"―　",G25/$G$33)</f>
        <v>1.4339152119700748E-2</v>
      </c>
      <c r="H26" s="611">
        <f>IF(H25/$H$33=0,"―　",H25/$H$33)</f>
        <v>3.445465323058684E-3</v>
      </c>
    </row>
    <row r="27" spans="1:8" ht="18.75" customHeight="1" x14ac:dyDescent="0.2">
      <c r="A27" s="182"/>
      <c r="B27" s="579" t="s">
        <v>103</v>
      </c>
      <c r="C27" s="580">
        <v>108</v>
      </c>
      <c r="D27" s="581">
        <v>1397</v>
      </c>
      <c r="E27" s="580">
        <v>91</v>
      </c>
      <c r="F27" s="581">
        <v>1061</v>
      </c>
      <c r="G27" s="580">
        <v>82</v>
      </c>
      <c r="H27" s="581">
        <v>1128</v>
      </c>
    </row>
    <row r="28" spans="1:8" ht="18.75" customHeight="1" x14ac:dyDescent="0.2">
      <c r="A28" s="182"/>
      <c r="B28" s="584" t="s">
        <v>78</v>
      </c>
      <c r="C28" s="585">
        <f>IF(C27/$C$33=0,"―　",C27/$C$33)</f>
        <v>5.304518664047151E-2</v>
      </c>
      <c r="D28" s="586">
        <f>IF(D27/$D$33=0,"―　",D27/$D$33)</f>
        <v>4.6088878624921649E-2</v>
      </c>
      <c r="E28" s="585">
        <f>IF(E27/$E$33=0,"―　",E27/$E$33)</f>
        <v>0.05</v>
      </c>
      <c r="F28" s="586">
        <f>IF(F27/$F$33=0,"―　",F27/$F$33)</f>
        <v>3.6555953693495041E-2</v>
      </c>
      <c r="G28" s="614">
        <f>IF(G27/$G$33=0,"―　",G27/$G$33)</f>
        <v>5.1122194513715712E-2</v>
      </c>
      <c r="H28" s="586">
        <f>IF(H27/$H$33=0,"―　",H27/$H$33)</f>
        <v>4.1790160047421455E-2</v>
      </c>
    </row>
    <row r="29" spans="1:8" ht="18.75" customHeight="1" x14ac:dyDescent="0.2">
      <c r="A29" s="182"/>
      <c r="B29" s="21" t="s">
        <v>9</v>
      </c>
      <c r="C29" s="337">
        <f t="shared" ref="C29:H29" si="1">C23+C25+C27</f>
        <v>507</v>
      </c>
      <c r="D29" s="578">
        <f t="shared" si="1"/>
        <v>7775</v>
      </c>
      <c r="E29" s="337">
        <f t="shared" si="1"/>
        <v>476</v>
      </c>
      <c r="F29" s="578">
        <f t="shared" si="1"/>
        <v>7438</v>
      </c>
      <c r="G29" s="337">
        <f t="shared" si="1"/>
        <v>445</v>
      </c>
      <c r="H29" s="578">
        <f t="shared" si="1"/>
        <v>6924</v>
      </c>
    </row>
    <row r="30" spans="1:8" ht="18.75" customHeight="1" thickBot="1" x14ac:dyDescent="0.25">
      <c r="A30" s="182"/>
      <c r="B30" s="598" t="s">
        <v>78</v>
      </c>
      <c r="C30" s="599">
        <f>IF(C29/$C$33=0,"―　",C29/$C$33)</f>
        <v>0.24901768172888017</v>
      </c>
      <c r="D30" s="600">
        <f>IF(D29/$D$33=0,"―　",D29/$D$33)</f>
        <v>0.2565075385173699</v>
      </c>
      <c r="E30" s="599">
        <f>IF(E29/$E$33=0,"―　",E29/$E$33)</f>
        <v>0.26153846153846155</v>
      </c>
      <c r="F30" s="600">
        <f>IF(F29/$F$33=0,"―　",F29/$F$33)</f>
        <v>0.25627067254685776</v>
      </c>
      <c r="G30" s="616">
        <f>IF(G29/$G$33=0,"―　",G29/$G$33)</f>
        <v>0.27743142144638405</v>
      </c>
      <c r="H30" s="617">
        <f>IF(H29/$H$33=0,"―　",H29/$H$33)</f>
        <v>0.25652045050385297</v>
      </c>
    </row>
    <row r="31" spans="1:8" s="8" customFormat="1" ht="20.25" customHeight="1" x14ac:dyDescent="0.2">
      <c r="B31" s="601" t="s">
        <v>79</v>
      </c>
      <c r="C31" s="602">
        <f t="shared" ref="C31:H31" si="2">SUM(C29,C21,C9,C7)</f>
        <v>602</v>
      </c>
      <c r="D31" s="603">
        <f t="shared" si="2"/>
        <v>8724</v>
      </c>
      <c r="E31" s="602">
        <f t="shared" si="2"/>
        <v>553</v>
      </c>
      <c r="F31" s="603">
        <f t="shared" si="2"/>
        <v>8417</v>
      </c>
      <c r="G31" s="602">
        <f t="shared" si="2"/>
        <v>519</v>
      </c>
      <c r="H31" s="603">
        <f t="shared" si="2"/>
        <v>7766</v>
      </c>
    </row>
    <row r="32" spans="1:8" s="8" customFormat="1" ht="20.25" customHeight="1" thickBot="1" x14ac:dyDescent="0.25">
      <c r="B32" s="604" t="s">
        <v>78</v>
      </c>
      <c r="C32" s="605">
        <f>IF(C31/$C$33=0,"―　",C31/$C$33)</f>
        <v>0.29567779960707269</v>
      </c>
      <c r="D32" s="606">
        <f>IF(D31/$D$33=0,"―　",D31/$D$33)</f>
        <v>0.28781630431196598</v>
      </c>
      <c r="E32" s="605">
        <f>IF(E31/$E$33=0,"―　",E31/$E$33)</f>
        <v>0.30384615384615382</v>
      </c>
      <c r="F32" s="606">
        <f>IF(F31/$F$33=0,"―　",F31/$F$33)</f>
        <v>0.29000137816979049</v>
      </c>
      <c r="G32" s="618">
        <f>IF(G31/$G$33=0,"―　",G31/$G$33)</f>
        <v>0.32356608478802995</v>
      </c>
      <c r="H32" s="606">
        <f>IF(H31/$H$33=0,"―　",H31/$H$33)</f>
        <v>0.28771487848251331</v>
      </c>
    </row>
    <row r="33" spans="1:8" ht="20.25" customHeight="1" thickTop="1" x14ac:dyDescent="0.2">
      <c r="A33" s="182"/>
      <c r="B33" s="579" t="s">
        <v>97</v>
      </c>
      <c r="C33" s="580">
        <v>2036</v>
      </c>
      <c r="D33" s="581">
        <v>30311</v>
      </c>
      <c r="E33" s="580">
        <v>1820</v>
      </c>
      <c r="F33" s="581">
        <v>29024</v>
      </c>
      <c r="G33" s="580">
        <v>1604</v>
      </c>
      <c r="H33" s="581">
        <v>26992</v>
      </c>
    </row>
    <row r="34" spans="1:8" ht="20.25" customHeight="1" x14ac:dyDescent="0.2">
      <c r="A34" s="182"/>
      <c r="B34" s="584" t="s">
        <v>78</v>
      </c>
      <c r="C34" s="585">
        <f>IF(C33/$C$33=0,"―　",C33/C$33)</f>
        <v>1</v>
      </c>
      <c r="D34" s="586">
        <f>IF(D33/$D$33=0,"―　",D33/$D$33)</f>
        <v>1</v>
      </c>
      <c r="E34" s="585">
        <f>IF(E33/$E$33=0,"―　",E33/$E$33)</f>
        <v>1</v>
      </c>
      <c r="F34" s="586">
        <f>IF(F33/$F$33=0,"―　",F33/$F$33)</f>
        <v>1</v>
      </c>
      <c r="G34" s="614">
        <f>IF(G33/$G$33=0,"―　",G33/$G$33)</f>
        <v>1</v>
      </c>
      <c r="H34" s="615">
        <f>IF(H33/$H$33=0,"―　",H33/$H$33)</f>
        <v>1</v>
      </c>
    </row>
    <row r="35" spans="1:8" ht="13.5" customHeight="1" x14ac:dyDescent="0.2">
      <c r="A35" s="182"/>
      <c r="B35" s="5"/>
      <c r="C35" s="5"/>
      <c r="D35" s="23" t="s">
        <v>43</v>
      </c>
      <c r="E35" s="182" t="s">
        <v>171</v>
      </c>
      <c r="F35" s="5"/>
      <c r="G35" s="24"/>
      <c r="H35" s="182"/>
    </row>
    <row r="36" spans="1:8" x14ac:dyDescent="0.2">
      <c r="A36" s="182"/>
      <c r="B36" s="5"/>
      <c r="C36" s="5"/>
      <c r="D36" s="23"/>
      <c r="E36" s="23"/>
      <c r="F36" s="5"/>
      <c r="G36" s="24"/>
      <c r="H36" s="182"/>
    </row>
    <row r="37" spans="1:8" x14ac:dyDescent="0.2">
      <c r="A37" s="182"/>
      <c r="C37" s="182"/>
      <c r="D37" s="182"/>
      <c r="E37" s="182"/>
      <c r="F37" s="182"/>
      <c r="G37" s="182"/>
      <c r="H37" s="19"/>
    </row>
  </sheetData>
  <mergeCells count="4">
    <mergeCell ref="E5:F5"/>
    <mergeCell ref="G5:H5"/>
    <mergeCell ref="B5:B6"/>
    <mergeCell ref="C5:D5"/>
  </mergeCells>
  <phoneticPr fontId="5"/>
  <dataValidations count="1">
    <dataValidation imeMode="off" allowBlank="1" showInputMessage="1" showErrorMessage="1" sqref="C7:H34"/>
  </dataValidations>
  <pageMargins left="0.74803149606299213" right="0.78740157480314965" top="0.59055118110236227" bottom="0.59055118110236227" header="0.51181102362204722" footer="0.19685039370078741"/>
  <pageSetup paperSize="9" scale="105" firstPageNumber="30" fitToHeight="0" orientation="portrait" blackAndWhite="1" useFirstPageNumber="1" r:id="rId1"/>
  <headerFooter scaleWithDoc="0"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4(1)事業所数推移 </vt:lpstr>
      <vt:lpstr>4(2)規模別企業数</vt:lpstr>
      <vt:lpstr>4(3)業種別事業所数</vt:lpstr>
      <vt:lpstr>4(4)労働組合数・組合員数4(5)工業品出荷額 </vt:lpstr>
      <vt:lpstr>4(6)商業の状況 </vt:lpstr>
      <vt:lpstr>4(7)入込客数 </vt:lpstr>
      <vt:lpstr>4(8)消費額推移</vt:lpstr>
      <vt:lpstr>4(9)宿泊所</vt:lpstr>
      <vt:lpstr>'4(1)事業所数推移 '!Print_Area</vt:lpstr>
      <vt:lpstr>'4(2)規模別企業数'!Print_Area</vt:lpstr>
      <vt:lpstr>'4(3)業種別事業所数'!Print_Area</vt:lpstr>
      <vt:lpstr>'4(4)労働組合数・組合員数4(5)工業品出荷額 '!Print_Area</vt:lpstr>
      <vt:lpstr>'4(6)商業の状況 '!Print_Area</vt:lpstr>
      <vt:lpstr>'4(7)入込客数 '!Print_Area</vt:lpstr>
      <vt:lpstr>'4(8)消費額推移'!Print_Area</vt:lpstr>
      <vt:lpstr>'4(9)宿泊所'!Print_Area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2024-06-21T01:28:21Z</cp:lastPrinted>
  <dcterms:created xsi:type="dcterms:W3CDTF">1999-05-13T05:22:10Z</dcterms:created>
  <dcterms:modified xsi:type="dcterms:W3CDTF">2024-07-30T06:31:48Z</dcterms:modified>
</cp:coreProperties>
</file>