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fs01\s0026\004_企画調整課\10_県西地域の概況\令和７年度\07_完成\ホームページ用Excel\"/>
    </mc:Choice>
  </mc:AlternateContent>
  <bookViews>
    <workbookView xWindow="0" yWindow="0" windowWidth="20490" windowHeight="7755" tabRatio="861" activeTab="6"/>
  </bookViews>
  <sheets>
    <sheet name="5(1)専業・兼業別農家数" sheetId="77" r:id="rId1"/>
    <sheet name="5(2)耕地面積" sheetId="78" r:id="rId2"/>
    <sheet name="5(3)森林の状況" sheetId="86" r:id="rId3"/>
    <sheet name="5(4)(5)林業事業体の状況、林産物の生産状況穂" sheetId="80" r:id="rId4"/>
    <sheet name="5(6)保安林の種類5(7)漁業経営体の推移" sheetId="81" r:id="rId5"/>
    <sheet name="5(8)定置網漁業の推移" sheetId="83" r:id="rId6"/>
    <sheet name="5(9)(10)小田原漁港における取扱高" sheetId="84" r:id="rId7"/>
    <sheet name="5(7)漁業経営体の推移★" sheetId="87" state="hidden" r:id="rId8"/>
  </sheets>
  <definedNames>
    <definedName name="_Order1" hidden="1">255</definedName>
    <definedName name="_xlnm.Print_Area" localSheetId="0">'5(1)専業・兼業別農家数'!$A$1:$K$26</definedName>
    <definedName name="_xlnm.Print_Area" localSheetId="1">'5(2)耕地面積'!$A$1:$I$22</definedName>
    <definedName name="_xlnm.Print_Area" localSheetId="3">'5(4)(5)林業事業体の状況、林産物の生産状況穂'!$A$1:$H$50</definedName>
    <definedName name="_xlnm.Print_Area" localSheetId="4">'5(6)保安林の種類5(7)漁業経営体の推移'!$A$1:$L$55</definedName>
    <definedName name="_xlnm.Print_Area" localSheetId="5">'5(8)定置網漁業の推移'!$A$1:$J$33</definedName>
    <definedName name="_xlnm.Print_Area" localSheetId="6">'5(9)(10)小田原漁港における取扱高'!$A$1:$H$35</definedName>
    <definedName name="月報">"グラフ 1"</definedName>
  </definedNames>
  <calcPr calcId="162913" calcMode="manual"/>
</workbook>
</file>

<file path=xl/calcChain.xml><?xml version="1.0" encoding="utf-8"?>
<calcChain xmlns="http://schemas.openxmlformats.org/spreadsheetml/2006/main">
  <c r="H46" i="80" l="1"/>
  <c r="F46" i="80"/>
  <c r="F22" i="80" l="1"/>
  <c r="G22" i="80"/>
  <c r="E26" i="80"/>
  <c r="D26" i="80"/>
  <c r="E27" i="80"/>
  <c r="G5" i="84" l="1"/>
  <c r="G6" i="84"/>
  <c r="G7" i="84"/>
  <c r="E5" i="84"/>
  <c r="E6" i="84"/>
  <c r="E7" i="84"/>
  <c r="E8" i="84"/>
  <c r="D26" i="83" l="1"/>
  <c r="C26" i="83"/>
  <c r="D10" i="83"/>
  <c r="C10" i="83"/>
  <c r="H18" i="78"/>
  <c r="F18" i="78"/>
  <c r="G17" i="78"/>
  <c r="G16" i="78"/>
  <c r="H16" i="78" s="1"/>
  <c r="E16" i="78"/>
  <c r="F16" i="78" s="1"/>
  <c r="C16" i="78"/>
  <c r="H15" i="78"/>
  <c r="F15" i="78"/>
  <c r="H14" i="78"/>
  <c r="F14" i="78"/>
  <c r="H13" i="78"/>
  <c r="F13" i="78"/>
  <c r="H12" i="78"/>
  <c r="G12" i="78"/>
  <c r="E12" i="78"/>
  <c r="E17" i="78" s="1"/>
  <c r="F17" i="78" s="1"/>
  <c r="C12" i="78"/>
  <c r="C17" i="78" s="1"/>
  <c r="H11" i="78"/>
  <c r="F11" i="78"/>
  <c r="H10" i="78"/>
  <c r="F10" i="78"/>
  <c r="H9" i="78"/>
  <c r="F9" i="78"/>
  <c r="H8" i="78"/>
  <c r="F8" i="78"/>
  <c r="H7" i="78"/>
  <c r="F7" i="78"/>
  <c r="H6" i="78"/>
  <c r="F6" i="78"/>
  <c r="H5" i="78"/>
  <c r="F5" i="78"/>
  <c r="D16" i="78" l="1"/>
  <c r="H17" i="78"/>
  <c r="F12" i="78"/>
  <c r="D12" i="78" s="1"/>
  <c r="D31" i="81"/>
  <c r="C31" i="81"/>
  <c r="I30" i="81"/>
  <c r="G30" i="81"/>
  <c r="F30" i="81"/>
  <c r="E30" i="81"/>
  <c r="C30" i="81"/>
  <c r="I29" i="81"/>
  <c r="I31" i="81" s="1"/>
  <c r="H29" i="81"/>
  <c r="G29" i="81"/>
  <c r="G31" i="81" s="1"/>
  <c r="F29" i="81"/>
  <c r="F31" i="81" s="1"/>
  <c r="E29" i="81"/>
  <c r="E31" i="81" s="1"/>
  <c r="D29" i="81"/>
  <c r="C29" i="81"/>
  <c r="K28" i="81"/>
  <c r="H28" i="81"/>
  <c r="J27" i="81"/>
  <c r="L26" i="81" s="1"/>
  <c r="J26" i="81"/>
  <c r="J25" i="81"/>
  <c r="L24" i="81" s="1"/>
  <c r="J24" i="81"/>
  <c r="J23" i="81"/>
  <c r="L22" i="81" s="1"/>
  <c r="J22" i="81"/>
  <c r="I21" i="81"/>
  <c r="H21" i="81"/>
  <c r="G21" i="81"/>
  <c r="F21" i="81"/>
  <c r="E21" i="81"/>
  <c r="D21" i="81"/>
  <c r="C21" i="81"/>
  <c r="K20" i="81"/>
  <c r="K30" i="81" s="1"/>
  <c r="H20" i="81"/>
  <c r="E20" i="81"/>
  <c r="D20" i="81"/>
  <c r="D30" i="81" s="1"/>
  <c r="J17" i="81"/>
  <c r="L16" i="81"/>
  <c r="J16" i="81"/>
  <c r="J20" i="81" s="1"/>
  <c r="J15" i="81"/>
  <c r="L14" i="81" s="1"/>
  <c r="J14" i="81"/>
  <c r="J13" i="81"/>
  <c r="L12" i="81"/>
  <c r="J12" i="81"/>
  <c r="J11" i="81"/>
  <c r="L10" i="81"/>
  <c r="J9" i="81"/>
  <c r="L8" i="81" s="1"/>
  <c r="J8" i="81"/>
  <c r="J7" i="81"/>
  <c r="L6" i="81"/>
  <c r="J6" i="81"/>
  <c r="G46" i="80"/>
  <c r="E46" i="80"/>
  <c r="H45" i="80"/>
  <c r="G45" i="80"/>
  <c r="F45" i="80"/>
  <c r="E45" i="80"/>
  <c r="D45" i="80"/>
  <c r="D46" i="80" s="1"/>
  <c r="G41" i="80"/>
  <c r="E41" i="80"/>
  <c r="D41" i="80"/>
  <c r="C41" i="80"/>
  <c r="C46" i="80" s="1"/>
  <c r="H26" i="80"/>
  <c r="H27" i="80" s="1"/>
  <c r="G26" i="80"/>
  <c r="G27" i="80" s="1"/>
  <c r="C26" i="80"/>
  <c r="C27" i="80" s="1"/>
  <c r="F27" i="80"/>
  <c r="E22" i="80"/>
  <c r="D22" i="80"/>
  <c r="D27" i="80" s="1"/>
  <c r="C22" i="80"/>
  <c r="D8" i="80"/>
  <c r="C8" i="80"/>
  <c r="H19" i="86"/>
  <c r="G19" i="86"/>
  <c r="E19" i="86"/>
  <c r="D18" i="86"/>
  <c r="C18" i="86"/>
  <c r="I17" i="86"/>
  <c r="H17" i="86"/>
  <c r="D17" i="86"/>
  <c r="E17" i="86" s="1"/>
  <c r="E16" i="86"/>
  <c r="E15" i="86"/>
  <c r="G14" i="86"/>
  <c r="G17" i="86" s="1"/>
  <c r="G18" i="86" s="1"/>
  <c r="E14" i="86"/>
  <c r="I13" i="86"/>
  <c r="I18" i="86" s="1"/>
  <c r="H13" i="86"/>
  <c r="H18" i="86" s="1"/>
  <c r="D13" i="86"/>
  <c r="E13" i="86" s="1"/>
  <c r="E11" i="86"/>
  <c r="E10" i="86"/>
  <c r="E9" i="86"/>
  <c r="E8" i="86"/>
  <c r="E7" i="86"/>
  <c r="E6" i="86"/>
  <c r="J29" i="81" l="1"/>
  <c r="H31" i="81"/>
  <c r="J21" i="81"/>
  <c r="L20" i="81" s="1"/>
  <c r="H30" i="81"/>
  <c r="J28" i="81"/>
  <c r="J30" i="81" s="1"/>
  <c r="E18" i="86"/>
  <c r="L28" i="81"/>
  <c r="J24" i="83"/>
  <c r="J31" i="81" l="1"/>
  <c r="L30" i="81" s="1"/>
  <c r="G8" i="84"/>
  <c r="I26" i="83"/>
  <c r="J23" i="83" s="1"/>
  <c r="H26" i="83"/>
  <c r="J25" i="83"/>
  <c r="I10" i="83"/>
  <c r="J10" i="83" s="1"/>
  <c r="H10" i="83"/>
  <c r="J9" i="83"/>
  <c r="J8" i="83"/>
  <c r="J7" i="83"/>
  <c r="G8" i="87"/>
  <c r="F8" i="87"/>
  <c r="D8" i="87"/>
  <c r="E8" i="87" s="1"/>
  <c r="G7" i="87"/>
  <c r="E7" i="87"/>
  <c r="G6" i="87"/>
  <c r="E6" i="87"/>
  <c r="G5" i="87"/>
  <c r="E5" i="87"/>
  <c r="I17" i="78"/>
  <c r="I12" i="78"/>
  <c r="C20" i="77"/>
  <c r="E19" i="77"/>
  <c r="D19" i="77"/>
  <c r="C19" i="77"/>
  <c r="F18" i="77"/>
  <c r="F17" i="77"/>
  <c r="J15" i="77"/>
  <c r="I15" i="77"/>
  <c r="H15" i="77"/>
  <c r="G15" i="77"/>
  <c r="F15" i="77"/>
  <c r="E15" i="77"/>
  <c r="E20" i="77" s="1"/>
  <c r="D15" i="77"/>
  <c r="D20" i="77" s="1"/>
  <c r="C15" i="77"/>
  <c r="F14" i="77"/>
  <c r="F13" i="77"/>
  <c r="F12" i="77"/>
  <c r="F11" i="77"/>
  <c r="F10" i="77"/>
  <c r="F9" i="77"/>
  <c r="F8" i="77"/>
  <c r="J26" i="83" l="1"/>
</calcChain>
</file>

<file path=xl/sharedStrings.xml><?xml version="1.0" encoding="utf-8"?>
<sst xmlns="http://schemas.openxmlformats.org/spreadsheetml/2006/main" count="362" uniqueCount="216">
  <si>
    <t>小田原市</t>
    <rPh sb="0" eb="4">
      <t>オダワラシ</t>
    </rPh>
    <phoneticPr fontId="6"/>
  </si>
  <si>
    <t>湯河原町</t>
    <rPh sb="0" eb="4">
      <t>ユガワラマチ</t>
    </rPh>
    <phoneticPr fontId="6"/>
  </si>
  <si>
    <t>南足柄市</t>
    <rPh sb="0" eb="1">
      <t>ミナミ</t>
    </rPh>
    <rPh sb="1" eb="3">
      <t>アシガラ</t>
    </rPh>
    <rPh sb="3" eb="4">
      <t>シ</t>
    </rPh>
    <phoneticPr fontId="6"/>
  </si>
  <si>
    <t>箱 根 町</t>
    <rPh sb="0" eb="5">
      <t>ハコネマチ</t>
    </rPh>
    <phoneticPr fontId="6"/>
  </si>
  <si>
    <t>真 鶴 町</t>
    <rPh sb="0" eb="5">
      <t>マナツルマチ</t>
    </rPh>
    <phoneticPr fontId="6"/>
  </si>
  <si>
    <t>－</t>
  </si>
  <si>
    <t>中 井 町</t>
    <rPh sb="0" eb="1">
      <t>ナカ</t>
    </rPh>
    <rPh sb="2" eb="3">
      <t>イ</t>
    </rPh>
    <rPh sb="4" eb="5">
      <t>マチ</t>
    </rPh>
    <phoneticPr fontId="6"/>
  </si>
  <si>
    <t>大 井 町</t>
    <rPh sb="0" eb="1">
      <t>ダイ</t>
    </rPh>
    <rPh sb="2" eb="3">
      <t>イ</t>
    </rPh>
    <rPh sb="4" eb="5">
      <t>マチ</t>
    </rPh>
    <phoneticPr fontId="6"/>
  </si>
  <si>
    <t>松 田 町</t>
    <rPh sb="0" eb="1">
      <t>マツ</t>
    </rPh>
    <rPh sb="2" eb="3">
      <t>タ</t>
    </rPh>
    <rPh sb="4" eb="5">
      <t>マチ</t>
    </rPh>
    <phoneticPr fontId="6"/>
  </si>
  <si>
    <t>山 北 町</t>
    <rPh sb="0" eb="1">
      <t>ヤマ</t>
    </rPh>
    <rPh sb="2" eb="3">
      <t>キタ</t>
    </rPh>
    <rPh sb="4" eb="5">
      <t>マチ</t>
    </rPh>
    <phoneticPr fontId="6"/>
  </si>
  <si>
    <t>開 成 町</t>
    <rPh sb="0" eb="1">
      <t>カイ</t>
    </rPh>
    <rPh sb="2" eb="3">
      <t>シゲル</t>
    </rPh>
    <rPh sb="4" eb="5">
      <t>マチ</t>
    </rPh>
    <phoneticPr fontId="6"/>
  </si>
  <si>
    <t>箱 根 町</t>
    <rPh sb="0" eb="1">
      <t>ハコ</t>
    </rPh>
    <rPh sb="2" eb="3">
      <t>ネ</t>
    </rPh>
    <rPh sb="4" eb="5">
      <t>マチ</t>
    </rPh>
    <phoneticPr fontId="6"/>
  </si>
  <si>
    <t>真 鶴 町</t>
    <rPh sb="0" eb="1">
      <t>シン</t>
    </rPh>
    <rPh sb="2" eb="3">
      <t>ツル</t>
    </rPh>
    <rPh sb="4" eb="5">
      <t>マチ</t>
    </rPh>
    <phoneticPr fontId="6"/>
  </si>
  <si>
    <t>管 内 計</t>
    <rPh sb="0" eb="3">
      <t>カンナイ</t>
    </rPh>
    <rPh sb="4" eb="5">
      <t>ケイ</t>
    </rPh>
    <phoneticPr fontId="6"/>
  </si>
  <si>
    <t>下郡計</t>
    <rPh sb="0" eb="1">
      <t>シモ</t>
    </rPh>
    <rPh sb="1" eb="2">
      <t>グン</t>
    </rPh>
    <rPh sb="2" eb="3">
      <t>ケイ</t>
    </rPh>
    <phoneticPr fontId="6"/>
  </si>
  <si>
    <t>上郡計</t>
    <rPh sb="0" eb="1">
      <t>ウエ</t>
    </rPh>
    <rPh sb="1" eb="2">
      <t>グン</t>
    </rPh>
    <rPh sb="2" eb="3">
      <t>ケイ</t>
    </rPh>
    <phoneticPr fontId="6"/>
  </si>
  <si>
    <t>南足柄市</t>
  </si>
  <si>
    <t>県　 計</t>
    <rPh sb="0" eb="1">
      <t>ケン</t>
    </rPh>
    <rPh sb="3" eb="4">
      <t>ケイ</t>
    </rPh>
    <phoneticPr fontId="6"/>
  </si>
  <si>
    <t>管 内 計</t>
    <rPh sb="0" eb="1">
      <t>カン</t>
    </rPh>
    <rPh sb="2" eb="3">
      <t>ナイ</t>
    </rPh>
    <rPh sb="4" eb="5">
      <t>ケイ</t>
    </rPh>
    <phoneticPr fontId="6"/>
  </si>
  <si>
    <t>計</t>
    <rPh sb="0" eb="1">
      <t>ケイ</t>
    </rPh>
    <phoneticPr fontId="6"/>
  </si>
  <si>
    <t xml:space="preserve">― </t>
  </si>
  <si>
    <t xml:space="preserve">― </t>
    <phoneticPr fontId="6"/>
  </si>
  <si>
    <t>湯河原町</t>
    <rPh sb="0" eb="4">
      <t>ユガワラマチ</t>
    </rPh>
    <phoneticPr fontId="17"/>
  </si>
  <si>
    <t>真 鶴 町</t>
    <rPh sb="0" eb="5">
      <t>マナツルマチ</t>
    </rPh>
    <phoneticPr fontId="17"/>
  </si>
  <si>
    <t>箱 根 町</t>
    <rPh sb="0" eb="5">
      <t>ハコネマチ</t>
    </rPh>
    <phoneticPr fontId="17"/>
  </si>
  <si>
    <t>開 成 町</t>
    <rPh sb="0" eb="1">
      <t>ヒラキ</t>
    </rPh>
    <rPh sb="2" eb="3">
      <t>シゲル</t>
    </rPh>
    <rPh sb="4" eb="5">
      <t>マチ</t>
    </rPh>
    <phoneticPr fontId="17"/>
  </si>
  <si>
    <t>山 北 町</t>
    <rPh sb="0" eb="1">
      <t>ヤマ</t>
    </rPh>
    <rPh sb="2" eb="3">
      <t>キタ</t>
    </rPh>
    <rPh sb="4" eb="5">
      <t>マチ</t>
    </rPh>
    <phoneticPr fontId="17"/>
  </si>
  <si>
    <t>松 田 町</t>
    <rPh sb="0" eb="1">
      <t>マツ</t>
    </rPh>
    <rPh sb="2" eb="3">
      <t>タ</t>
    </rPh>
    <rPh sb="4" eb="5">
      <t>マチ</t>
    </rPh>
    <phoneticPr fontId="17"/>
  </si>
  <si>
    <t>大 井 町</t>
    <rPh sb="0" eb="1">
      <t>ダイ</t>
    </rPh>
    <rPh sb="2" eb="3">
      <t>イ</t>
    </rPh>
    <rPh sb="4" eb="5">
      <t>マチ</t>
    </rPh>
    <phoneticPr fontId="17"/>
  </si>
  <si>
    <t>中 井 町</t>
    <rPh sb="0" eb="1">
      <t>チュウ</t>
    </rPh>
    <rPh sb="2" eb="3">
      <t>イ</t>
    </rPh>
    <rPh sb="4" eb="5">
      <t>マチ</t>
    </rPh>
    <phoneticPr fontId="17"/>
  </si>
  <si>
    <t>南足柄市</t>
    <rPh sb="0" eb="1">
      <t>ミナミ</t>
    </rPh>
    <rPh sb="1" eb="3">
      <t>アシガラ</t>
    </rPh>
    <rPh sb="3" eb="4">
      <t>シ</t>
    </rPh>
    <phoneticPr fontId="17"/>
  </si>
  <si>
    <t>小田原市</t>
    <rPh sb="0" eb="4">
      <t>オダワラシ</t>
    </rPh>
    <phoneticPr fontId="17"/>
  </si>
  <si>
    <t>第１種</t>
    <rPh sb="0" eb="1">
      <t>ダイ</t>
    </rPh>
    <rPh sb="2" eb="3">
      <t>シュ</t>
    </rPh>
    <phoneticPr fontId="17"/>
  </si>
  <si>
    <t>区　分</t>
    <rPh sb="0" eb="1">
      <t>ク</t>
    </rPh>
    <rPh sb="2" eb="3">
      <t>ブン</t>
    </rPh>
    <phoneticPr fontId="6"/>
  </si>
  <si>
    <t>自給的
農家数</t>
    <rPh sb="0" eb="3">
      <t>ジキュウテキ</t>
    </rPh>
    <phoneticPr fontId="17"/>
  </si>
  <si>
    <t>５ 農林水産業</t>
    <rPh sb="2" eb="4">
      <t>ノウリン</t>
    </rPh>
    <rPh sb="4" eb="7">
      <t>スイサンギョウ</t>
    </rPh>
    <phoneticPr fontId="17"/>
  </si>
  <si>
    <t xml:space="preserve"> ※ 合計が一致しない箇所は、端数処理によるものである</t>
    <rPh sb="3" eb="5">
      <t>ゴウケイ</t>
    </rPh>
    <rPh sb="6" eb="8">
      <t>イッチ</t>
    </rPh>
    <rPh sb="11" eb="13">
      <t>カショ</t>
    </rPh>
    <rPh sb="15" eb="17">
      <t>ハスウ</t>
    </rPh>
    <rPh sb="17" eb="19">
      <t>ショリ</t>
    </rPh>
    <phoneticPr fontId="6"/>
  </si>
  <si>
    <t xml:space="preserve"> ※ (   )内は、合計に対する構成比(％)</t>
    <rPh sb="8" eb="9">
      <t>ナイ</t>
    </rPh>
    <rPh sb="11" eb="13">
      <t>ゴウケイ</t>
    </rPh>
    <rPh sb="14" eb="15">
      <t>タイ</t>
    </rPh>
    <rPh sb="17" eb="20">
      <t>コウセイヒ</t>
    </rPh>
    <phoneticPr fontId="6"/>
  </si>
  <si>
    <t>開 成 町</t>
    <rPh sb="0" eb="1">
      <t>ヒラキ</t>
    </rPh>
    <rPh sb="2" eb="3">
      <t>シゲル</t>
    </rPh>
    <rPh sb="4" eb="5">
      <t>マチ</t>
    </rPh>
    <phoneticPr fontId="6"/>
  </si>
  <si>
    <t>中 井 町</t>
    <rPh sb="0" eb="1">
      <t>チュウ</t>
    </rPh>
    <rPh sb="2" eb="3">
      <t>イ</t>
    </rPh>
    <rPh sb="4" eb="5">
      <t>マチ</t>
    </rPh>
    <phoneticPr fontId="6"/>
  </si>
  <si>
    <t>行政区域面積</t>
    <rPh sb="4" eb="6">
      <t>メンセキ</t>
    </rPh>
    <phoneticPr fontId="6"/>
  </si>
  <si>
    <t>畑</t>
    <rPh sb="0" eb="1">
      <t>ハタケ</t>
    </rPh>
    <phoneticPr fontId="6"/>
  </si>
  <si>
    <t>田</t>
    <rPh sb="0" eb="1">
      <t>タ</t>
    </rPh>
    <phoneticPr fontId="6"/>
  </si>
  <si>
    <t>合   計</t>
    <rPh sb="0" eb="1">
      <t>ゴウ</t>
    </rPh>
    <rPh sb="4" eb="5">
      <t>ケイ</t>
    </rPh>
    <phoneticPr fontId="6"/>
  </si>
  <si>
    <t>区　分</t>
    <rPh sb="0" eb="3">
      <t>クブン</t>
    </rPh>
    <phoneticPr fontId="6"/>
  </si>
  <si>
    <t xml:space="preserve"> ※ 合計が一致しない箇所は、端数処理によるものである</t>
    <rPh sb="3" eb="5">
      <t>ゴウケイ</t>
    </rPh>
    <rPh sb="6" eb="8">
      <t>イッチ</t>
    </rPh>
    <rPh sb="11" eb="13">
      <t>カショ</t>
    </rPh>
    <rPh sb="15" eb="17">
      <t>ハスウ</t>
    </rPh>
    <rPh sb="17" eb="19">
      <t>ショリ</t>
    </rPh>
    <phoneticPr fontId="17"/>
  </si>
  <si>
    <t xml:space="preserve"> ※ 森林率は、森林面積／行政区域面積(％)</t>
    <rPh sb="3" eb="5">
      <t>シンリン</t>
    </rPh>
    <rPh sb="5" eb="6">
      <t>リツ</t>
    </rPh>
    <rPh sb="8" eb="10">
      <t>シンリン</t>
    </rPh>
    <rPh sb="10" eb="12">
      <t>メンセキ</t>
    </rPh>
    <rPh sb="13" eb="15">
      <t>ギョウセイ</t>
    </rPh>
    <rPh sb="15" eb="17">
      <t>クイキ</t>
    </rPh>
    <rPh sb="17" eb="19">
      <t>メンセキ</t>
    </rPh>
    <phoneticPr fontId="17"/>
  </si>
  <si>
    <t>県　 計</t>
    <rPh sb="0" eb="1">
      <t>ケン</t>
    </rPh>
    <rPh sb="3" eb="4">
      <t>ケイ</t>
    </rPh>
    <phoneticPr fontId="17"/>
  </si>
  <si>
    <t>管 内 計</t>
    <rPh sb="0" eb="3">
      <t>カンナイ</t>
    </rPh>
    <rPh sb="4" eb="5">
      <t>ケイ</t>
    </rPh>
    <phoneticPr fontId="17"/>
  </si>
  <si>
    <t>－</t>
    <phoneticPr fontId="17"/>
  </si>
  <si>
    <t>開 成 町</t>
    <rPh sb="0" eb="1">
      <t>カイ</t>
    </rPh>
    <rPh sb="2" eb="3">
      <t>シゲル</t>
    </rPh>
    <rPh sb="4" eb="5">
      <t>マチ</t>
    </rPh>
    <phoneticPr fontId="17"/>
  </si>
  <si>
    <t>中 井 町</t>
    <rPh sb="0" eb="1">
      <t>ナカ</t>
    </rPh>
    <rPh sb="2" eb="3">
      <t>イ</t>
    </rPh>
    <rPh sb="4" eb="5">
      <t>マチ</t>
    </rPh>
    <phoneticPr fontId="17"/>
  </si>
  <si>
    <t>南足柄市</t>
    <rPh sb="0" eb="4">
      <t>ミナミアシガラシ</t>
    </rPh>
    <phoneticPr fontId="17"/>
  </si>
  <si>
    <t>民有林面積</t>
    <rPh sb="0" eb="3">
      <t>ミンユウリン</t>
    </rPh>
    <rPh sb="3" eb="5">
      <t>メンセキ</t>
    </rPh>
    <phoneticPr fontId="17"/>
  </si>
  <si>
    <t>国有林面積</t>
    <rPh sb="0" eb="3">
      <t>コクユウリン</t>
    </rPh>
    <rPh sb="3" eb="5">
      <t>メンセキ</t>
    </rPh>
    <phoneticPr fontId="17"/>
  </si>
  <si>
    <t>森 林 率</t>
    <rPh sb="0" eb="1">
      <t>モリ</t>
    </rPh>
    <rPh sb="2" eb="3">
      <t>ハヤシ</t>
    </rPh>
    <rPh sb="4" eb="5">
      <t>リツ</t>
    </rPh>
    <phoneticPr fontId="17"/>
  </si>
  <si>
    <t>地域森林計画
対象森林面積</t>
    <rPh sb="0" eb="2">
      <t>チイキ</t>
    </rPh>
    <rPh sb="2" eb="4">
      <t>シンリン</t>
    </rPh>
    <rPh sb="4" eb="6">
      <t>ケイカク</t>
    </rPh>
    <phoneticPr fontId="17"/>
  </si>
  <si>
    <t>森　林　面　積</t>
    <rPh sb="0" eb="3">
      <t>シンリン</t>
    </rPh>
    <rPh sb="4" eb="5">
      <t>メン</t>
    </rPh>
    <rPh sb="6" eb="7">
      <t>セキ</t>
    </rPh>
    <phoneticPr fontId="17"/>
  </si>
  <si>
    <t>行政区域
面　  積</t>
    <rPh sb="0" eb="2">
      <t>ギョウセイ</t>
    </rPh>
    <rPh sb="2" eb="4">
      <t>クイキ</t>
    </rPh>
    <rPh sb="5" eb="6">
      <t>メン</t>
    </rPh>
    <rPh sb="9" eb="10">
      <t>セキ</t>
    </rPh>
    <phoneticPr fontId="17"/>
  </si>
  <si>
    <t>区　分</t>
    <rPh sb="0" eb="3">
      <t>クブン</t>
    </rPh>
    <phoneticPr fontId="17"/>
  </si>
  <si>
    <t>（３）森林の状況</t>
    <phoneticPr fontId="17"/>
  </si>
  <si>
    <t>小田原市</t>
    <rPh sb="0" eb="3">
      <t>オダワラ</t>
    </rPh>
    <phoneticPr fontId="6"/>
  </si>
  <si>
    <t>黒  炭</t>
    <rPh sb="0" eb="1">
      <t>クロ</t>
    </rPh>
    <phoneticPr fontId="6"/>
  </si>
  <si>
    <t>たけのこ</t>
  </si>
  <si>
    <t>乾しいたけ</t>
  </si>
  <si>
    <t>生しいたけ</t>
  </si>
  <si>
    <t>その他広葉樹</t>
    <rPh sb="2" eb="3">
      <t>タ</t>
    </rPh>
    <rPh sb="3" eb="6">
      <t>コウヨウジュ</t>
    </rPh>
    <phoneticPr fontId="6"/>
  </si>
  <si>
    <t>その他針葉樹</t>
    <rPh sb="2" eb="3">
      <t>タ</t>
    </rPh>
    <rPh sb="3" eb="6">
      <t>シンヨウジュ</t>
    </rPh>
    <phoneticPr fontId="6"/>
  </si>
  <si>
    <t>※森林組合は森林組合要覧による。県森林組合連合会を含む。</t>
    <rPh sb="1" eb="3">
      <t>シンリン</t>
    </rPh>
    <rPh sb="3" eb="5">
      <t>クミアイ</t>
    </rPh>
    <rPh sb="6" eb="8">
      <t>シンリン</t>
    </rPh>
    <rPh sb="8" eb="10">
      <t>クミアイ</t>
    </rPh>
    <rPh sb="10" eb="12">
      <t>ヨウラン</t>
    </rPh>
    <rPh sb="16" eb="17">
      <t>ケン</t>
    </rPh>
    <rPh sb="17" eb="19">
      <t>シンリン</t>
    </rPh>
    <rPh sb="19" eb="21">
      <t>クミアイ</t>
    </rPh>
    <rPh sb="21" eb="24">
      <t>レンゴウカイ</t>
    </rPh>
    <rPh sb="25" eb="26">
      <t>フク</t>
    </rPh>
    <phoneticPr fontId="6"/>
  </si>
  <si>
    <t>会 社 等</t>
    <rPh sb="0" eb="1">
      <t>カイ</t>
    </rPh>
    <rPh sb="2" eb="3">
      <t>シャ</t>
    </rPh>
    <rPh sb="4" eb="5">
      <t>トウ</t>
    </rPh>
    <phoneticPr fontId="6"/>
  </si>
  <si>
    <t xml:space="preserve"> 小田原市、南足柄市、松田町、山北町</t>
    <phoneticPr fontId="6"/>
  </si>
  <si>
    <t>森林組合</t>
    <rPh sb="0" eb="2">
      <t>シンリン</t>
    </rPh>
    <rPh sb="2" eb="4">
      <t>クミアイ</t>
    </rPh>
    <phoneticPr fontId="6"/>
  </si>
  <si>
    <t>管　内</t>
  </si>
  <si>
    <t>県全体</t>
  </si>
  <si>
    <t>備    考</t>
    <rPh sb="0" eb="1">
      <t>ビ</t>
    </rPh>
    <rPh sb="5" eb="6">
      <t>コウ</t>
    </rPh>
    <phoneticPr fontId="6"/>
  </si>
  <si>
    <t>事業体数(箇所)</t>
    <rPh sb="5" eb="7">
      <t>カショ</t>
    </rPh>
    <phoneticPr fontId="6"/>
  </si>
  <si>
    <t>区　分</t>
  </si>
  <si>
    <t>（４）林業事業体の状況</t>
    <rPh sb="3" eb="4">
      <t>リン</t>
    </rPh>
    <rPh sb="4" eb="5">
      <t>ギョウ</t>
    </rPh>
    <rPh sb="5" eb="8">
      <t>ジギョウタイ</t>
    </rPh>
    <phoneticPr fontId="6"/>
  </si>
  <si>
    <t xml:space="preserve"> ※ 四捨五入の関係で、合計と内訳は一致しない</t>
    <rPh sb="3" eb="7">
      <t>シシャゴニュウ</t>
    </rPh>
    <rPh sb="8" eb="10">
      <t>カンケイ</t>
    </rPh>
    <rPh sb="12" eb="14">
      <t>ゴウケイ</t>
    </rPh>
    <rPh sb="15" eb="17">
      <t>ウチワケ</t>
    </rPh>
    <rPh sb="18" eb="20">
      <t>イッチ</t>
    </rPh>
    <phoneticPr fontId="6"/>
  </si>
  <si>
    <t xml:space="preserve"> ※ 保安林率は、保安林合計／森林面積(％）</t>
    <rPh sb="3" eb="5">
      <t>ホアン</t>
    </rPh>
    <rPh sb="5" eb="6">
      <t>リンリツ</t>
    </rPh>
    <rPh sb="6" eb="7">
      <t>リツ</t>
    </rPh>
    <rPh sb="9" eb="12">
      <t>ホアンリン</t>
    </rPh>
    <rPh sb="12" eb="14">
      <t>ゴウケイ</t>
    </rPh>
    <rPh sb="15" eb="17">
      <t>シンリン</t>
    </rPh>
    <rPh sb="17" eb="19">
      <t>メンセキ</t>
    </rPh>
    <phoneticPr fontId="6"/>
  </si>
  <si>
    <t xml:space="preserve"> ※ 上段の数値は兼種で外数</t>
    <rPh sb="3" eb="5">
      <t>ジョウダン</t>
    </rPh>
    <rPh sb="6" eb="7">
      <t>カズ</t>
    </rPh>
    <rPh sb="7" eb="8">
      <t>アタイ</t>
    </rPh>
    <rPh sb="9" eb="10">
      <t>ケン</t>
    </rPh>
    <rPh sb="10" eb="11">
      <t>シュ</t>
    </rPh>
    <rPh sb="12" eb="13">
      <t>ソト</t>
    </rPh>
    <rPh sb="13" eb="14">
      <t>スウ</t>
    </rPh>
    <phoneticPr fontId="6"/>
  </si>
  <si>
    <t>環境農政局緑政部 水源環境保全課資料より</t>
    <rPh sb="0" eb="2">
      <t>カンキョウ</t>
    </rPh>
    <rPh sb="5" eb="7">
      <t>リョクセイ</t>
    </rPh>
    <rPh sb="16" eb="18">
      <t>シリョウ</t>
    </rPh>
    <phoneticPr fontId="17"/>
  </si>
  <si>
    <t>保安林率</t>
    <rPh sb="0" eb="3">
      <t>ホアンリン</t>
    </rPh>
    <rPh sb="3" eb="4">
      <t>リツ</t>
    </rPh>
    <phoneticPr fontId="6"/>
  </si>
  <si>
    <t>森林面積</t>
    <rPh sb="0" eb="2">
      <t>シンリン</t>
    </rPh>
    <rPh sb="2" eb="4">
      <t>メンセキ</t>
    </rPh>
    <phoneticPr fontId="6"/>
  </si>
  <si>
    <t>魚つき</t>
    <rPh sb="0" eb="1">
      <t>サカナ</t>
    </rPh>
    <phoneticPr fontId="6"/>
  </si>
  <si>
    <t>干害防備</t>
    <rPh sb="0" eb="2">
      <t>カンガイ</t>
    </rPh>
    <rPh sb="2" eb="4">
      <t>ボウビ</t>
    </rPh>
    <phoneticPr fontId="6"/>
  </si>
  <si>
    <t>土砂崩壊防備</t>
  </si>
  <si>
    <t>土砂流出防備</t>
  </si>
  <si>
    <t>水源かん養</t>
    <rPh sb="0" eb="1">
      <t>ミズ</t>
    </rPh>
    <rPh sb="1" eb="2">
      <t>ミナモト</t>
    </rPh>
    <rPh sb="4" eb="5">
      <t>ヨウ</t>
    </rPh>
    <phoneticPr fontId="6"/>
  </si>
  <si>
    <t>（６）保安林の種類と面積</t>
    <rPh sb="3" eb="6">
      <t>ホアンリン</t>
    </rPh>
    <rPh sb="7" eb="9">
      <t>シュルイ</t>
    </rPh>
    <rPh sb="10" eb="12">
      <t>メンセキ</t>
    </rPh>
    <phoneticPr fontId="6"/>
  </si>
  <si>
    <t>平成30年</t>
    <rPh sb="0" eb="2">
      <t>ヘイセイ</t>
    </rPh>
    <rPh sb="4" eb="5">
      <t>ネン</t>
    </rPh>
    <phoneticPr fontId="17"/>
  </si>
  <si>
    <t>平成25年</t>
    <rPh sb="0" eb="2">
      <t>ヘイセイ</t>
    </rPh>
    <rPh sb="4" eb="5">
      <t>ネン</t>
    </rPh>
    <phoneticPr fontId="17"/>
  </si>
  <si>
    <t>平成29年</t>
    <rPh sb="0" eb="2">
      <t>ヘイセイ</t>
    </rPh>
    <rPh sb="4" eb="5">
      <t>ネン</t>
    </rPh>
    <phoneticPr fontId="17"/>
  </si>
  <si>
    <t>経　営　体</t>
    <rPh sb="0" eb="1">
      <t>キョウ</t>
    </rPh>
    <rPh sb="2" eb="3">
      <t>エイ</t>
    </rPh>
    <rPh sb="4" eb="5">
      <t>カラダ</t>
    </rPh>
    <phoneticPr fontId="17"/>
  </si>
  <si>
    <t>漁　獲　量</t>
    <rPh sb="0" eb="1">
      <t>リョウ</t>
    </rPh>
    <rPh sb="2" eb="3">
      <t>エ</t>
    </rPh>
    <rPh sb="4" eb="5">
      <t>リョウ</t>
    </rPh>
    <phoneticPr fontId="17"/>
  </si>
  <si>
    <t>(単位：ｔ)</t>
    <rPh sb="1" eb="3">
      <t>タンイ</t>
    </rPh>
    <phoneticPr fontId="17"/>
  </si>
  <si>
    <t>② 小型定置網</t>
    <rPh sb="2" eb="3">
      <t>コ</t>
    </rPh>
    <rPh sb="3" eb="4">
      <t>オオガタ</t>
    </rPh>
    <rPh sb="4" eb="7">
      <t>テイチアミ</t>
    </rPh>
    <phoneticPr fontId="17"/>
  </si>
  <si>
    <t>① 大型定置網</t>
    <rPh sb="2" eb="4">
      <t>オオガタ</t>
    </rPh>
    <rPh sb="4" eb="7">
      <t>テイチアミ</t>
    </rPh>
    <phoneticPr fontId="17"/>
  </si>
  <si>
    <t>（８）定置網漁業の推移</t>
    <rPh sb="3" eb="6">
      <t>テイチアミ</t>
    </rPh>
    <rPh sb="6" eb="8">
      <t>ギョギョウ</t>
    </rPh>
    <rPh sb="9" eb="11">
      <t>スイイ</t>
    </rPh>
    <phoneticPr fontId="17"/>
  </si>
  <si>
    <t>　　地方港湾：大磯港、葉山港、湘南港、真鶴港</t>
    <rPh sb="2" eb="4">
      <t>チホウ</t>
    </rPh>
    <rPh sb="4" eb="6">
      <t>コウワン</t>
    </rPh>
    <rPh sb="7" eb="9">
      <t>オオイソ</t>
    </rPh>
    <rPh sb="9" eb="10">
      <t>ミナト</t>
    </rPh>
    <rPh sb="11" eb="13">
      <t>ハヤマ</t>
    </rPh>
    <rPh sb="13" eb="14">
      <t>ミナト</t>
    </rPh>
    <rPh sb="15" eb="17">
      <t>ショウナン</t>
    </rPh>
    <rPh sb="17" eb="18">
      <t>ミナト</t>
    </rPh>
    <rPh sb="19" eb="21">
      <t>マナヅル</t>
    </rPh>
    <rPh sb="21" eb="22">
      <t>コウ</t>
    </rPh>
    <phoneticPr fontId="17"/>
  </si>
  <si>
    <t>　　重要港湾：横須賀港</t>
    <rPh sb="2" eb="4">
      <t>ジュウヨウ</t>
    </rPh>
    <rPh sb="4" eb="6">
      <t>コウワン</t>
    </rPh>
    <rPh sb="7" eb="10">
      <t>ヨコスカ</t>
    </rPh>
    <rPh sb="10" eb="11">
      <t>コウ</t>
    </rPh>
    <phoneticPr fontId="17"/>
  </si>
  <si>
    <t xml:space="preserve"> ※ 港湾の種類</t>
    <rPh sb="3" eb="5">
      <t>コウワン</t>
    </rPh>
    <rPh sb="6" eb="8">
      <t>シュルイ</t>
    </rPh>
    <phoneticPr fontId="17"/>
  </si>
  <si>
    <t>　　第４種漁港：離島その他辺地にあつて漁場の開発又は漁船の避難上特に必要なもの</t>
    <rPh sb="2" eb="3">
      <t>ダイ</t>
    </rPh>
    <rPh sb="4" eb="5">
      <t>シュ</t>
    </rPh>
    <rPh sb="5" eb="7">
      <t>ギョコウ</t>
    </rPh>
    <rPh sb="8" eb="10">
      <t>リトウ</t>
    </rPh>
    <rPh sb="12" eb="13">
      <t>タ</t>
    </rPh>
    <rPh sb="13" eb="15">
      <t>ヘンチ</t>
    </rPh>
    <rPh sb="19" eb="21">
      <t>ギョジョウ</t>
    </rPh>
    <rPh sb="22" eb="24">
      <t>カイハツ</t>
    </rPh>
    <rPh sb="24" eb="25">
      <t>マタ</t>
    </rPh>
    <rPh sb="26" eb="28">
      <t>ギョセン</t>
    </rPh>
    <rPh sb="29" eb="31">
      <t>ヒナン</t>
    </rPh>
    <rPh sb="31" eb="32">
      <t>ジョウ</t>
    </rPh>
    <rPh sb="32" eb="33">
      <t>トク</t>
    </rPh>
    <rPh sb="34" eb="36">
      <t>ヒツヨウ</t>
    </rPh>
    <phoneticPr fontId="17"/>
  </si>
  <si>
    <t>　　第２種漁港：その利用範囲が第１種漁港よりも広く、第３種漁港に属しないもの</t>
    <rPh sb="2" eb="3">
      <t>ダイ</t>
    </rPh>
    <rPh sb="4" eb="5">
      <t>シュ</t>
    </rPh>
    <rPh sb="5" eb="7">
      <t>ギョコウ</t>
    </rPh>
    <rPh sb="10" eb="12">
      <t>リヨウ</t>
    </rPh>
    <rPh sb="12" eb="14">
      <t>ハンイ</t>
    </rPh>
    <rPh sb="15" eb="16">
      <t>ダイ</t>
    </rPh>
    <rPh sb="17" eb="18">
      <t>タネ</t>
    </rPh>
    <rPh sb="18" eb="20">
      <t>ギョコウ</t>
    </rPh>
    <rPh sb="23" eb="24">
      <t>ヒロ</t>
    </rPh>
    <rPh sb="26" eb="27">
      <t>ダイ</t>
    </rPh>
    <rPh sb="28" eb="29">
      <t>シュ</t>
    </rPh>
    <rPh sb="29" eb="31">
      <t>ギョコウ</t>
    </rPh>
    <rPh sb="32" eb="33">
      <t>ゾク</t>
    </rPh>
    <phoneticPr fontId="17"/>
  </si>
  <si>
    <t>　　第１種漁港：その利用範囲が地元の漁業を主とするもの</t>
    <rPh sb="2" eb="3">
      <t>ダイ</t>
    </rPh>
    <rPh sb="4" eb="5">
      <t>シュ</t>
    </rPh>
    <rPh sb="5" eb="7">
      <t>ギョコウ</t>
    </rPh>
    <rPh sb="10" eb="12">
      <t>リヨウ</t>
    </rPh>
    <rPh sb="12" eb="14">
      <t>ハンイ</t>
    </rPh>
    <rPh sb="15" eb="17">
      <t>ジモト</t>
    </rPh>
    <rPh sb="18" eb="20">
      <t>ギョギョウ</t>
    </rPh>
    <rPh sb="21" eb="22">
      <t>シュ</t>
    </rPh>
    <phoneticPr fontId="17"/>
  </si>
  <si>
    <t xml:space="preserve"> ※ 漁港の種類（漁港漁場整備法で規定）</t>
    <rPh sb="3" eb="5">
      <t>ギョコウ</t>
    </rPh>
    <rPh sb="6" eb="8">
      <t>シュルイ</t>
    </rPh>
    <rPh sb="9" eb="11">
      <t>ギョコウ</t>
    </rPh>
    <rPh sb="11" eb="13">
      <t>ギョジョウ</t>
    </rPh>
    <rPh sb="13" eb="15">
      <t>セイビ</t>
    </rPh>
    <rPh sb="15" eb="16">
      <t>ホウ</t>
    </rPh>
    <rPh sb="17" eb="19">
      <t>キテイ</t>
    </rPh>
    <phoneticPr fontId="17"/>
  </si>
  <si>
    <t>地方港湾</t>
    <rPh sb="0" eb="2">
      <t>チホウ</t>
    </rPh>
    <rPh sb="2" eb="4">
      <t>コウワン</t>
    </rPh>
    <phoneticPr fontId="17"/>
  </si>
  <si>
    <t>真　鶴</t>
    <rPh sb="0" eb="1">
      <t>シン</t>
    </rPh>
    <rPh sb="2" eb="3">
      <t>ツル</t>
    </rPh>
    <phoneticPr fontId="17"/>
  </si>
  <si>
    <t>港  湾</t>
    <rPh sb="0" eb="1">
      <t>ミナト</t>
    </rPh>
    <rPh sb="3" eb="4">
      <t>ワン</t>
    </rPh>
    <phoneticPr fontId="17"/>
  </si>
  <si>
    <t>福　浦</t>
    <rPh sb="0" eb="1">
      <t>フク</t>
    </rPh>
    <rPh sb="2" eb="3">
      <t>ウラ</t>
    </rPh>
    <phoneticPr fontId="17"/>
  </si>
  <si>
    <t>岩</t>
    <rPh sb="0" eb="1">
      <t>イワ</t>
    </rPh>
    <phoneticPr fontId="17"/>
  </si>
  <si>
    <t>真 鶴 町</t>
    <rPh sb="0" eb="3">
      <t>マナツル</t>
    </rPh>
    <rPh sb="4" eb="5">
      <t>マチ</t>
    </rPh>
    <phoneticPr fontId="17"/>
  </si>
  <si>
    <t>漁  港</t>
    <rPh sb="0" eb="1">
      <t>リョウ</t>
    </rPh>
    <rPh sb="3" eb="4">
      <t>ミナト</t>
    </rPh>
    <phoneticPr fontId="17"/>
  </si>
  <si>
    <t>第３種</t>
    <rPh sb="0" eb="1">
      <t>ダイ</t>
    </rPh>
    <rPh sb="2" eb="3">
      <t>シュ</t>
    </rPh>
    <phoneticPr fontId="17"/>
  </si>
  <si>
    <t>小田原</t>
    <rPh sb="0" eb="3">
      <t>オダワラ</t>
    </rPh>
    <phoneticPr fontId="17"/>
  </si>
  <si>
    <t>小田原市</t>
    <rPh sb="0" eb="3">
      <t>オダワラ</t>
    </rPh>
    <rPh sb="3" eb="4">
      <t>シ</t>
    </rPh>
    <phoneticPr fontId="17"/>
  </si>
  <si>
    <t>登録漁船数</t>
    <rPh sb="0" eb="2">
      <t>トウロク</t>
    </rPh>
    <rPh sb="2" eb="4">
      <t>ギョセン</t>
    </rPh>
    <rPh sb="4" eb="5">
      <t>スウ</t>
    </rPh>
    <phoneticPr fontId="17"/>
  </si>
  <si>
    <t>種  別</t>
    <rPh sb="0" eb="1">
      <t>シュ</t>
    </rPh>
    <rPh sb="3" eb="4">
      <t>ベツ</t>
    </rPh>
    <phoneticPr fontId="17"/>
  </si>
  <si>
    <t>名 　 称</t>
    <rPh sb="0" eb="1">
      <t>ナ</t>
    </rPh>
    <rPh sb="4" eb="5">
      <t>ショウ</t>
    </rPh>
    <phoneticPr fontId="17"/>
  </si>
  <si>
    <t>市 町 名</t>
    <rPh sb="0" eb="1">
      <t>シ</t>
    </rPh>
    <rPh sb="2" eb="3">
      <t>マチ</t>
    </rPh>
    <rPh sb="4" eb="5">
      <t>メイ</t>
    </rPh>
    <phoneticPr fontId="17"/>
  </si>
  <si>
    <t xml:space="preserve"> ※ (   )内は、県計に対する構成比（％）</t>
    <rPh sb="8" eb="9">
      <t>ナイ</t>
    </rPh>
    <rPh sb="11" eb="12">
      <t>ケン</t>
    </rPh>
    <rPh sb="12" eb="13">
      <t>ケイ</t>
    </rPh>
    <rPh sb="14" eb="15">
      <t>タイ</t>
    </rPh>
    <rPh sb="17" eb="19">
      <t>コウセイ</t>
    </rPh>
    <rPh sb="19" eb="20">
      <t>ヒ</t>
    </rPh>
    <phoneticPr fontId="17"/>
  </si>
  <si>
    <t>県  　計</t>
    <rPh sb="0" eb="1">
      <t>ケン</t>
    </rPh>
    <rPh sb="4" eb="5">
      <t>ケイ</t>
    </rPh>
    <phoneticPr fontId="17"/>
  </si>
  <si>
    <t>小田原漁港</t>
    <rPh sb="0" eb="3">
      <t>オダワラ</t>
    </rPh>
    <rPh sb="3" eb="5">
      <t>ギョコウ</t>
    </rPh>
    <phoneticPr fontId="17"/>
  </si>
  <si>
    <t>金 　 額</t>
    <rPh sb="0" eb="1">
      <t>キン</t>
    </rPh>
    <rPh sb="4" eb="5">
      <t>ガク</t>
    </rPh>
    <phoneticPr fontId="17"/>
  </si>
  <si>
    <t>水 揚 量</t>
    <rPh sb="0" eb="1">
      <t>ミズ</t>
    </rPh>
    <rPh sb="2" eb="3">
      <t>ヨウ</t>
    </rPh>
    <rPh sb="4" eb="5">
      <t>リョウ</t>
    </rPh>
    <phoneticPr fontId="17"/>
  </si>
  <si>
    <t>年  別</t>
    <rPh sb="0" eb="1">
      <t>ネン</t>
    </rPh>
    <rPh sb="3" eb="4">
      <t>ベツ</t>
    </rPh>
    <phoneticPr fontId="17"/>
  </si>
  <si>
    <t>（９）小田原漁港における取扱高の推移</t>
    <rPh sb="16" eb="18">
      <t>スイイ</t>
    </rPh>
    <phoneticPr fontId="17"/>
  </si>
  <si>
    <t>(県西地域県政総合センター農政部 調)</t>
    <rPh sb="1" eb="2">
      <t>ケン</t>
    </rPh>
    <rPh sb="2" eb="3">
      <t>ニシ</t>
    </rPh>
    <rPh sb="3" eb="5">
      <t>チイキ</t>
    </rPh>
    <rPh sb="5" eb="7">
      <t>ケンセイ</t>
    </rPh>
    <rPh sb="7" eb="9">
      <t>ソウゴウ</t>
    </rPh>
    <rPh sb="13" eb="15">
      <t>ノウセイ</t>
    </rPh>
    <rPh sb="15" eb="16">
      <t>ブ</t>
    </rPh>
    <rPh sb="17" eb="18">
      <t>シラ</t>
    </rPh>
    <phoneticPr fontId="17"/>
  </si>
  <si>
    <t xml:space="preserve"> 　「漁業センサス」</t>
    <rPh sb="3" eb="5">
      <t>ギョギョウ</t>
    </rPh>
    <phoneticPr fontId="17"/>
  </si>
  <si>
    <t xml:space="preserve"> 　「平成30年～令和元年　関東農林水産統計年報」</t>
    <rPh sb="3" eb="5">
      <t>ヘイセイ</t>
    </rPh>
    <rPh sb="7" eb="8">
      <t>ネン</t>
    </rPh>
    <rPh sb="9" eb="11">
      <t>レイワ</t>
    </rPh>
    <rPh sb="11" eb="12">
      <t>モト</t>
    </rPh>
    <rPh sb="12" eb="13">
      <t>ネン</t>
    </rPh>
    <phoneticPr fontId="6"/>
  </si>
  <si>
    <t>　 「漁業センサス」</t>
    <rPh sb="3" eb="5">
      <t>ギョギョウ</t>
    </rPh>
    <phoneticPr fontId="17"/>
  </si>
  <si>
    <t>　　第３種漁港：その利用範囲が全国的なもの</t>
    <rPh sb="2" eb="3">
      <t>ダイ</t>
    </rPh>
    <rPh sb="4" eb="5">
      <t>シュ</t>
    </rPh>
    <rPh sb="5" eb="7">
      <t>ギョコウ</t>
    </rPh>
    <rPh sb="10" eb="12">
      <t>リヨウ</t>
    </rPh>
    <rPh sb="12" eb="14">
      <t>ハンイ</t>
    </rPh>
    <rPh sb="15" eb="18">
      <t>ゼンコクテキ</t>
    </rPh>
    <phoneticPr fontId="17"/>
  </si>
  <si>
    <t>平成30年</t>
    <rPh sb="0" eb="2">
      <t>ヘイセイ</t>
    </rPh>
    <rPh sb="4" eb="5">
      <t>ネン</t>
    </rPh>
    <phoneticPr fontId="6"/>
  </si>
  <si>
    <t>県計：「海面漁業生産統計調査」「漁業産出額」</t>
    <phoneticPr fontId="6"/>
  </si>
  <si>
    <t>（１）農家戸数・個人経営体数</t>
    <rPh sb="3" eb="5">
      <t>ノウカ</t>
    </rPh>
    <rPh sb="5" eb="7">
      <t>コスウ</t>
    </rPh>
    <rPh sb="8" eb="10">
      <t>コジン</t>
    </rPh>
    <rPh sb="10" eb="13">
      <t>ケイエイタイ</t>
    </rPh>
    <rPh sb="13" eb="14">
      <t>スウ</t>
    </rPh>
    <phoneticPr fontId="17"/>
  </si>
  <si>
    <t>令和２年２月１日現在</t>
    <rPh sb="0" eb="2">
      <t>レイワ</t>
    </rPh>
    <phoneticPr fontId="17"/>
  </si>
  <si>
    <t>販売
農家数</t>
    <rPh sb="0" eb="2">
      <t>ハンバイ</t>
    </rPh>
    <rPh sb="3" eb="5">
      <t>ノウカ</t>
    </rPh>
    <rPh sb="5" eb="6">
      <t>スウ</t>
    </rPh>
    <phoneticPr fontId="6"/>
  </si>
  <si>
    <t>個人経営体総数</t>
    <rPh sb="0" eb="5">
      <t>コジンケイエイタイ</t>
    </rPh>
    <rPh sb="5" eb="7">
      <t>ソウスウ</t>
    </rPh>
    <phoneticPr fontId="6"/>
  </si>
  <si>
    <t>農業に60日以上従事した世帯員、役員・構成員（経営体主を含む）数</t>
    <rPh sb="0" eb="2">
      <t>ノウギョウ</t>
    </rPh>
    <rPh sb="5" eb="6">
      <t>ニチ</t>
    </rPh>
    <rPh sb="6" eb="8">
      <t>イジョウ</t>
    </rPh>
    <rPh sb="8" eb="10">
      <t>ジュウジ</t>
    </rPh>
    <rPh sb="12" eb="15">
      <t>セタイイン</t>
    </rPh>
    <rPh sb="16" eb="18">
      <t>ヤクイン</t>
    </rPh>
    <rPh sb="19" eb="22">
      <t>コウセイイン</t>
    </rPh>
    <rPh sb="23" eb="26">
      <t>ケイエイタイ</t>
    </rPh>
    <rPh sb="26" eb="27">
      <t>シュ</t>
    </rPh>
    <rPh sb="28" eb="29">
      <t>フク</t>
    </rPh>
    <rPh sb="31" eb="32">
      <t>カズ</t>
    </rPh>
    <phoneticPr fontId="17"/>
  </si>
  <si>
    <t>計</t>
    <rPh sb="0" eb="1">
      <t>ケイ</t>
    </rPh>
    <phoneticPr fontId="17"/>
  </si>
  <si>
    <t>主業経営体</t>
    <rPh sb="0" eb="2">
      <t>シュギョウ</t>
    </rPh>
    <rPh sb="2" eb="5">
      <t>ケイエイタイ</t>
    </rPh>
    <phoneticPr fontId="6"/>
  </si>
  <si>
    <t>準主業経営体</t>
    <rPh sb="0" eb="1">
      <t>ジュン</t>
    </rPh>
    <rPh sb="1" eb="3">
      <t>シュギョウ</t>
    </rPh>
    <rPh sb="3" eb="6">
      <t>ケイエイタイ</t>
    </rPh>
    <phoneticPr fontId="6"/>
  </si>
  <si>
    <t>副業的経営体</t>
    <rPh sb="0" eb="3">
      <t>フクギョウテキ</t>
    </rPh>
    <rPh sb="3" eb="6">
      <t>ケイエイタイ</t>
    </rPh>
    <phoneticPr fontId="6"/>
  </si>
  <si>
    <t>（戸）</t>
    <rPh sb="1" eb="2">
      <t>コ</t>
    </rPh>
    <phoneticPr fontId="6"/>
  </si>
  <si>
    <t>（経営体）</t>
    <rPh sb="1" eb="4">
      <t>ケイエイタイ</t>
    </rPh>
    <phoneticPr fontId="17"/>
  </si>
  <si>
    <t>（経営体）</t>
    <rPh sb="1" eb="4">
      <t>ケイエイタイ</t>
    </rPh>
    <phoneticPr fontId="6"/>
  </si>
  <si>
    <t>（人）</t>
    <rPh sb="1" eb="2">
      <t>ニン</t>
    </rPh>
    <phoneticPr fontId="6"/>
  </si>
  <si>
    <t>「2020年 農林業センサス」</t>
    <phoneticPr fontId="6"/>
  </si>
  <si>
    <t xml:space="preserve"> ※ 主業経営体：農業所得が主（世帯所得の50％以上が農業所得）で、調査期日前１年間に
　　自営農業に60日以上従事している65歳未満の世帯員がいる個人経営体</t>
    <rPh sb="3" eb="8">
      <t>シュギョウケイエイタイ</t>
    </rPh>
    <rPh sb="9" eb="11">
      <t>ノウギョウ</t>
    </rPh>
    <rPh sb="11" eb="13">
      <t>ショトク</t>
    </rPh>
    <rPh sb="14" eb="15">
      <t>シュ</t>
    </rPh>
    <rPh sb="16" eb="18">
      <t>セタイ</t>
    </rPh>
    <rPh sb="18" eb="20">
      <t>ショトク</t>
    </rPh>
    <rPh sb="24" eb="26">
      <t>イジョウ</t>
    </rPh>
    <rPh sb="27" eb="29">
      <t>ノウギョウ</t>
    </rPh>
    <rPh sb="29" eb="31">
      <t>ショトク</t>
    </rPh>
    <rPh sb="34" eb="36">
      <t>チョウサ</t>
    </rPh>
    <rPh sb="36" eb="38">
      <t>キジツ</t>
    </rPh>
    <rPh sb="38" eb="39">
      <t>マエ</t>
    </rPh>
    <rPh sb="40" eb="42">
      <t>ネンカン</t>
    </rPh>
    <rPh sb="46" eb="48">
      <t>ジエイ</t>
    </rPh>
    <rPh sb="48" eb="50">
      <t>ノウギョウ</t>
    </rPh>
    <rPh sb="53" eb="56">
      <t>ニチイジョウ</t>
    </rPh>
    <rPh sb="56" eb="58">
      <t>ジュウジ</t>
    </rPh>
    <rPh sb="64" eb="67">
      <t>サイミマン</t>
    </rPh>
    <rPh sb="68" eb="71">
      <t>セタイイン</t>
    </rPh>
    <rPh sb="74" eb="76">
      <t>コジン</t>
    </rPh>
    <rPh sb="76" eb="79">
      <t>ケイエイタイ</t>
    </rPh>
    <phoneticPr fontId="17"/>
  </si>
  <si>
    <t xml:space="preserve"> ※ 準主業経営体：農外所得が主（世帯所得の50％未満が農業所得）で、調査期日前１年間に
　　自営農業に60日以上従事している65歳未満の世帯員がいる個人経営体</t>
    <rPh sb="3" eb="4">
      <t>ジュン</t>
    </rPh>
    <rPh sb="4" eb="9">
      <t>シュギョウケイエイタイ</t>
    </rPh>
    <rPh sb="10" eb="11">
      <t>ノウ</t>
    </rPh>
    <rPh sb="11" eb="12">
      <t>ガイ</t>
    </rPh>
    <rPh sb="12" eb="14">
      <t>ショトク</t>
    </rPh>
    <rPh sb="15" eb="16">
      <t>シュ</t>
    </rPh>
    <rPh sb="17" eb="19">
      <t>セタイ</t>
    </rPh>
    <rPh sb="19" eb="21">
      <t>ショトク</t>
    </rPh>
    <rPh sb="25" eb="27">
      <t>ミマン</t>
    </rPh>
    <rPh sb="28" eb="30">
      <t>ノウギョウ</t>
    </rPh>
    <rPh sb="30" eb="32">
      <t>ショトク</t>
    </rPh>
    <rPh sb="35" eb="37">
      <t>チョウサ</t>
    </rPh>
    <rPh sb="37" eb="39">
      <t>キジツ</t>
    </rPh>
    <rPh sb="39" eb="40">
      <t>マエ</t>
    </rPh>
    <rPh sb="41" eb="43">
      <t>ネンカン</t>
    </rPh>
    <rPh sb="47" eb="49">
      <t>ジエイ</t>
    </rPh>
    <rPh sb="49" eb="51">
      <t>ノウギョウ</t>
    </rPh>
    <rPh sb="54" eb="57">
      <t>ニチイジョウ</t>
    </rPh>
    <rPh sb="57" eb="59">
      <t>ジュウジ</t>
    </rPh>
    <rPh sb="65" eb="68">
      <t>サイミマン</t>
    </rPh>
    <rPh sb="69" eb="72">
      <t>セタイイン</t>
    </rPh>
    <rPh sb="75" eb="77">
      <t>コジン</t>
    </rPh>
    <rPh sb="77" eb="80">
      <t>ケイエイタイ</t>
    </rPh>
    <phoneticPr fontId="17"/>
  </si>
  <si>
    <t xml:space="preserve"> ※ 副業的経営体：調査期日前１年間に自営農業に60日以上従事している65歳未満の世帯員が
　　いない個人経営体</t>
    <rPh sb="3" eb="6">
      <t>フクギョウテキ</t>
    </rPh>
    <rPh sb="6" eb="9">
      <t>ケイエイタイ</t>
    </rPh>
    <phoneticPr fontId="17"/>
  </si>
  <si>
    <t xml:space="preserve"> ※「ｘ」は個人等に関する秘密を保護するため（用いた資料の中で）統計数値を公表していないもの。</t>
    <rPh sb="6" eb="8">
      <t>コジン</t>
    </rPh>
    <rPh sb="8" eb="9">
      <t>トウ</t>
    </rPh>
    <rPh sb="10" eb="11">
      <t>カン</t>
    </rPh>
    <rPh sb="13" eb="15">
      <t>ヒミツ</t>
    </rPh>
    <rPh sb="16" eb="18">
      <t>ホゴ</t>
    </rPh>
    <rPh sb="23" eb="24">
      <t>モチ</t>
    </rPh>
    <rPh sb="26" eb="28">
      <t>シリョウ</t>
    </rPh>
    <rPh sb="29" eb="30">
      <t>ナカ</t>
    </rPh>
    <rPh sb="32" eb="34">
      <t>トウケイ</t>
    </rPh>
    <rPh sb="34" eb="36">
      <t>スウチ</t>
    </rPh>
    <rPh sb="37" eb="39">
      <t>コウヒョウ</t>
    </rPh>
    <phoneticPr fontId="17"/>
  </si>
  <si>
    <t>総農家数</t>
    <phoneticPr fontId="17"/>
  </si>
  <si>
    <t>（２）耕地面積</t>
    <phoneticPr fontId="6"/>
  </si>
  <si>
    <t>(単位：経営体)</t>
    <phoneticPr fontId="6"/>
  </si>
  <si>
    <t xml:space="preserve"> ※ (   )内は、県計に対する構成比（％）</t>
    <phoneticPr fontId="17"/>
  </si>
  <si>
    <t xml:space="preserve">― </t>
    <phoneticPr fontId="15"/>
  </si>
  <si>
    <t xml:space="preserve">小田原漁港：小田原市水産海浜課 調  </t>
    <phoneticPr fontId="6"/>
  </si>
  <si>
    <t>（10）管内の漁港・港湾</t>
    <phoneticPr fontId="17"/>
  </si>
  <si>
    <t>（５） 林産物の生産状況</t>
    <phoneticPr fontId="6"/>
  </si>
  <si>
    <t>①木材の生産状況</t>
    <phoneticPr fontId="6"/>
  </si>
  <si>
    <t>区  分</t>
    <phoneticPr fontId="6"/>
  </si>
  <si>
    <t>ス　　ギ</t>
    <phoneticPr fontId="6"/>
  </si>
  <si>
    <t>ヒ ノ キ</t>
    <phoneticPr fontId="6"/>
  </si>
  <si>
    <t>マ ツ 類</t>
    <phoneticPr fontId="6"/>
  </si>
  <si>
    <t>ケ ヤ キ</t>
    <phoneticPr fontId="6"/>
  </si>
  <si>
    <t>－</t>
    <phoneticPr fontId="6"/>
  </si>
  <si>
    <t>大 井 町</t>
    <phoneticPr fontId="6"/>
  </si>
  <si>
    <t>(県森林再生課資料)</t>
    <phoneticPr fontId="6"/>
  </si>
  <si>
    <t>②主な特用林産物の生産状況</t>
    <phoneticPr fontId="6"/>
  </si>
  <si>
    <t>区    分</t>
    <phoneticPr fontId="6"/>
  </si>
  <si>
    <t>ひらたけ</t>
    <phoneticPr fontId="6"/>
  </si>
  <si>
    <t>まいたけ</t>
    <phoneticPr fontId="6"/>
  </si>
  <si>
    <t>合  計</t>
    <phoneticPr fontId="6"/>
  </si>
  <si>
    <t>保  健</t>
    <phoneticPr fontId="6"/>
  </si>
  <si>
    <t>風  致</t>
    <phoneticPr fontId="6"/>
  </si>
  <si>
    <t>-</t>
    <phoneticPr fontId="6"/>
  </si>
  <si>
    <t xml:space="preserve"> 　「令和２年～令和３年　関東農林水産統計年報」</t>
    <rPh sb="3" eb="5">
      <t>レイワ</t>
    </rPh>
    <rPh sb="6" eb="7">
      <t>ネン</t>
    </rPh>
    <rPh sb="7" eb="8">
      <t>ヘイネン</t>
    </rPh>
    <rPh sb="8" eb="10">
      <t>レイワ</t>
    </rPh>
    <rPh sb="11" eb="12">
      <t>ネン</t>
    </rPh>
    <phoneticPr fontId="6"/>
  </si>
  <si>
    <t xml:space="preserve"> 　「平成31年～令和２年　関東農林水産統計年報」</t>
    <rPh sb="3" eb="5">
      <t>ヘイセイ</t>
    </rPh>
    <rPh sb="7" eb="8">
      <t>ネン</t>
    </rPh>
    <rPh sb="9" eb="11">
      <t>レイワ</t>
    </rPh>
    <rPh sb="12" eb="13">
      <t>ネン</t>
    </rPh>
    <phoneticPr fontId="6"/>
  </si>
  <si>
    <t>令和２年</t>
    <rPh sb="0" eb="2">
      <t>レイワ</t>
    </rPh>
    <rPh sb="3" eb="4">
      <t>ネン</t>
    </rPh>
    <phoneticPr fontId="6"/>
  </si>
  <si>
    <t xml:space="preserve"> ※ 合計が一致しない箇所は、端数処理によるものである。</t>
    <rPh sb="3" eb="5">
      <t>ゴウケイ</t>
    </rPh>
    <rPh sb="6" eb="8">
      <t>イッチ</t>
    </rPh>
    <rPh sb="11" eb="13">
      <t>カショ</t>
    </rPh>
    <rPh sb="15" eb="17">
      <t>ハスウ</t>
    </rPh>
    <rPh sb="17" eb="19">
      <t>ショリ</t>
    </rPh>
    <phoneticPr fontId="6"/>
  </si>
  <si>
    <t>国際戦略港湾：横浜港、川崎港</t>
    <rPh sb="0" eb="2">
      <t>コクサイ</t>
    </rPh>
    <rPh sb="2" eb="4">
      <t>センリャク</t>
    </rPh>
    <rPh sb="4" eb="6">
      <t>コウワン</t>
    </rPh>
    <rPh sb="7" eb="9">
      <t>ヨコハマ</t>
    </rPh>
    <rPh sb="9" eb="10">
      <t>コウ</t>
    </rPh>
    <rPh sb="11" eb="13">
      <t>カワサキ</t>
    </rPh>
    <rPh sb="13" eb="14">
      <t>ミナト</t>
    </rPh>
    <phoneticPr fontId="17"/>
  </si>
  <si>
    <t>（単位：ｔ）令和４年１月～令和４年12月</t>
    <rPh sb="6" eb="8">
      <t>レイワ</t>
    </rPh>
    <rPh sb="9" eb="10">
      <t>ネン</t>
    </rPh>
    <rPh sb="11" eb="12">
      <t>ガツ</t>
    </rPh>
    <rPh sb="13" eb="15">
      <t>レイワ</t>
    </rPh>
    <rPh sb="16" eb="17">
      <t>ネン</t>
    </rPh>
    <rPh sb="19" eb="20">
      <t>ガツ</t>
    </rPh>
    <phoneticPr fontId="6"/>
  </si>
  <si>
    <t>（７）漁業経営体数の推移</t>
    <rPh sb="3" eb="5">
      <t>ギョギョウ</t>
    </rPh>
    <rPh sb="5" eb="8">
      <t>ケイエイタイ</t>
    </rPh>
    <rPh sb="8" eb="9">
      <t>カズ</t>
    </rPh>
    <rPh sb="10" eb="12">
      <t>スイイ</t>
    </rPh>
    <phoneticPr fontId="6"/>
  </si>
  <si>
    <t>平成25年</t>
    <rPh sb="0" eb="2">
      <t>ヘイセイ</t>
    </rPh>
    <rPh sb="4" eb="5">
      <t>ネン</t>
    </rPh>
    <phoneticPr fontId="6"/>
  </si>
  <si>
    <t>県   計</t>
    <rPh sb="0" eb="1">
      <t>ケン</t>
    </rPh>
    <rPh sb="4" eb="5">
      <t>ケイ</t>
    </rPh>
    <phoneticPr fontId="6"/>
  </si>
  <si>
    <t xml:space="preserve"> ※ (   )内は、県計に対する構成比(％)</t>
    <rPh sb="8" eb="9">
      <t>ナイ</t>
    </rPh>
    <rPh sb="11" eb="12">
      <t>ケン</t>
    </rPh>
    <rPh sb="12" eb="13">
      <t>ケイ</t>
    </rPh>
    <rPh sb="14" eb="15">
      <t>タイ</t>
    </rPh>
    <rPh sb="17" eb="19">
      <t>コウセイ</t>
    </rPh>
    <rPh sb="19" eb="20">
      <t>ヒ</t>
    </rPh>
    <phoneticPr fontId="6"/>
  </si>
  <si>
    <t>「漁業センサス」</t>
    <phoneticPr fontId="6"/>
  </si>
  <si>
    <t>令和２年</t>
    <rPh sb="0" eb="2">
      <t>レイワ</t>
    </rPh>
    <rPh sb="3" eb="4">
      <t>ネン</t>
    </rPh>
    <phoneticPr fontId="17"/>
  </si>
  <si>
    <t>　 「令和３年～令和４年　関東農林水産統計年報」</t>
    <phoneticPr fontId="6"/>
  </si>
  <si>
    <t>令和元年</t>
    <rPh sb="0" eb="2">
      <t>レイワ</t>
    </rPh>
    <rPh sb="2" eb="4">
      <t>ガンネン</t>
    </rPh>
    <phoneticPr fontId="17"/>
  </si>
  <si>
    <t>令和元年</t>
    <rPh sb="0" eb="2">
      <t>レイワ</t>
    </rPh>
    <rPh sb="2" eb="4">
      <t>ガンネン</t>
    </rPh>
    <phoneticPr fontId="6"/>
  </si>
  <si>
    <t>令和３年</t>
    <rPh sb="0" eb="2">
      <t>レイワ</t>
    </rPh>
    <rPh sb="3" eb="4">
      <t>ネン</t>
    </rPh>
    <phoneticPr fontId="6"/>
  </si>
  <si>
    <t>(単位 : ha)</t>
    <rPh sb="1" eb="3">
      <t>タンイ</t>
    </rPh>
    <phoneticPr fontId="17"/>
  </si>
  <si>
    <t xml:space="preserve"> ※ 県計は令和４年１月～令和４年12月の数字である。</t>
    <rPh sb="3" eb="4">
      <t>ケン</t>
    </rPh>
    <rPh sb="4" eb="5">
      <t>ケイ</t>
    </rPh>
    <rPh sb="6" eb="8">
      <t>レイワ</t>
    </rPh>
    <rPh sb="9" eb="10">
      <t>ネン</t>
    </rPh>
    <rPh sb="11" eb="12">
      <t>ガツ</t>
    </rPh>
    <rPh sb="13" eb="15">
      <t>レイワ</t>
    </rPh>
    <rPh sb="16" eb="17">
      <t>ネン</t>
    </rPh>
    <rPh sb="19" eb="20">
      <t>ガツ</t>
    </rPh>
    <rPh sb="21" eb="23">
      <t>スウジ</t>
    </rPh>
    <phoneticPr fontId="6"/>
  </si>
  <si>
    <t xml:space="preserve"> ※ 森林面積は、神奈川の森林と林業（2023年版）による</t>
    <rPh sb="13" eb="15">
      <t>シンリン</t>
    </rPh>
    <rPh sb="16" eb="18">
      <t>リンギョウ</t>
    </rPh>
    <phoneticPr fontId="6"/>
  </si>
  <si>
    <r>
      <t>　　特定第３種漁港：第３種漁港のうちで水産業の振興上、特に重要な漁港</t>
    </r>
    <r>
      <rPr>
        <sz val="10"/>
        <rFont val="ＭＳ 明朝"/>
        <family val="1"/>
        <charset val="128"/>
      </rPr>
      <t>(神奈川県は三崎港のみ)</t>
    </r>
    <rPh sb="2" eb="4">
      <t>トクテイ</t>
    </rPh>
    <rPh sb="4" eb="5">
      <t>ダイ</t>
    </rPh>
    <rPh sb="6" eb="7">
      <t>シュ</t>
    </rPh>
    <rPh sb="7" eb="9">
      <t>ギョコウ</t>
    </rPh>
    <rPh sb="10" eb="11">
      <t>ダイ</t>
    </rPh>
    <rPh sb="12" eb="13">
      <t>シュ</t>
    </rPh>
    <rPh sb="13" eb="15">
      <t>ギョコウ</t>
    </rPh>
    <rPh sb="19" eb="22">
      <t>スイサンギョウ</t>
    </rPh>
    <rPh sb="23" eb="25">
      <t>シンコウ</t>
    </rPh>
    <rPh sb="25" eb="26">
      <t>ジョウ</t>
    </rPh>
    <rPh sb="27" eb="28">
      <t>トク</t>
    </rPh>
    <rPh sb="29" eb="31">
      <t>ジュウヨウ</t>
    </rPh>
    <rPh sb="32" eb="34">
      <t>ギョコウ</t>
    </rPh>
    <phoneticPr fontId="17"/>
  </si>
  <si>
    <t>(単位 : ha) 令和６年３月31日現在</t>
    <rPh sb="10" eb="12">
      <t>レイワ</t>
    </rPh>
    <phoneticPr fontId="17"/>
  </si>
  <si>
    <t>令和５年(単位：ha)</t>
    <rPh sb="0" eb="2">
      <t>レイワ</t>
    </rPh>
    <rPh sb="5" eb="7">
      <t>タンイ</t>
    </rPh>
    <phoneticPr fontId="6"/>
  </si>
  <si>
    <t>「令和５年作物統計調査」</t>
    <rPh sb="1" eb="3">
      <t>レイワ</t>
    </rPh>
    <rPh sb="4" eb="5">
      <t>ネン</t>
    </rPh>
    <rPh sb="5" eb="7">
      <t>サクモツ</t>
    </rPh>
    <rPh sb="7" eb="9">
      <t>トウケイ</t>
    </rPh>
    <rPh sb="9" eb="11">
      <t>チョウサ</t>
    </rPh>
    <phoneticPr fontId="6"/>
  </si>
  <si>
    <t>令和３年</t>
    <rPh sb="0" eb="2">
      <t>レイワ</t>
    </rPh>
    <rPh sb="3" eb="4">
      <t>ネン</t>
    </rPh>
    <phoneticPr fontId="17"/>
  </si>
  <si>
    <t>　 「令和４年～令和５年　関東農林水産統計年報」</t>
    <phoneticPr fontId="6"/>
  </si>
  <si>
    <t>令和４年</t>
    <rPh sb="0" eb="2">
      <t>レイワ</t>
    </rPh>
    <rPh sb="3" eb="4">
      <t>ネン</t>
    </rPh>
    <phoneticPr fontId="6"/>
  </si>
  <si>
    <t xml:space="preserve"> ※ 行政区域面積は「令和５年全国都道府県市区町村別面積調（10月1日時点）」による</t>
    <rPh sb="3" eb="5">
      <t>ギョウセイ</t>
    </rPh>
    <rPh sb="5" eb="7">
      <t>クイキ</t>
    </rPh>
    <rPh sb="7" eb="9">
      <t>メンセキ</t>
    </rPh>
    <phoneticPr fontId="6"/>
  </si>
  <si>
    <t>－</t>
    <phoneticPr fontId="6"/>
  </si>
  <si>
    <t xml:space="preserve"> ※ 0.1t未満については0.1tとして計上した。</t>
    <rPh sb="7" eb="9">
      <t>ミマン</t>
    </rPh>
    <rPh sb="21" eb="23">
      <t>ケイジョウ</t>
    </rPh>
    <phoneticPr fontId="6"/>
  </si>
  <si>
    <t xml:space="preserve"> </t>
    <phoneticPr fontId="17"/>
  </si>
  <si>
    <t xml:space="preserve"> ※ 森林面積、地域森林計画対象森林面積は神奈川地域森林計画データ（R７.４）による</t>
    <rPh sb="3" eb="5">
      <t>シンリン</t>
    </rPh>
    <rPh sb="5" eb="7">
      <t>メンセキ</t>
    </rPh>
    <rPh sb="8" eb="10">
      <t>チイキ</t>
    </rPh>
    <rPh sb="10" eb="12">
      <t>シンリン</t>
    </rPh>
    <rPh sb="12" eb="14">
      <t>ケイカク</t>
    </rPh>
    <rPh sb="14" eb="16">
      <t>タイショウ</t>
    </rPh>
    <rPh sb="16" eb="18">
      <t>シンリン</t>
    </rPh>
    <rPh sb="18" eb="20">
      <t>メンセキ</t>
    </rPh>
    <rPh sb="21" eb="24">
      <t>カナガワ</t>
    </rPh>
    <rPh sb="24" eb="26">
      <t>チイキ</t>
    </rPh>
    <rPh sb="26" eb="28">
      <t>シンリン</t>
    </rPh>
    <rPh sb="28" eb="30">
      <t>ケイカク</t>
    </rPh>
    <phoneticPr fontId="6"/>
  </si>
  <si>
    <t xml:space="preserve"> ※ 行政区域面積は、令和７年全国都道府県市区町村面積調（国土地理院）による</t>
    <rPh sb="3" eb="5">
      <t>ギョウセイ</t>
    </rPh>
    <rPh sb="5" eb="7">
      <t>クイキ</t>
    </rPh>
    <rPh sb="7" eb="9">
      <t>メンセキ</t>
    </rPh>
    <rPh sb="11" eb="13">
      <t>レイワ</t>
    </rPh>
    <rPh sb="14" eb="15">
      <t>ネン</t>
    </rPh>
    <rPh sb="15" eb="17">
      <t>ゼンコク</t>
    </rPh>
    <rPh sb="17" eb="21">
      <t>トドウフケン</t>
    </rPh>
    <rPh sb="21" eb="23">
      <t>シク</t>
    </rPh>
    <rPh sb="23" eb="25">
      <t>チョウソン</t>
    </rPh>
    <rPh sb="25" eb="27">
      <t>メンセキ</t>
    </rPh>
    <rPh sb="27" eb="28">
      <t>チョウ</t>
    </rPh>
    <rPh sb="29" eb="31">
      <t>コクド</t>
    </rPh>
    <rPh sb="31" eb="33">
      <t>チリ</t>
    </rPh>
    <rPh sb="33" eb="34">
      <t>イン</t>
    </rPh>
    <rPh sb="34" eb="35">
      <t>ネンバン</t>
    </rPh>
    <phoneticPr fontId="17"/>
  </si>
  <si>
    <t>令和元年</t>
    <rPh sb="0" eb="2">
      <t>レイワ</t>
    </rPh>
    <rPh sb="2" eb="4">
      <t>ガンネン</t>
    </rPh>
    <rPh sb="3" eb="4">
      <t>ネン</t>
    </rPh>
    <phoneticPr fontId="17"/>
  </si>
  <si>
    <t xml:space="preserve">x </t>
    <phoneticPr fontId="6"/>
  </si>
  <si>
    <t xml:space="preserve">x </t>
    <phoneticPr fontId="6"/>
  </si>
  <si>
    <t>（単位：隻）令和７年３月31日現在</t>
    <phoneticPr fontId="6"/>
  </si>
  <si>
    <t>令和７年１月１日現在</t>
    <phoneticPr fontId="6"/>
  </si>
  <si>
    <t xml:space="preserve"> 小田原市、南足柄市、山北町、大井町、開成町、箱根町</t>
    <rPh sb="15" eb="18">
      <t>オオイマチ</t>
    </rPh>
    <phoneticPr fontId="6"/>
  </si>
  <si>
    <t>（単位：㎥）令和５年４月～令和６年３月</t>
    <rPh sb="6" eb="8">
      <t>レイワ</t>
    </rPh>
    <rPh sb="9" eb="10">
      <t>ネン</t>
    </rPh>
    <rPh sb="11" eb="12">
      <t>ガツ</t>
    </rPh>
    <rPh sb="13" eb="15">
      <t>レイワ</t>
    </rPh>
    <rPh sb="16" eb="17">
      <t>ネン</t>
    </rPh>
    <rPh sb="18" eb="19">
      <t>ガツ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</si>
</sst>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 "/>
    <numFmt numFmtId="177" formatCode="#,##0_);[Red]\(#,##0\)"/>
    <numFmt numFmtId="178" formatCode="#,##0.0_);[Red]\(#,##0.0\)"/>
    <numFmt numFmtId="179" formatCode="0.0%"/>
    <numFmt numFmtId="180" formatCode="#,##0.0_ "/>
    <numFmt numFmtId="181" formatCode="\(0.0\)\ "/>
    <numFmt numFmtId="182" formatCode="#,##0.0;&quot;△ &quot;#,##0.0;&quot;－&quot;"/>
    <numFmt numFmtId="183" formatCode="0_);[Red]\(0\)"/>
    <numFmt numFmtId="184" formatCode="\(0.0&quot;%&quot;\)\ "/>
    <numFmt numFmtId="185" formatCode="0.0_);[Red]\(0.0\)"/>
  </numFmts>
  <fonts count="25" x14ac:knownFonts="1">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11"/>
      <name val="ＭＳ Ｐゴシック"/>
      <family val="3"/>
      <charset val="128"/>
    </font>
    <font>
      <sz val="10.5"/>
      <name val="ＭＳ ゴシック"/>
      <family val="3"/>
      <charset val="128"/>
    </font>
    <font>
      <sz val="11"/>
      <name val="ＭＳ 明朝"/>
      <family val="1"/>
      <charset val="128"/>
    </font>
    <font>
      <sz val="10.5"/>
      <name val="ＭＳ 明朝"/>
      <family val="1"/>
      <charset val="128"/>
    </font>
    <font>
      <sz val="10"/>
      <name val="ＭＳ 明朝"/>
      <family val="1"/>
      <charset val="128"/>
    </font>
    <font>
      <sz val="9"/>
      <name val="ＭＳ 明朝"/>
      <family val="1"/>
      <charset val="128"/>
    </font>
    <font>
      <sz val="12"/>
      <name val="ＭＳ ゴシック"/>
      <family val="3"/>
      <charset val="128"/>
    </font>
    <font>
      <sz val="11"/>
      <name val="ＭＳ ゴシック"/>
      <family val="3"/>
      <charset val="128"/>
    </font>
    <font>
      <sz val="6"/>
      <name val="ＭＳ 明朝"/>
      <family val="2"/>
      <charset val="128"/>
    </font>
    <font>
      <strike/>
      <sz val="10.5"/>
      <name val="ＭＳ 明朝"/>
      <family val="1"/>
      <charset val="128"/>
    </font>
    <font>
      <sz val="10"/>
      <name val="ＭＳ Ｐゴシック"/>
      <family val="3"/>
      <charset val="128"/>
    </font>
    <font>
      <sz val="10.5"/>
      <color rgb="FFFF0000"/>
      <name val="ＭＳ ゴシック"/>
      <family val="3"/>
      <charset val="128"/>
    </font>
    <font>
      <sz val="11"/>
      <color rgb="FFFF0000"/>
      <name val="ＭＳ Ｐゴシック"/>
      <family val="3"/>
      <charset val="128"/>
    </font>
    <font>
      <sz val="14"/>
      <name val="ＭＳ ゴシック"/>
      <family val="3"/>
      <charset val="128"/>
    </font>
    <font>
      <sz val="6"/>
      <name val="ＭＳ 明朝"/>
      <family val="1"/>
      <charset val="128"/>
    </font>
    <font>
      <sz val="10"/>
      <name val="ＭＳ ゴシック"/>
      <family val="3"/>
      <charset val="128"/>
    </font>
    <font>
      <sz val="8"/>
      <name val="ＭＳ 明朝"/>
      <family val="1"/>
      <charset val="128"/>
    </font>
    <font>
      <sz val="8"/>
      <name val="ＭＳ ゴシック"/>
      <family val="3"/>
      <charset val="128"/>
    </font>
  </fonts>
  <fills count="3">
    <fill>
      <patternFill patternType="none"/>
    </fill>
    <fill>
      <patternFill patternType="gray125"/>
    </fill>
    <fill>
      <patternFill patternType="solid">
        <fgColor theme="0"/>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diagonal/>
    </border>
    <border>
      <left style="thin">
        <color indexed="64"/>
      </left>
      <right style="hair">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top style="hair">
        <color indexed="64"/>
      </top>
      <bottom/>
      <diagonal/>
    </border>
    <border>
      <left/>
      <right style="double">
        <color indexed="64"/>
      </right>
      <top style="thin">
        <color indexed="64"/>
      </top>
      <bottom/>
      <diagonal/>
    </border>
    <border>
      <left style="thin">
        <color indexed="64"/>
      </left>
      <right style="thin">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top style="double">
        <color indexed="64"/>
      </top>
      <bottom style="thin">
        <color indexed="64"/>
      </bottom>
      <diagonal/>
    </border>
    <border>
      <left style="hair">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bottom style="double">
        <color indexed="64"/>
      </bottom>
      <diagonal/>
    </border>
    <border>
      <left style="thin">
        <color indexed="64"/>
      </left>
      <right style="hair">
        <color indexed="64"/>
      </right>
      <top/>
      <bottom style="double">
        <color indexed="64"/>
      </bottom>
      <diagonal/>
    </border>
    <border>
      <left style="thin">
        <color indexed="64"/>
      </left>
      <right/>
      <top style="thin">
        <color indexed="64"/>
      </top>
      <bottom style="medium">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style="medium">
        <color indexed="64"/>
      </top>
      <bottom/>
      <diagonal/>
    </border>
    <border>
      <left/>
      <right style="hair">
        <color indexed="64"/>
      </right>
      <top style="thin">
        <color indexed="64"/>
      </top>
      <bottom/>
      <diagonal/>
    </border>
    <border>
      <left/>
      <right style="hair">
        <color indexed="64"/>
      </right>
      <top/>
      <bottom/>
      <diagonal/>
    </border>
    <border>
      <left style="thin">
        <color indexed="64"/>
      </left>
      <right/>
      <top style="medium">
        <color indexed="64"/>
      </top>
      <bottom/>
      <diagonal/>
    </border>
    <border>
      <left/>
      <right style="thin">
        <color indexed="64"/>
      </right>
      <top/>
      <bottom style="double">
        <color indexed="64"/>
      </bottom>
      <diagonal/>
    </border>
    <border>
      <left/>
      <right/>
      <top style="thin">
        <color indexed="64"/>
      </top>
      <bottom style="medium">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top/>
      <bottom style="double">
        <color indexed="64"/>
      </bottom>
      <diagonal/>
    </border>
    <border>
      <left style="hair">
        <color indexed="64"/>
      </left>
      <right/>
      <top style="thin">
        <color indexed="64"/>
      </top>
      <bottom style="medium">
        <color indexed="64"/>
      </bottom>
      <diagonal/>
    </border>
    <border>
      <left style="thin">
        <color indexed="64"/>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style="double">
        <color indexed="64"/>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hair">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right style="hair">
        <color indexed="64"/>
      </right>
      <top/>
      <bottom style="double">
        <color indexed="64"/>
      </bottom>
      <diagonal/>
    </border>
    <border>
      <left/>
      <right style="hair">
        <color indexed="64"/>
      </right>
      <top style="thin">
        <color indexed="64"/>
      </top>
      <bottom style="medium">
        <color indexed="64"/>
      </bottom>
      <diagonal/>
    </border>
    <border>
      <left/>
      <right/>
      <top/>
      <bottom style="double">
        <color indexed="64"/>
      </bottom>
      <diagonal/>
    </border>
    <border>
      <left style="thin">
        <color indexed="64"/>
      </left>
      <right/>
      <top style="hair">
        <color indexed="64"/>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hair">
        <color indexed="64"/>
      </bottom>
      <diagonal/>
    </border>
    <border>
      <left style="double">
        <color indexed="64"/>
      </left>
      <right style="thin">
        <color indexed="64"/>
      </right>
      <top/>
      <bottom style="hair">
        <color indexed="64"/>
      </bottom>
      <diagonal/>
    </border>
    <border>
      <left style="double">
        <color indexed="64"/>
      </left>
      <right/>
      <top/>
      <bottom/>
      <diagonal/>
    </border>
    <border>
      <left style="double">
        <color indexed="64"/>
      </left>
      <right style="thin">
        <color indexed="64"/>
      </right>
      <top/>
      <bottom/>
      <diagonal/>
    </border>
    <border>
      <left style="double">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top style="medium">
        <color indexed="64"/>
      </top>
      <bottom/>
      <diagonal/>
    </border>
    <border>
      <left style="double">
        <color indexed="64"/>
      </left>
      <right style="thin">
        <color indexed="64"/>
      </right>
      <top style="medium">
        <color indexed="64"/>
      </top>
      <bottom/>
      <diagonal/>
    </border>
    <border>
      <left style="double">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hair">
        <color indexed="64"/>
      </right>
      <top/>
      <bottom style="thin">
        <color indexed="64"/>
      </bottom>
      <diagonal/>
    </border>
    <border>
      <left/>
      <right/>
      <top style="dashed">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double">
        <color indexed="64"/>
      </bottom>
      <diagonal/>
    </border>
  </borders>
  <cellStyleXfs count="16">
    <xf numFmtId="0" fontId="0" fillId="0" borderId="0"/>
    <xf numFmtId="9" fontId="7" fillId="0" borderId="0" applyFont="0" applyFill="0" applyBorder="0" applyAlignment="0" applyProtection="0"/>
    <xf numFmtId="38" fontId="7" fillId="0" borderId="0" applyFont="0" applyFill="0" applyBorder="0" applyAlignment="0" applyProtection="0"/>
    <xf numFmtId="0" fontId="5" fillId="0" borderId="0"/>
    <xf numFmtId="0" fontId="7" fillId="0" borderId="0"/>
    <xf numFmtId="38" fontId="5" fillId="0" borderId="0" applyFont="0" applyFill="0" applyBorder="0" applyAlignment="0" applyProtection="0"/>
    <xf numFmtId="38" fontId="4" fillId="0" borderId="0" applyFont="0" applyFill="0" applyBorder="0" applyAlignment="0" applyProtection="0">
      <alignment vertical="center"/>
    </xf>
    <xf numFmtId="0" fontId="4" fillId="0" borderId="0">
      <alignment vertical="center"/>
    </xf>
    <xf numFmtId="9" fontId="5"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650">
    <xf numFmtId="0" fontId="0" fillId="0" borderId="0" xfId="0"/>
    <xf numFmtId="0" fontId="10" fillId="0" borderId="0" xfId="3" applyFont="1" applyFill="1" applyAlignment="1">
      <alignment vertical="center"/>
    </xf>
    <xf numFmtId="0" fontId="10" fillId="0" borderId="0" xfId="3" applyFont="1" applyFill="1" applyAlignment="1">
      <alignment horizontal="center" vertical="center"/>
    </xf>
    <xf numFmtId="0" fontId="8" fillId="0" borderId="0" xfId="3" applyFont="1" applyFill="1"/>
    <xf numFmtId="0" fontId="10" fillId="0" borderId="0" xfId="3" applyFont="1" applyFill="1"/>
    <xf numFmtId="0" fontId="8" fillId="0" borderId="0" xfId="3" applyFont="1" applyFill="1" applyAlignment="1">
      <alignment vertical="center"/>
    </xf>
    <xf numFmtId="0" fontId="8" fillId="0" borderId="0" xfId="3" applyFont="1" applyFill="1" applyAlignment="1">
      <alignment horizontal="center" vertical="center"/>
    </xf>
    <xf numFmtId="0" fontId="8" fillId="0" borderId="0" xfId="3" applyFont="1" applyFill="1" applyAlignment="1">
      <alignment horizontal="center"/>
    </xf>
    <xf numFmtId="0" fontId="10" fillId="0" borderId="0" xfId="3" applyFont="1" applyFill="1" applyAlignment="1">
      <alignment horizontal="center"/>
    </xf>
    <xf numFmtId="0" fontId="5" fillId="0" borderId="0" xfId="3" applyFont="1" applyFill="1" applyAlignment="1">
      <alignment vertical="center"/>
    </xf>
    <xf numFmtId="0" fontId="5" fillId="0" borderId="0" xfId="3" applyFont="1" applyFill="1" applyBorder="1" applyAlignment="1">
      <alignment vertical="center"/>
    </xf>
    <xf numFmtId="0" fontId="5" fillId="0" borderId="0" xfId="3" applyFont="1" applyFill="1"/>
    <xf numFmtId="0" fontId="8" fillId="0" borderId="0" xfId="3" applyFont="1" applyFill="1" applyBorder="1" applyAlignment="1">
      <alignment vertical="center"/>
    </xf>
    <xf numFmtId="0" fontId="8" fillId="0" borderId="0" xfId="3" applyFont="1" applyFill="1" applyBorder="1" applyAlignment="1">
      <alignment horizontal="center" vertical="center"/>
    </xf>
    <xf numFmtId="0" fontId="10" fillId="0" borderId="0" xfId="3" applyFont="1" applyFill="1" applyAlignment="1">
      <alignment horizontal="right" vertical="center"/>
    </xf>
    <xf numFmtId="0" fontId="10" fillId="0" borderId="0" xfId="3" applyFont="1" applyFill="1" applyBorder="1"/>
    <xf numFmtId="0" fontId="10" fillId="0" borderId="0" xfId="3" applyFont="1" applyFill="1" applyBorder="1" applyAlignment="1">
      <alignment horizontal="center"/>
    </xf>
    <xf numFmtId="0" fontId="10" fillId="0" borderId="0" xfId="3" applyFont="1" applyFill="1" applyBorder="1" applyAlignment="1"/>
    <xf numFmtId="0" fontId="8" fillId="0" borderId="0" xfId="3" applyFont="1" applyFill="1" applyBorder="1" applyAlignment="1">
      <alignment horizontal="right" vertical="center"/>
    </xf>
    <xf numFmtId="0" fontId="11" fillId="0" borderId="0" xfId="3" applyFont="1" applyFill="1" applyBorder="1" applyAlignment="1">
      <alignment horizontal="right" vertical="center"/>
    </xf>
    <xf numFmtId="177" fontId="8" fillId="0" borderId="0" xfId="3" applyNumberFormat="1" applyFont="1" applyFill="1"/>
    <xf numFmtId="0" fontId="8" fillId="0" borderId="0" xfId="3" applyFont="1" applyFill="1" applyAlignment="1">
      <alignment horizontal="right"/>
    </xf>
    <xf numFmtId="0" fontId="5" fillId="0" borderId="0" xfId="3" applyFill="1"/>
    <xf numFmtId="0" fontId="5" fillId="0" borderId="0" xfId="3" applyFill="1" applyAlignment="1">
      <alignment vertical="center"/>
    </xf>
    <xf numFmtId="0" fontId="14" fillId="0" borderId="0" xfId="3" applyFont="1" applyFill="1" applyAlignment="1">
      <alignment vertical="center"/>
    </xf>
    <xf numFmtId="0" fontId="5" fillId="0" borderId="0" xfId="3" applyFont="1" applyFill="1" applyAlignment="1"/>
    <xf numFmtId="182" fontId="11" fillId="0" borderId="0" xfId="3" applyNumberFormat="1" applyFont="1" applyFill="1" applyBorder="1" applyAlignment="1">
      <alignment vertical="center" wrapText="1"/>
    </xf>
    <xf numFmtId="0" fontId="5" fillId="0" borderId="0" xfId="3" applyFont="1" applyFill="1" applyBorder="1"/>
    <xf numFmtId="0" fontId="12" fillId="0" borderId="0" xfId="3" applyFont="1" applyFill="1" applyBorder="1" applyAlignment="1">
      <alignment vertical="center"/>
    </xf>
    <xf numFmtId="0" fontId="5" fillId="0" borderId="0" xfId="3" applyFont="1" applyFill="1" applyAlignment="1">
      <alignment horizontal="center"/>
    </xf>
    <xf numFmtId="0" fontId="10" fillId="0" borderId="0" xfId="3" applyFont="1" applyFill="1" applyAlignment="1">
      <alignment horizontal="right" vertical="center" shrinkToFit="1"/>
    </xf>
    <xf numFmtId="0" fontId="8" fillId="2" borderId="0" xfId="3" applyFont="1" applyFill="1" applyAlignment="1">
      <alignment horizontal="center" vertical="center"/>
    </xf>
    <xf numFmtId="177" fontId="8" fillId="2" borderId="0" xfId="3" applyNumberFormat="1" applyFont="1" applyFill="1" applyBorder="1" applyAlignment="1">
      <alignment horizontal="center" vertical="center"/>
    </xf>
    <xf numFmtId="0" fontId="16" fillId="2" borderId="0" xfId="3" applyFont="1" applyFill="1" applyAlignment="1">
      <alignment horizontal="right" vertical="center"/>
    </xf>
    <xf numFmtId="0" fontId="10" fillId="2" borderId="0" xfId="3" applyFont="1" applyFill="1"/>
    <xf numFmtId="0" fontId="8" fillId="2" borderId="0" xfId="3" applyFont="1" applyFill="1" applyAlignment="1">
      <alignment horizontal="right" vertical="center"/>
    </xf>
    <xf numFmtId="177" fontId="8" fillId="2" borderId="0" xfId="3" applyNumberFormat="1" applyFont="1" applyFill="1" applyAlignment="1">
      <alignment horizontal="center" vertical="center"/>
    </xf>
    <xf numFmtId="0" fontId="8" fillId="2" borderId="0" xfId="3" applyFont="1" applyFill="1" applyBorder="1" applyAlignment="1">
      <alignment vertical="center"/>
    </xf>
    <xf numFmtId="0" fontId="8" fillId="2" borderId="0" xfId="3" applyFont="1" applyFill="1" applyBorder="1" applyAlignment="1">
      <alignment horizontal="center" vertical="center"/>
    </xf>
    <xf numFmtId="0" fontId="8" fillId="2" borderId="0" xfId="3" applyFont="1" applyFill="1" applyBorder="1" applyAlignment="1">
      <alignment horizontal="right" vertical="center"/>
    </xf>
    <xf numFmtId="0" fontId="10" fillId="2" borderId="0" xfId="3" applyFont="1" applyFill="1" applyAlignment="1">
      <alignment horizontal="center" vertical="center"/>
    </xf>
    <xf numFmtId="0" fontId="10" fillId="2" borderId="0" xfId="3" applyFont="1" applyFill="1" applyAlignment="1">
      <alignment horizontal="center" vertical="center" shrinkToFit="1"/>
    </xf>
    <xf numFmtId="0" fontId="18" fillId="0" borderId="0" xfId="3" applyFont="1" applyFill="1"/>
    <xf numFmtId="0" fontId="18" fillId="0" borderId="0" xfId="3" applyFont="1" applyFill="1" applyAlignment="1">
      <alignment vertical="center"/>
    </xf>
    <xf numFmtId="0" fontId="10" fillId="2" borderId="0" xfId="3" applyFont="1" applyFill="1" applyAlignment="1">
      <alignment vertical="center"/>
    </xf>
    <xf numFmtId="0" fontId="13" fillId="2" borderId="0" xfId="3" applyFont="1" applyFill="1" applyAlignment="1">
      <alignment horizontal="left" vertical="center"/>
    </xf>
    <xf numFmtId="0" fontId="10" fillId="2" borderId="0" xfId="3" applyFont="1" applyFill="1" applyAlignment="1">
      <alignment horizontal="right" vertical="center"/>
    </xf>
    <xf numFmtId="0" fontId="10" fillId="2" borderId="0" xfId="3" applyFont="1" applyFill="1" applyAlignment="1">
      <alignment horizontal="right" vertical="center" shrinkToFit="1"/>
    </xf>
    <xf numFmtId="0" fontId="10" fillId="2" borderId="0" xfId="3" applyFont="1" applyFill="1" applyAlignment="1">
      <alignment horizontal="left" vertical="center"/>
    </xf>
    <xf numFmtId="0" fontId="10" fillId="2" borderId="0" xfId="3" applyFont="1" applyFill="1" applyAlignment="1">
      <alignment horizontal="right" vertical="top" shrinkToFit="1"/>
    </xf>
    <xf numFmtId="0" fontId="5" fillId="2" borderId="0" xfId="3" applyFont="1" applyFill="1" applyAlignment="1">
      <alignment vertical="center"/>
    </xf>
    <xf numFmtId="0" fontId="5" fillId="2" borderId="0" xfId="3" applyFont="1" applyFill="1"/>
    <xf numFmtId="0" fontId="14" fillId="2" borderId="0" xfId="3" applyFont="1" applyFill="1" applyAlignment="1">
      <alignment vertical="center"/>
    </xf>
    <xf numFmtId="0" fontId="9" fillId="2" borderId="0" xfId="3" applyFont="1" applyFill="1"/>
    <xf numFmtId="0" fontId="10" fillId="2" borderId="0" xfId="3" applyFont="1" applyFill="1" applyBorder="1" applyAlignment="1">
      <alignment vertical="center"/>
    </xf>
    <xf numFmtId="0" fontId="1" fillId="0" borderId="0" xfId="14">
      <alignment vertical="center"/>
    </xf>
    <xf numFmtId="0" fontId="10" fillId="2" borderId="0" xfId="3" applyFont="1" applyFill="1" applyAlignment="1">
      <alignment horizontal="center"/>
    </xf>
    <xf numFmtId="0" fontId="20" fillId="2" borderId="0" xfId="3" applyFont="1" applyFill="1" applyAlignment="1">
      <alignment horizontal="left" vertical="center"/>
    </xf>
    <xf numFmtId="0" fontId="10" fillId="2" borderId="0" xfId="3" applyFont="1" applyFill="1" applyAlignment="1">
      <alignment horizontal="right" vertical="top"/>
    </xf>
    <xf numFmtId="0" fontId="10" fillId="2" borderId="0" xfId="3" applyFont="1" applyFill="1" applyAlignment="1">
      <alignment horizontal="left"/>
    </xf>
    <xf numFmtId="0" fontId="10" fillId="2" borderId="13" xfId="3" applyFont="1" applyFill="1" applyBorder="1"/>
    <xf numFmtId="0" fontId="10" fillId="2" borderId="3" xfId="3" applyFont="1" applyFill="1" applyBorder="1" applyAlignment="1">
      <alignment vertical="center"/>
    </xf>
    <xf numFmtId="0" fontId="10" fillId="2" borderId="7" xfId="3" applyFont="1" applyFill="1" applyBorder="1" applyAlignment="1">
      <alignment vertical="center"/>
    </xf>
    <xf numFmtId="0" fontId="10" fillId="2" borderId="19" xfId="3" applyFont="1" applyFill="1" applyBorder="1" applyAlignment="1">
      <alignment vertical="center"/>
    </xf>
    <xf numFmtId="0" fontId="10" fillId="2" borderId="14" xfId="3" applyFont="1" applyFill="1" applyBorder="1" applyAlignment="1">
      <alignment horizontal="center" vertical="center"/>
    </xf>
    <xf numFmtId="0" fontId="10" fillId="2" borderId="2" xfId="3" applyFont="1" applyFill="1" applyBorder="1" applyAlignment="1">
      <alignment horizontal="center" vertical="center"/>
    </xf>
    <xf numFmtId="0" fontId="10" fillId="2" borderId="13" xfId="3" applyFont="1" applyFill="1" applyBorder="1" applyAlignment="1">
      <alignment horizontal="center" vertical="center"/>
    </xf>
    <xf numFmtId="0" fontId="10" fillId="2" borderId="11" xfId="3" applyFont="1" applyFill="1" applyBorder="1" applyAlignment="1">
      <alignment horizontal="center" vertical="center"/>
    </xf>
    <xf numFmtId="0" fontId="10" fillId="2" borderId="15" xfId="3" applyFont="1" applyFill="1" applyBorder="1" applyAlignment="1">
      <alignment vertical="center"/>
    </xf>
    <xf numFmtId="0" fontId="10" fillId="2" borderId="15" xfId="3" applyFont="1" applyFill="1" applyBorder="1" applyAlignment="1">
      <alignment horizontal="center" vertical="center"/>
    </xf>
    <xf numFmtId="0" fontId="10" fillId="2" borderId="15" xfId="3" applyFont="1" applyFill="1" applyBorder="1" applyAlignment="1">
      <alignment horizontal="center" vertical="center" wrapText="1"/>
    </xf>
    <xf numFmtId="0" fontId="10" fillId="2" borderId="12" xfId="3" applyFont="1" applyFill="1" applyBorder="1" applyAlignment="1">
      <alignment horizontal="center" vertical="center"/>
    </xf>
    <xf numFmtId="0" fontId="10" fillId="2" borderId="8" xfId="3" applyFont="1" applyFill="1" applyBorder="1" applyAlignment="1">
      <alignment horizontal="center" vertical="center"/>
    </xf>
    <xf numFmtId="0" fontId="10" fillId="2" borderId="98" xfId="3" applyFont="1" applyFill="1" applyBorder="1" applyAlignment="1">
      <alignment horizontal="center" vertical="center"/>
    </xf>
    <xf numFmtId="176" fontId="10" fillId="2" borderId="98" xfId="3" applyNumberFormat="1" applyFont="1" applyFill="1" applyBorder="1" applyAlignment="1">
      <alignment vertical="center"/>
    </xf>
    <xf numFmtId="176" fontId="10" fillId="2" borderId="98" xfId="3" applyNumberFormat="1" applyFont="1" applyFill="1" applyBorder="1" applyAlignment="1">
      <alignment horizontal="right" vertical="center"/>
    </xf>
    <xf numFmtId="176" fontId="10" fillId="2" borderId="13" xfId="3" applyNumberFormat="1" applyFont="1" applyFill="1" applyBorder="1" applyAlignment="1">
      <alignment vertical="center"/>
    </xf>
    <xf numFmtId="183" fontId="10" fillId="2" borderId="97" xfId="3" applyNumberFormat="1" applyFont="1" applyFill="1" applyBorder="1" applyAlignment="1">
      <alignment horizontal="right" vertical="center"/>
    </xf>
    <xf numFmtId="183" fontId="10" fillId="2" borderId="1" xfId="3" applyNumberFormat="1" applyFont="1" applyFill="1" applyBorder="1" applyAlignment="1">
      <alignment horizontal="right" vertical="center"/>
    </xf>
    <xf numFmtId="183" fontId="10" fillId="2" borderId="125" xfId="3" applyNumberFormat="1" applyFont="1" applyFill="1" applyBorder="1" applyAlignment="1">
      <alignment horizontal="right" vertical="center"/>
    </xf>
    <xf numFmtId="0" fontId="10" fillId="2" borderId="1" xfId="3" applyFont="1" applyFill="1" applyBorder="1" applyAlignment="1">
      <alignment horizontal="center" vertical="center"/>
    </xf>
    <xf numFmtId="176" fontId="10" fillId="2" borderId="1" xfId="3" applyNumberFormat="1" applyFont="1" applyFill="1" applyBorder="1" applyAlignment="1">
      <alignment vertical="center"/>
    </xf>
    <xf numFmtId="176" fontId="10" fillId="2" borderId="1" xfId="3" applyNumberFormat="1" applyFont="1" applyFill="1" applyBorder="1" applyAlignment="1">
      <alignment horizontal="right" vertical="center"/>
    </xf>
    <xf numFmtId="183" fontId="10" fillId="2" borderId="19" xfId="3" applyNumberFormat="1" applyFont="1" applyFill="1" applyBorder="1" applyAlignment="1">
      <alignment horizontal="right" vertical="center"/>
    </xf>
    <xf numFmtId="183" fontId="10" fillId="2" borderId="7" xfId="3" applyNumberFormat="1" applyFont="1" applyFill="1" applyBorder="1" applyAlignment="1">
      <alignment horizontal="right" vertical="center"/>
    </xf>
    <xf numFmtId="176" fontId="10" fillId="2" borderId="14" xfId="3" applyNumberFormat="1" applyFont="1" applyFill="1" applyBorder="1" applyAlignment="1">
      <alignment vertical="center"/>
    </xf>
    <xf numFmtId="176" fontId="10" fillId="2" borderId="14" xfId="3" applyNumberFormat="1" applyFont="1" applyFill="1" applyBorder="1" applyAlignment="1">
      <alignment horizontal="right" vertical="center"/>
    </xf>
    <xf numFmtId="183" fontId="10" fillId="2" borderId="9" xfId="3" applyNumberFormat="1" applyFont="1" applyFill="1" applyBorder="1" applyAlignment="1">
      <alignment horizontal="right" vertical="center"/>
    </xf>
    <xf numFmtId="183" fontId="10" fillId="2" borderId="14" xfId="3" applyNumberFormat="1" applyFont="1" applyFill="1" applyBorder="1" applyAlignment="1">
      <alignment horizontal="right" vertical="center"/>
    </xf>
    <xf numFmtId="183" fontId="10" fillId="2" borderId="0" xfId="3" applyNumberFormat="1" applyFont="1" applyFill="1" applyBorder="1" applyAlignment="1">
      <alignment horizontal="right" vertical="center"/>
    </xf>
    <xf numFmtId="0" fontId="10" fillId="2" borderId="21" xfId="3" applyFont="1" applyFill="1" applyBorder="1" applyAlignment="1">
      <alignment horizontal="center" vertical="center"/>
    </xf>
    <xf numFmtId="176" fontId="10" fillId="2" borderId="21" xfId="3" applyNumberFormat="1" applyFont="1" applyFill="1" applyBorder="1" applyAlignment="1">
      <alignment vertical="center"/>
    </xf>
    <xf numFmtId="176" fontId="10" fillId="2" borderId="21" xfId="3" applyNumberFormat="1" applyFont="1" applyFill="1" applyBorder="1" applyAlignment="1">
      <alignment horizontal="right" vertical="center"/>
    </xf>
    <xf numFmtId="183" fontId="10" fillId="2" borderId="24" xfId="3" applyNumberFormat="1" applyFont="1" applyFill="1" applyBorder="1" applyAlignment="1">
      <alignment horizontal="right" vertical="center"/>
    </xf>
    <xf numFmtId="183" fontId="10" fillId="2" borderId="21" xfId="3" applyNumberFormat="1" applyFont="1" applyFill="1" applyBorder="1" applyAlignment="1">
      <alignment horizontal="right" vertical="center"/>
    </xf>
    <xf numFmtId="183" fontId="10" fillId="2" borderId="26" xfId="3" applyNumberFormat="1" applyFont="1" applyFill="1" applyBorder="1" applyAlignment="1">
      <alignment horizontal="right" vertical="center"/>
    </xf>
    <xf numFmtId="176" fontId="10" fillId="2" borderId="13" xfId="3" applyNumberFormat="1" applyFont="1" applyFill="1" applyBorder="1" applyAlignment="1">
      <alignment horizontal="right" vertical="center"/>
    </xf>
    <xf numFmtId="183" fontId="10" fillId="2" borderId="22" xfId="3" applyNumberFormat="1" applyFont="1" applyFill="1" applyBorder="1" applyAlignment="1">
      <alignment horizontal="right" vertical="center"/>
    </xf>
    <xf numFmtId="183" fontId="10" fillId="2" borderId="47" xfId="3" applyNumberFormat="1" applyFont="1" applyFill="1" applyBorder="1" applyAlignment="1">
      <alignment horizontal="right" vertical="center"/>
    </xf>
    <xf numFmtId="176" fontId="10" fillId="2" borderId="13" xfId="3" applyNumberFormat="1" applyFont="1" applyFill="1" applyBorder="1" applyAlignment="1">
      <alignment horizontal="center" vertical="center"/>
    </xf>
    <xf numFmtId="0" fontId="8" fillId="2" borderId="96" xfId="3" applyFont="1" applyFill="1" applyBorder="1" applyAlignment="1">
      <alignment horizontal="center" vertical="center"/>
    </xf>
    <xf numFmtId="176" fontId="8" fillId="2" borderId="96" xfId="3" applyNumberFormat="1" applyFont="1" applyFill="1" applyBorder="1" applyAlignment="1">
      <alignment vertical="center"/>
    </xf>
    <xf numFmtId="176" fontId="10" fillId="2" borderId="96" xfId="3" applyNumberFormat="1" applyFont="1" applyFill="1" applyBorder="1" applyAlignment="1">
      <alignment horizontal="center" vertical="center"/>
    </xf>
    <xf numFmtId="0" fontId="10" fillId="2" borderId="68" xfId="3" applyFont="1" applyFill="1" applyBorder="1" applyAlignment="1">
      <alignment horizontal="center" vertical="center"/>
    </xf>
    <xf numFmtId="176" fontId="10" fillId="2" borderId="68" xfId="3" applyNumberFormat="1" applyFont="1" applyFill="1" applyBorder="1" applyAlignment="1">
      <alignment vertical="center"/>
    </xf>
    <xf numFmtId="176" fontId="10" fillId="2" borderId="68" xfId="3" applyNumberFormat="1" applyFont="1" applyFill="1" applyBorder="1" applyAlignment="1">
      <alignment horizontal="right" vertical="center"/>
    </xf>
    <xf numFmtId="38" fontId="10" fillId="2" borderId="95" xfId="13" applyFont="1" applyFill="1" applyBorder="1" applyAlignment="1">
      <alignment horizontal="right" vertical="center"/>
    </xf>
    <xf numFmtId="38" fontId="10" fillId="2" borderId="68" xfId="13" applyFont="1" applyFill="1" applyBorder="1" applyAlignment="1">
      <alignment vertical="center"/>
    </xf>
    <xf numFmtId="38" fontId="10" fillId="2" borderId="90" xfId="13" applyFont="1" applyFill="1" applyBorder="1" applyAlignment="1">
      <alignment horizontal="right" vertical="center"/>
    </xf>
    <xf numFmtId="0" fontId="10" fillId="2" borderId="0" xfId="3" applyFont="1" applyFill="1" applyBorder="1" applyAlignment="1">
      <alignment horizontal="center" vertical="center"/>
    </xf>
    <xf numFmtId="176" fontId="10" fillId="2" borderId="0" xfId="3" applyNumberFormat="1" applyFont="1" applyFill="1" applyBorder="1" applyAlignment="1">
      <alignment vertical="center"/>
    </xf>
    <xf numFmtId="176" fontId="10" fillId="2" borderId="0" xfId="3" applyNumberFormat="1" applyFont="1" applyFill="1" applyBorder="1" applyAlignment="1">
      <alignment horizontal="right" vertical="center"/>
    </xf>
    <xf numFmtId="38" fontId="10" fillId="2" borderId="0" xfId="13" applyFont="1" applyFill="1" applyBorder="1" applyAlignment="1">
      <alignment horizontal="right" vertical="center"/>
    </xf>
    <xf numFmtId="38" fontId="10" fillId="2" borderId="0" xfId="13" applyFont="1" applyFill="1" applyBorder="1" applyAlignment="1">
      <alignment vertical="center"/>
    </xf>
    <xf numFmtId="0" fontId="11" fillId="2" borderId="0" xfId="3" applyFont="1" applyFill="1" applyAlignment="1">
      <alignment vertical="center"/>
    </xf>
    <xf numFmtId="0" fontId="11" fillId="2" borderId="0" xfId="3" applyFont="1" applyFill="1"/>
    <xf numFmtId="0" fontId="11" fillId="2" borderId="0" xfId="3" applyFont="1" applyFill="1" applyAlignment="1">
      <alignment horizontal="center"/>
    </xf>
    <xf numFmtId="0" fontId="11" fillId="2" borderId="0" xfId="3" applyFont="1" applyFill="1" applyAlignment="1">
      <alignment horizontal="right" vertical="center"/>
    </xf>
    <xf numFmtId="0" fontId="10" fillId="2" borderId="11" xfId="3" applyFont="1" applyFill="1" applyBorder="1" applyAlignment="1">
      <alignment horizontal="center" vertical="center" wrapText="1"/>
    </xf>
    <xf numFmtId="181" fontId="10" fillId="2" borderId="4" xfId="3" applyNumberFormat="1" applyFont="1" applyFill="1" applyBorder="1" applyAlignment="1">
      <alignment horizontal="right" vertical="center" shrinkToFit="1"/>
    </xf>
    <xf numFmtId="181" fontId="10" fillId="2" borderId="11" xfId="3" applyNumberFormat="1" applyFont="1" applyFill="1" applyBorder="1" applyAlignment="1">
      <alignment horizontal="right" vertical="center"/>
    </xf>
    <xf numFmtId="177" fontId="10" fillId="2" borderId="106" xfId="3" applyNumberFormat="1" applyFont="1" applyFill="1" applyBorder="1" applyAlignment="1">
      <alignment vertical="center"/>
    </xf>
    <xf numFmtId="3" fontId="10" fillId="2" borderId="10" xfId="3" applyNumberFormat="1" applyFont="1" applyFill="1" applyBorder="1" applyAlignment="1">
      <alignment horizontal="right" vertical="center"/>
    </xf>
    <xf numFmtId="181" fontId="10" fillId="2" borderId="7" xfId="3" applyNumberFormat="1" applyFont="1" applyFill="1" applyBorder="1" applyAlignment="1">
      <alignment horizontal="right" vertical="center" shrinkToFit="1"/>
    </xf>
    <xf numFmtId="0" fontId="10" fillId="2" borderId="107" xfId="3" applyFont="1" applyFill="1" applyBorder="1" applyAlignment="1">
      <alignment horizontal="right" vertical="center"/>
    </xf>
    <xf numFmtId="3" fontId="10" fillId="2" borderId="7" xfId="3" applyNumberFormat="1" applyFont="1" applyFill="1" applyBorder="1" applyAlignment="1">
      <alignment horizontal="right" vertical="center"/>
    </xf>
    <xf numFmtId="177" fontId="10" fillId="2" borderId="108" xfId="3" applyNumberFormat="1" applyFont="1" applyFill="1" applyBorder="1" applyAlignment="1">
      <alignment vertical="center"/>
    </xf>
    <xf numFmtId="0" fontId="10" fillId="2" borderId="22" xfId="3" applyFont="1" applyFill="1" applyBorder="1" applyAlignment="1">
      <alignment horizontal="center" vertical="center"/>
    </xf>
    <xf numFmtId="3" fontId="10" fillId="2" borderId="43" xfId="3" applyNumberFormat="1" applyFont="1" applyFill="1" applyBorder="1" applyAlignment="1">
      <alignment horizontal="right" vertical="center"/>
    </xf>
    <xf numFmtId="181" fontId="10" fillId="2" borderId="32" xfId="3" applyNumberFormat="1" applyFont="1" applyFill="1" applyBorder="1" applyAlignment="1">
      <alignment horizontal="right" vertical="center" shrinkToFit="1"/>
    </xf>
    <xf numFmtId="0" fontId="10" fillId="2" borderId="109" xfId="3" applyFont="1" applyFill="1" applyBorder="1" applyAlignment="1">
      <alignment horizontal="right" vertical="center"/>
    </xf>
    <xf numFmtId="177" fontId="10" fillId="2" borderId="110" xfId="3" applyNumberFormat="1" applyFont="1" applyFill="1" applyBorder="1" applyAlignment="1">
      <alignment vertical="center"/>
    </xf>
    <xf numFmtId="181" fontId="10" fillId="2" borderId="26" xfId="3" applyNumberFormat="1" applyFont="1" applyFill="1" applyBorder="1" applyAlignment="1">
      <alignment horizontal="right" vertical="center" shrinkToFit="1"/>
    </xf>
    <xf numFmtId="181" fontId="10" fillId="2" borderId="55" xfId="3" applyNumberFormat="1" applyFont="1" applyFill="1" applyBorder="1" applyAlignment="1">
      <alignment horizontal="right" vertical="center" shrinkToFit="1"/>
    </xf>
    <xf numFmtId="177" fontId="10" fillId="2" borderId="112" xfId="3" applyNumberFormat="1" applyFont="1" applyFill="1" applyBorder="1" applyAlignment="1">
      <alignment vertical="center"/>
    </xf>
    <xf numFmtId="177" fontId="10" fillId="2" borderId="108" xfId="3" applyNumberFormat="1" applyFont="1" applyFill="1" applyBorder="1" applyAlignment="1">
      <alignment horizontal="right" vertical="center"/>
    </xf>
    <xf numFmtId="181" fontId="10" fillId="2" borderId="44" xfId="3" applyNumberFormat="1" applyFont="1" applyFill="1" applyBorder="1" applyAlignment="1">
      <alignment horizontal="right" vertical="center"/>
    </xf>
    <xf numFmtId="0" fontId="10" fillId="2" borderId="113" xfId="3" applyFont="1" applyFill="1" applyBorder="1" applyAlignment="1">
      <alignment horizontal="right" vertical="center"/>
    </xf>
    <xf numFmtId="181" fontId="10" fillId="2" borderId="24" xfId="3" applyNumberFormat="1" applyFont="1" applyFill="1" applyBorder="1" applyAlignment="1">
      <alignment horizontal="center" vertical="center"/>
    </xf>
    <xf numFmtId="177" fontId="10" fillId="2" borderId="114" xfId="3" applyNumberFormat="1" applyFont="1" applyFill="1" applyBorder="1" applyAlignment="1">
      <alignment vertical="center"/>
    </xf>
    <xf numFmtId="0" fontId="10" fillId="2" borderId="23" xfId="3" applyFont="1" applyFill="1" applyBorder="1" applyAlignment="1">
      <alignment horizontal="center" vertical="center"/>
    </xf>
    <xf numFmtId="181" fontId="10" fillId="2" borderId="46" xfId="3" applyNumberFormat="1" applyFont="1" applyFill="1" applyBorder="1" applyAlignment="1">
      <alignment horizontal="right" vertical="center" shrinkToFit="1"/>
    </xf>
    <xf numFmtId="0" fontId="10" fillId="2" borderId="115" xfId="3" applyFont="1" applyFill="1" applyBorder="1" applyAlignment="1">
      <alignment horizontal="right" vertical="center"/>
    </xf>
    <xf numFmtId="181" fontId="10" fillId="2" borderId="56" xfId="3" applyNumberFormat="1" applyFont="1" applyFill="1" applyBorder="1" applyAlignment="1">
      <alignment horizontal="center" vertical="center"/>
    </xf>
    <xf numFmtId="177" fontId="10" fillId="2" borderId="116" xfId="3" applyNumberFormat="1" applyFont="1" applyFill="1" applyBorder="1" applyAlignment="1">
      <alignment vertical="center"/>
    </xf>
    <xf numFmtId="3" fontId="10" fillId="2" borderId="105" xfId="3" applyNumberFormat="1" applyFont="1" applyFill="1" applyBorder="1" applyAlignment="1">
      <alignment horizontal="right" vertical="center"/>
    </xf>
    <xf numFmtId="181" fontId="10" fillId="2" borderId="117" xfId="3" applyNumberFormat="1" applyFont="1" applyFill="1" applyBorder="1" applyAlignment="1">
      <alignment horizontal="right" vertical="center"/>
    </xf>
    <xf numFmtId="181" fontId="10" fillId="2" borderId="89" xfId="3" applyNumberFormat="1" applyFont="1" applyFill="1" applyBorder="1" applyAlignment="1">
      <alignment horizontal="right" vertical="center" shrinkToFit="1"/>
    </xf>
    <xf numFmtId="177" fontId="10" fillId="2" borderId="106" xfId="3" applyNumberFormat="1" applyFont="1" applyFill="1" applyBorder="1" applyAlignment="1">
      <alignment horizontal="right" vertical="center"/>
    </xf>
    <xf numFmtId="0" fontId="8" fillId="2" borderId="84" xfId="3" applyFont="1" applyFill="1" applyBorder="1" applyAlignment="1">
      <alignment horizontal="center" vertical="center"/>
    </xf>
    <xf numFmtId="181" fontId="8" fillId="2" borderId="118" xfId="3" applyNumberFormat="1" applyFont="1" applyFill="1" applyBorder="1" applyAlignment="1">
      <alignment horizontal="right" vertical="center" shrinkToFit="1"/>
    </xf>
    <xf numFmtId="181" fontId="8" fillId="2" borderId="9" xfId="3" applyNumberFormat="1" applyFont="1" applyFill="1" applyBorder="1" applyAlignment="1">
      <alignment horizontal="right" vertical="center"/>
    </xf>
    <xf numFmtId="177" fontId="8" fillId="2" borderId="121" xfId="3" applyNumberFormat="1" applyFont="1" applyFill="1" applyBorder="1" applyAlignment="1">
      <alignment vertical="center"/>
    </xf>
    <xf numFmtId="181" fontId="10" fillId="2" borderId="90" xfId="3" applyNumberFormat="1" applyFont="1" applyFill="1" applyBorder="1" applyAlignment="1">
      <alignment horizontal="right" vertical="center" shrinkToFit="1"/>
    </xf>
    <xf numFmtId="181" fontId="10" fillId="2" borderId="95" xfId="3" applyNumberFormat="1" applyFont="1" applyFill="1" applyBorder="1" applyAlignment="1">
      <alignment horizontal="right" vertical="center"/>
    </xf>
    <xf numFmtId="177" fontId="10" fillId="2" borderId="123" xfId="3" applyNumberFormat="1" applyFont="1" applyFill="1" applyBorder="1" applyAlignment="1">
      <alignment vertical="center"/>
    </xf>
    <xf numFmtId="0" fontId="10" fillId="2" borderId="0" xfId="3" applyFont="1" applyFill="1" applyAlignment="1">
      <alignment vertical="center" shrinkToFit="1"/>
    </xf>
    <xf numFmtId="0" fontId="8" fillId="2" borderId="0" xfId="14" applyFont="1" applyFill="1" applyAlignment="1"/>
    <xf numFmtId="0" fontId="13" fillId="2" borderId="0" xfId="14" applyFont="1" applyFill="1" applyAlignment="1">
      <alignment vertical="center"/>
    </xf>
    <xf numFmtId="0" fontId="10" fillId="2" borderId="0" xfId="14" applyFont="1" applyFill="1" applyAlignment="1"/>
    <xf numFmtId="0" fontId="10" fillId="2" borderId="0" xfId="14" applyFont="1" applyFill="1" applyAlignment="1">
      <alignment horizontal="right"/>
    </xf>
    <xf numFmtId="0" fontId="10" fillId="2" borderId="0" xfId="14" applyFont="1" applyFill="1" applyAlignment="1">
      <alignment vertical="center"/>
    </xf>
    <xf numFmtId="0" fontId="10" fillId="2" borderId="13" xfId="14" applyFont="1" applyFill="1" applyBorder="1" applyAlignment="1">
      <alignment horizontal="center" vertical="center"/>
    </xf>
    <xf numFmtId="0" fontId="10" fillId="2" borderId="20" xfId="14" applyFont="1" applyFill="1" applyBorder="1" applyAlignment="1">
      <alignment horizontal="center" vertical="center"/>
    </xf>
    <xf numFmtId="0" fontId="9" fillId="2" borderId="37" xfId="14" applyNumberFormat="1" applyFont="1" applyFill="1" applyBorder="1" applyAlignment="1">
      <alignment vertical="center"/>
    </xf>
    <xf numFmtId="0" fontId="10" fillId="2" borderId="21" xfId="14" applyFont="1" applyFill="1" applyBorder="1" applyAlignment="1">
      <alignment horizontal="center" vertical="center"/>
    </xf>
    <xf numFmtId="0" fontId="9" fillId="2" borderId="16" xfId="14" applyNumberFormat="1" applyFont="1" applyFill="1" applyBorder="1" applyAlignment="1">
      <alignment vertical="center"/>
    </xf>
    <xf numFmtId="0" fontId="10" fillId="2" borderId="23" xfId="14" applyFont="1" applyFill="1" applyBorder="1" applyAlignment="1">
      <alignment horizontal="center" vertical="center"/>
    </xf>
    <xf numFmtId="0" fontId="9" fillId="2" borderId="45" xfId="14" applyNumberFormat="1" applyFont="1" applyFill="1" applyBorder="1" applyAlignment="1">
      <alignment vertical="center"/>
    </xf>
    <xf numFmtId="0" fontId="8" fillId="2" borderId="13" xfId="14" applyFont="1" applyFill="1" applyBorder="1" applyAlignment="1">
      <alignment horizontal="center" vertical="center"/>
    </xf>
    <xf numFmtId="0" fontId="14" fillId="2" borderId="3" xfId="14" applyNumberFormat="1" applyFont="1" applyFill="1" applyBorder="1" applyAlignment="1">
      <alignment vertical="center"/>
    </xf>
    <xf numFmtId="0" fontId="10" fillId="2" borderId="68" xfId="14" applyFont="1" applyFill="1" applyBorder="1" applyAlignment="1">
      <alignment horizontal="center" vertical="center"/>
    </xf>
    <xf numFmtId="38" fontId="9" fillId="2" borderId="71" xfId="15" applyFont="1" applyFill="1" applyBorder="1" applyAlignment="1">
      <alignment vertical="center"/>
    </xf>
    <xf numFmtId="0" fontId="10" fillId="2" borderId="4" xfId="14" applyFont="1" applyFill="1" applyBorder="1" applyAlignment="1">
      <alignment vertical="center"/>
    </xf>
    <xf numFmtId="0" fontId="10" fillId="2" borderId="4" xfId="14" applyFont="1" applyFill="1" applyBorder="1" applyAlignment="1">
      <alignment horizontal="right" vertical="center"/>
    </xf>
    <xf numFmtId="0" fontId="11" fillId="2" borderId="0" xfId="3" applyFont="1" applyFill="1" applyBorder="1" applyAlignment="1">
      <alignment vertical="center"/>
    </xf>
    <xf numFmtId="0" fontId="10" fillId="2" borderId="6" xfId="3" applyFont="1" applyFill="1" applyBorder="1" applyAlignment="1">
      <alignment horizontal="center" vertical="center"/>
    </xf>
    <xf numFmtId="0" fontId="11" fillId="0" borderId="0" xfId="3" applyFont="1" applyFill="1" applyAlignment="1">
      <alignment vertical="center"/>
    </xf>
    <xf numFmtId="177" fontId="10" fillId="2" borderId="38" xfId="3" applyNumberFormat="1" applyFont="1" applyFill="1" applyBorder="1" applyAlignment="1">
      <alignment horizontal="right" vertical="center"/>
    </xf>
    <xf numFmtId="177" fontId="10" fillId="2" borderId="64" xfId="3" applyNumberFormat="1" applyFont="1" applyFill="1" applyBorder="1" applyAlignment="1">
      <alignment horizontal="right" vertical="center"/>
    </xf>
    <xf numFmtId="0" fontId="13" fillId="2" borderId="0" xfId="3" applyFont="1" applyFill="1" applyBorder="1" applyAlignment="1">
      <alignment horizontal="left" vertical="center"/>
    </xf>
    <xf numFmtId="0" fontId="10" fillId="2" borderId="0" xfId="3" applyFont="1" applyFill="1" applyBorder="1" applyAlignment="1">
      <alignment horizontal="right" vertical="center"/>
    </xf>
    <xf numFmtId="0" fontId="10" fillId="2" borderId="0" xfId="3" applyFont="1" applyFill="1" applyBorder="1" applyAlignment="1">
      <alignment horizontal="right" vertical="center" wrapText="1"/>
    </xf>
    <xf numFmtId="177" fontId="10" fillId="2" borderId="20" xfId="3" applyNumberFormat="1" applyFont="1" applyFill="1" applyBorder="1" applyAlignment="1">
      <alignment horizontal="center" vertical="center"/>
    </xf>
    <xf numFmtId="177" fontId="10" fillId="2" borderId="37" xfId="3" applyNumberFormat="1" applyFont="1" applyFill="1" applyBorder="1" applyAlignment="1">
      <alignment horizontal="right" vertical="center"/>
    </xf>
    <xf numFmtId="184" fontId="10" fillId="2" borderId="49" xfId="3" applyNumberFormat="1" applyFont="1" applyFill="1" applyBorder="1" applyAlignment="1">
      <alignment horizontal="left" vertical="center"/>
    </xf>
    <xf numFmtId="184" fontId="10" fillId="2" borderId="39" xfId="3" applyNumberFormat="1" applyFont="1" applyFill="1" applyBorder="1" applyAlignment="1">
      <alignment horizontal="left" vertical="center"/>
    </xf>
    <xf numFmtId="177" fontId="10" fillId="2" borderId="14" xfId="3" applyNumberFormat="1" applyFont="1" applyFill="1" applyBorder="1" applyAlignment="1">
      <alignment horizontal="center" vertical="center"/>
    </xf>
    <xf numFmtId="177" fontId="10" fillId="2" borderId="16" xfId="3" applyNumberFormat="1" applyFont="1" applyFill="1" applyBorder="1" applyAlignment="1">
      <alignment horizontal="right" vertical="center"/>
    </xf>
    <xf numFmtId="184" fontId="10" fillId="2" borderId="42" xfId="3" applyNumberFormat="1" applyFont="1" applyFill="1" applyBorder="1" applyAlignment="1">
      <alignment horizontal="left" vertical="center"/>
    </xf>
    <xf numFmtId="177" fontId="10" fillId="2" borderId="26" xfId="3" applyNumberFormat="1" applyFont="1" applyFill="1" applyBorder="1" applyAlignment="1">
      <alignment horizontal="right" vertical="center"/>
    </xf>
    <xf numFmtId="184" fontId="10" fillId="2" borderId="24" xfId="3" applyNumberFormat="1" applyFont="1" applyFill="1" applyBorder="1" applyAlignment="1">
      <alignment horizontal="left" vertical="center"/>
    </xf>
    <xf numFmtId="0" fontId="10" fillId="2" borderId="54" xfId="3" applyFont="1" applyFill="1" applyBorder="1" applyAlignment="1">
      <alignment horizontal="center" vertical="center"/>
    </xf>
    <xf numFmtId="177" fontId="10" fillId="2" borderId="2" xfId="3" applyNumberFormat="1" applyFont="1" applyFill="1" applyBorder="1" applyAlignment="1">
      <alignment horizontal="right" vertical="center"/>
    </xf>
    <xf numFmtId="177" fontId="10" fillId="2" borderId="0" xfId="3" applyNumberFormat="1" applyFont="1" applyFill="1" applyBorder="1" applyAlignment="1">
      <alignment horizontal="right" vertical="center"/>
    </xf>
    <xf numFmtId="184" fontId="10" fillId="2" borderId="9" xfId="3" applyNumberFormat="1" applyFont="1" applyFill="1" applyBorder="1" applyAlignment="1">
      <alignment horizontal="left" vertical="center"/>
    </xf>
    <xf numFmtId="177" fontId="10" fillId="2" borderId="32" xfId="3" applyNumberFormat="1" applyFont="1" applyFill="1" applyBorder="1" applyAlignment="1">
      <alignment horizontal="right" vertical="center"/>
    </xf>
    <xf numFmtId="177" fontId="10" fillId="2" borderId="50" xfId="3" applyNumberFormat="1" applyFont="1" applyFill="1" applyBorder="1" applyAlignment="1">
      <alignment horizontal="right" vertical="center"/>
    </xf>
    <xf numFmtId="177" fontId="10" fillId="2" borderId="9" xfId="3" applyNumberFormat="1" applyFont="1" applyFill="1" applyBorder="1" applyAlignment="1">
      <alignment horizontal="right" vertical="center"/>
    </xf>
    <xf numFmtId="177" fontId="10" fillId="2" borderId="42" xfId="3" applyNumberFormat="1" applyFont="1" applyFill="1" applyBorder="1" applyAlignment="1">
      <alignment horizontal="right" vertical="center"/>
    </xf>
    <xf numFmtId="177" fontId="10" fillId="2" borderId="41" xfId="3" applyNumberFormat="1" applyFont="1" applyFill="1" applyBorder="1" applyAlignment="1">
      <alignment horizontal="right" vertical="center"/>
    </xf>
    <xf numFmtId="177" fontId="10" fillId="2" borderId="24" xfId="3" applyNumberFormat="1" applyFont="1" applyFill="1" applyBorder="1" applyAlignment="1">
      <alignment horizontal="right" vertical="center"/>
    </xf>
    <xf numFmtId="177" fontId="10" fillId="2" borderId="86" xfId="3" applyNumberFormat="1" applyFont="1" applyFill="1" applyBorder="1" applyAlignment="1">
      <alignment horizontal="right" vertical="center"/>
    </xf>
    <xf numFmtId="177" fontId="10" fillId="2" borderId="63" xfId="3" applyNumberFormat="1" applyFont="1" applyFill="1" applyBorder="1" applyAlignment="1">
      <alignment horizontal="right" vertical="center"/>
    </xf>
    <xf numFmtId="177" fontId="10" fillId="2" borderId="0" xfId="3" applyNumberFormat="1" applyFont="1" applyFill="1" applyBorder="1" applyAlignment="1">
      <alignment horizontal="center" vertical="center"/>
    </xf>
    <xf numFmtId="0" fontId="11" fillId="2" borderId="0" xfId="3" applyFont="1" applyFill="1" applyBorder="1" applyAlignment="1">
      <alignment horizontal="right" vertical="center"/>
    </xf>
    <xf numFmtId="3" fontId="11" fillId="2" borderId="0" xfId="3" applyNumberFormat="1" applyFont="1" applyFill="1" applyBorder="1" applyAlignment="1">
      <alignment horizontal="right" vertical="center"/>
    </xf>
    <xf numFmtId="0" fontId="10" fillId="2" borderId="0" xfId="3" applyFont="1" applyFill="1" applyAlignment="1">
      <alignment horizontal="right"/>
    </xf>
    <xf numFmtId="0" fontId="10" fillId="2" borderId="30" xfId="3" applyFont="1" applyFill="1" applyBorder="1" applyAlignment="1">
      <alignment horizontal="center" vertical="center"/>
    </xf>
    <xf numFmtId="0" fontId="10" fillId="2" borderId="16" xfId="3" applyFont="1" applyFill="1" applyBorder="1" applyAlignment="1">
      <alignment horizontal="center" vertical="center"/>
    </xf>
    <xf numFmtId="0" fontId="10" fillId="2" borderId="18" xfId="3" applyFont="1" applyFill="1" applyBorder="1" applyAlignment="1">
      <alignment horizontal="center" vertical="center"/>
    </xf>
    <xf numFmtId="0" fontId="10" fillId="2" borderId="28" xfId="3" applyFont="1" applyFill="1" applyBorder="1" applyAlignment="1">
      <alignment horizontal="center" vertical="center"/>
    </xf>
    <xf numFmtId="177" fontId="10" fillId="2" borderId="94" xfId="3" applyNumberFormat="1" applyFont="1" applyFill="1" applyBorder="1" applyAlignment="1">
      <alignment horizontal="center" vertical="center"/>
    </xf>
    <xf numFmtId="177" fontId="10" fillId="2" borderId="104" xfId="3" applyNumberFormat="1" applyFont="1" applyFill="1" applyBorder="1" applyAlignment="1">
      <alignment horizontal="right" vertical="center"/>
    </xf>
    <xf numFmtId="184" fontId="10" fillId="2" borderId="101" xfId="3" applyNumberFormat="1" applyFont="1" applyFill="1" applyBorder="1" applyAlignment="1">
      <alignment horizontal="left" vertical="center"/>
    </xf>
    <xf numFmtId="177" fontId="10" fillId="2" borderId="83" xfId="3" applyNumberFormat="1" applyFont="1" applyFill="1" applyBorder="1" applyAlignment="1">
      <alignment horizontal="right" vertical="center"/>
    </xf>
    <xf numFmtId="184" fontId="10" fillId="2" borderId="82" xfId="3" applyNumberFormat="1" applyFont="1" applyFill="1" applyBorder="1" applyAlignment="1">
      <alignment horizontal="left" vertical="center"/>
    </xf>
    <xf numFmtId="177" fontId="10" fillId="2" borderId="52" xfId="3" applyNumberFormat="1" applyFont="1" applyFill="1" applyBorder="1" applyAlignment="1">
      <alignment horizontal="right" vertical="center"/>
    </xf>
    <xf numFmtId="177" fontId="10" fillId="2" borderId="47" xfId="3" applyNumberFormat="1" applyFont="1" applyFill="1" applyBorder="1" applyAlignment="1">
      <alignment horizontal="right" vertical="center"/>
    </xf>
    <xf numFmtId="0" fontId="13" fillId="0" borderId="0" xfId="3" applyFont="1" applyFill="1" applyAlignment="1">
      <alignment vertical="center"/>
    </xf>
    <xf numFmtId="177" fontId="10" fillId="0" borderId="0" xfId="3" applyNumberFormat="1" applyFont="1" applyFill="1" applyAlignment="1">
      <alignment vertical="center"/>
    </xf>
    <xf numFmtId="177" fontId="10" fillId="0" borderId="0" xfId="3" applyNumberFormat="1" applyFont="1" applyFill="1" applyBorder="1" applyAlignment="1">
      <alignment vertical="center"/>
    </xf>
    <xf numFmtId="0" fontId="10" fillId="0" borderId="0" xfId="3" applyFont="1" applyFill="1" applyBorder="1" applyAlignment="1">
      <alignment vertical="center"/>
    </xf>
    <xf numFmtId="0" fontId="11" fillId="0" borderId="0" xfId="3" applyFont="1" applyFill="1" applyBorder="1" applyAlignment="1">
      <alignment horizontal="right"/>
    </xf>
    <xf numFmtId="0" fontId="11" fillId="0" borderId="0" xfId="3" applyFont="1" applyFill="1" applyBorder="1" applyAlignment="1">
      <alignment vertical="center"/>
    </xf>
    <xf numFmtId="177" fontId="10" fillId="0" borderId="53" xfId="3" applyNumberFormat="1" applyFont="1" applyFill="1" applyBorder="1" applyAlignment="1">
      <alignment horizontal="center" vertical="center"/>
    </xf>
    <xf numFmtId="0" fontId="10" fillId="0" borderId="6" xfId="3" applyFont="1" applyFill="1" applyBorder="1" applyAlignment="1">
      <alignment horizontal="center" vertical="center"/>
    </xf>
    <xf numFmtId="0" fontId="10" fillId="0" borderId="20" xfId="3" applyFont="1" applyFill="1" applyBorder="1" applyAlignment="1">
      <alignment horizontal="center" vertical="center"/>
    </xf>
    <xf numFmtId="177" fontId="10" fillId="0" borderId="31" xfId="3" applyNumberFormat="1" applyFont="1" applyFill="1" applyBorder="1" applyAlignment="1">
      <alignment vertical="center"/>
    </xf>
    <xf numFmtId="177" fontId="10" fillId="0" borderId="26" xfId="5" applyNumberFormat="1" applyFont="1" applyFill="1" applyBorder="1" applyAlignment="1">
      <alignment horizontal="right" vertical="center"/>
    </xf>
    <xf numFmtId="177" fontId="10" fillId="0" borderId="31" xfId="3" applyNumberFormat="1" applyFont="1" applyFill="1" applyBorder="1" applyAlignment="1">
      <alignment horizontal="right" vertical="center"/>
    </xf>
    <xf numFmtId="177" fontId="10" fillId="0" borderId="126" xfId="3" applyNumberFormat="1" applyFont="1" applyFill="1" applyBorder="1" applyAlignment="1">
      <alignment horizontal="right" vertical="center"/>
    </xf>
    <xf numFmtId="183" fontId="10" fillId="0" borderId="37" xfId="3" applyNumberFormat="1" applyFont="1" applyFill="1" applyBorder="1" applyAlignment="1">
      <alignment horizontal="right" vertical="center"/>
    </xf>
    <xf numFmtId="183" fontId="10" fillId="0" borderId="48" xfId="3" applyNumberFormat="1" applyFont="1" applyFill="1" applyBorder="1" applyAlignment="1">
      <alignment horizontal="right" vertical="center"/>
    </xf>
    <xf numFmtId="181" fontId="10" fillId="0" borderId="39" xfId="3" applyNumberFormat="1" applyFont="1" applyFill="1" applyBorder="1" applyAlignment="1">
      <alignment horizontal="right" vertical="center"/>
    </xf>
    <xf numFmtId="0" fontId="10" fillId="0" borderId="21" xfId="3" applyFont="1" applyFill="1" applyBorder="1" applyAlignment="1">
      <alignment horizontal="center" vertical="center"/>
    </xf>
    <xf numFmtId="177" fontId="10" fillId="0" borderId="18" xfId="3" applyNumberFormat="1" applyFont="1" applyFill="1" applyBorder="1" applyAlignment="1">
      <alignment vertical="center"/>
    </xf>
    <xf numFmtId="177" fontId="10" fillId="0" borderId="18" xfId="3" applyNumberFormat="1" applyFont="1" applyFill="1" applyBorder="1" applyAlignment="1">
      <alignment horizontal="right" vertical="center"/>
    </xf>
    <xf numFmtId="177" fontId="10" fillId="0" borderId="128" xfId="3" applyNumberFormat="1" applyFont="1" applyFill="1" applyBorder="1" applyAlignment="1">
      <alignment horizontal="right" vertical="center"/>
    </xf>
    <xf numFmtId="183" fontId="10" fillId="0" borderId="16" xfId="3" applyNumberFormat="1" applyFont="1" applyFill="1" applyBorder="1" applyAlignment="1">
      <alignment horizontal="right" vertical="center"/>
    </xf>
    <xf numFmtId="183" fontId="10" fillId="0" borderId="41" xfId="3" applyNumberFormat="1" applyFont="1" applyFill="1" applyBorder="1" applyAlignment="1">
      <alignment horizontal="right" vertical="center"/>
    </xf>
    <xf numFmtId="181" fontId="10" fillId="0" borderId="24" xfId="3" applyNumberFormat="1" applyFont="1" applyFill="1" applyBorder="1" applyAlignment="1">
      <alignment horizontal="right" vertical="center"/>
    </xf>
    <xf numFmtId="0" fontId="10" fillId="0" borderId="23" xfId="3" applyFont="1" applyFill="1" applyBorder="1" applyAlignment="1">
      <alignment horizontal="center" vertical="center"/>
    </xf>
    <xf numFmtId="183" fontId="10" fillId="0" borderId="34" xfId="3" applyNumberFormat="1" applyFont="1" applyFill="1" applyBorder="1" applyAlignment="1">
      <alignment vertical="center"/>
    </xf>
    <xf numFmtId="177" fontId="10" fillId="0" borderId="46" xfId="5" applyNumberFormat="1" applyFont="1" applyFill="1" applyBorder="1" applyAlignment="1">
      <alignment horizontal="right" vertical="center"/>
    </xf>
    <xf numFmtId="177" fontId="10" fillId="0" borderId="34" xfId="3" applyNumberFormat="1" applyFont="1" applyFill="1" applyBorder="1" applyAlignment="1">
      <alignment horizontal="right" vertical="center"/>
    </xf>
    <xf numFmtId="177" fontId="10" fillId="0" borderId="36" xfId="3" applyNumberFormat="1" applyFont="1" applyFill="1" applyBorder="1" applyAlignment="1">
      <alignment horizontal="right" vertical="center"/>
    </xf>
    <xf numFmtId="183" fontId="10" fillId="0" borderId="45" xfId="3" applyNumberFormat="1" applyFont="1" applyFill="1" applyBorder="1" applyAlignment="1">
      <alignment horizontal="right" vertical="center"/>
    </xf>
    <xf numFmtId="183" fontId="10" fillId="0" borderId="51" xfId="3" applyNumberFormat="1" applyFont="1" applyFill="1" applyBorder="1" applyAlignment="1">
      <alignment horizontal="right" vertical="center"/>
    </xf>
    <xf numFmtId="181" fontId="10" fillId="0" borderId="47" xfId="3" applyNumberFormat="1" applyFont="1" applyFill="1" applyBorder="1" applyAlignment="1">
      <alignment horizontal="right" vertical="center"/>
    </xf>
    <xf numFmtId="0" fontId="8" fillId="0" borderId="74" xfId="3" applyFont="1" applyFill="1" applyBorder="1" applyAlignment="1">
      <alignment horizontal="center" vertical="center"/>
    </xf>
    <xf numFmtId="177" fontId="8" fillId="0" borderId="79" xfId="5" applyNumberFormat="1" applyFont="1" applyFill="1" applyBorder="1" applyAlignment="1">
      <alignment horizontal="right" vertical="center"/>
    </xf>
    <xf numFmtId="177" fontId="8" fillId="0" borderId="103" xfId="5" applyNumberFormat="1" applyFont="1" applyFill="1" applyBorder="1" applyAlignment="1">
      <alignment horizontal="right" vertical="center"/>
    </xf>
    <xf numFmtId="177" fontId="10" fillId="0" borderId="48" xfId="3" applyNumberFormat="1" applyFont="1" applyFill="1" applyBorder="1" applyAlignment="1">
      <alignment horizontal="right" vertical="center"/>
    </xf>
    <xf numFmtId="183" fontId="8" fillId="0" borderId="73" xfId="3" applyNumberFormat="1" applyFont="1" applyFill="1" applyBorder="1" applyAlignment="1">
      <alignment horizontal="right" vertical="center"/>
    </xf>
    <xf numFmtId="183" fontId="8" fillId="0" borderId="92" xfId="3" applyNumberFormat="1" applyFont="1" applyFill="1" applyBorder="1" applyAlignment="1">
      <alignment horizontal="right" vertical="center"/>
    </xf>
    <xf numFmtId="181" fontId="8" fillId="0" borderId="88" xfId="3" applyNumberFormat="1" applyFont="1" applyFill="1" applyBorder="1" applyAlignment="1">
      <alignment horizontal="right" vertical="center"/>
    </xf>
    <xf numFmtId="0" fontId="10" fillId="0" borderId="68" xfId="3" applyFont="1" applyFill="1" applyBorder="1" applyAlignment="1">
      <alignment horizontal="center" vertical="center"/>
    </xf>
    <xf numFmtId="177" fontId="10" fillId="0" borderId="91" xfId="3" applyNumberFormat="1" applyFont="1" applyFill="1" applyBorder="1" applyAlignment="1">
      <alignment vertical="center"/>
    </xf>
    <xf numFmtId="177" fontId="10" fillId="0" borderId="99" xfId="3" applyNumberFormat="1" applyFont="1" applyFill="1" applyBorder="1" applyAlignment="1">
      <alignment vertical="center"/>
    </xf>
    <xf numFmtId="177" fontId="10" fillId="0" borderId="90" xfId="3" applyNumberFormat="1" applyFont="1" applyFill="1" applyBorder="1" applyAlignment="1">
      <alignment vertical="center"/>
    </xf>
    <xf numFmtId="183" fontId="10" fillId="0" borderId="71" xfId="3" applyNumberFormat="1" applyFont="1" applyFill="1" applyBorder="1" applyAlignment="1">
      <alignment horizontal="right" vertical="center"/>
    </xf>
    <xf numFmtId="183" fontId="10" fillId="0" borderId="91" xfId="3" applyNumberFormat="1" applyFont="1" applyFill="1" applyBorder="1" applyAlignment="1">
      <alignment horizontal="right" vertical="center"/>
    </xf>
    <xf numFmtId="181" fontId="10" fillId="0" borderId="95" xfId="3" applyNumberFormat="1" applyFont="1" applyFill="1" applyBorder="1" applyAlignment="1">
      <alignment horizontal="right" vertical="center" shrinkToFit="1"/>
    </xf>
    <xf numFmtId="0" fontId="10" fillId="0" borderId="0" xfId="3" applyFont="1" applyFill="1" applyBorder="1" applyAlignment="1">
      <alignment vertical="center" shrinkToFit="1"/>
    </xf>
    <xf numFmtId="177" fontId="10" fillId="0" borderId="0" xfId="3" applyNumberFormat="1" applyFont="1" applyFill="1" applyBorder="1"/>
    <xf numFmtId="177" fontId="10" fillId="0" borderId="0" xfId="3" applyNumberFormat="1" applyFont="1" applyFill="1" applyBorder="1" applyAlignment="1">
      <alignment vertical="center" shrinkToFit="1"/>
    </xf>
    <xf numFmtId="177" fontId="10" fillId="0" borderId="0" xfId="3" applyNumberFormat="1" applyFont="1" applyFill="1"/>
    <xf numFmtId="177" fontId="11" fillId="0" borderId="0" xfId="3" applyNumberFormat="1" applyFont="1" applyFill="1" applyBorder="1" applyAlignment="1">
      <alignment vertical="center"/>
    </xf>
    <xf numFmtId="0" fontId="10" fillId="0" borderId="5" xfId="3" applyFont="1" applyFill="1" applyBorder="1" applyAlignment="1">
      <alignment horizontal="center" vertical="center"/>
    </xf>
    <xf numFmtId="177" fontId="10" fillId="0" borderId="38" xfId="3" applyNumberFormat="1" applyFont="1" applyFill="1" applyBorder="1" applyAlignment="1">
      <alignment horizontal="right" vertical="center"/>
    </xf>
    <xf numFmtId="183" fontId="10" fillId="0" borderId="65" xfId="3" applyNumberFormat="1" applyFont="1" applyFill="1" applyBorder="1" applyAlignment="1">
      <alignment horizontal="right" vertical="center"/>
    </xf>
    <xf numFmtId="177" fontId="10" fillId="0" borderId="65" xfId="3" applyNumberFormat="1" applyFont="1" applyFill="1" applyBorder="1" applyAlignment="1">
      <alignment vertical="center"/>
    </xf>
    <xf numFmtId="183" fontId="10" fillId="0" borderId="65" xfId="3" applyNumberFormat="1" applyFont="1" applyFill="1" applyBorder="1" applyAlignment="1">
      <alignment vertical="center"/>
    </xf>
    <xf numFmtId="177" fontId="10" fillId="0" borderId="64" xfId="3" applyNumberFormat="1" applyFont="1" applyFill="1" applyBorder="1" applyAlignment="1">
      <alignment horizontal="right" vertical="center"/>
    </xf>
    <xf numFmtId="177" fontId="10" fillId="0" borderId="46" xfId="3" applyNumberFormat="1" applyFont="1" applyFill="1" applyBorder="1" applyAlignment="1">
      <alignment horizontal="right" vertical="center"/>
    </xf>
    <xf numFmtId="177" fontId="10" fillId="0" borderId="51" xfId="3" applyNumberFormat="1" applyFont="1" applyFill="1" applyBorder="1" applyAlignment="1">
      <alignment horizontal="right" vertical="center"/>
    </xf>
    <xf numFmtId="0" fontId="8" fillId="0" borderId="14" xfId="3" applyFont="1" applyFill="1" applyBorder="1" applyAlignment="1">
      <alignment horizontal="center" vertical="center"/>
    </xf>
    <xf numFmtId="177" fontId="8" fillId="0" borderId="92" xfId="5" applyNumberFormat="1" applyFont="1" applyFill="1" applyBorder="1" applyAlignment="1">
      <alignment horizontal="right" vertical="center"/>
    </xf>
    <xf numFmtId="183" fontId="8" fillId="0" borderId="2" xfId="3" applyNumberFormat="1" applyFont="1" applyFill="1" applyBorder="1" applyAlignment="1">
      <alignment horizontal="right" vertical="center"/>
    </xf>
    <xf numFmtId="183" fontId="8" fillId="0" borderId="63" xfId="3" applyNumberFormat="1" applyFont="1" applyFill="1" applyBorder="1" applyAlignment="1">
      <alignment horizontal="right" vertical="center"/>
    </xf>
    <xf numFmtId="181" fontId="8" fillId="0" borderId="9" xfId="3" applyNumberFormat="1" applyFont="1" applyFill="1" applyBorder="1" applyAlignment="1">
      <alignment horizontal="right" vertical="center"/>
    </xf>
    <xf numFmtId="176" fontId="10" fillId="0" borderId="91" xfId="3" applyNumberFormat="1" applyFont="1" applyFill="1" applyBorder="1" applyAlignment="1">
      <alignment vertical="center"/>
    </xf>
    <xf numFmtId="177" fontId="22" fillId="0" borderId="0" xfId="3" applyNumberFormat="1" applyFont="1" applyFill="1"/>
    <xf numFmtId="0" fontId="22" fillId="0" borderId="0" xfId="3" applyFont="1" applyFill="1"/>
    <xf numFmtId="0" fontId="22" fillId="0" borderId="0" xfId="3" applyFont="1" applyFill="1" applyAlignment="1">
      <alignment horizontal="right"/>
    </xf>
    <xf numFmtId="0" fontId="22" fillId="0" borderId="0" xfId="3" applyFont="1" applyFill="1" applyAlignment="1">
      <alignment vertical="center"/>
    </xf>
    <xf numFmtId="0" fontId="11" fillId="0" borderId="0" xfId="3" applyFont="1" applyFill="1" applyBorder="1" applyAlignment="1">
      <alignment vertical="center" shrinkToFit="1"/>
    </xf>
    <xf numFmtId="177" fontId="11" fillId="0" borderId="0" xfId="3" applyNumberFormat="1" applyFont="1" applyFill="1"/>
    <xf numFmtId="177" fontId="11" fillId="0" borderId="0" xfId="3" applyNumberFormat="1" applyFont="1" applyFill="1" applyBorder="1" applyAlignment="1">
      <alignment vertical="center" shrinkToFit="1"/>
    </xf>
    <xf numFmtId="177" fontId="11" fillId="0" borderId="0" xfId="3" applyNumberFormat="1" applyFont="1" applyFill="1" applyBorder="1"/>
    <xf numFmtId="0" fontId="22" fillId="0" borderId="0" xfId="3" applyFont="1" applyFill="1" applyAlignment="1">
      <alignment horizontal="center" vertical="center"/>
    </xf>
    <xf numFmtId="0" fontId="11" fillId="0" borderId="0" xfId="3" applyFont="1" applyFill="1" applyAlignment="1">
      <alignment horizontal="right" vertical="center"/>
    </xf>
    <xf numFmtId="0" fontId="9" fillId="2" borderId="0" xfId="3" applyFont="1" applyFill="1" applyBorder="1" applyAlignment="1">
      <alignment vertical="center"/>
    </xf>
    <xf numFmtId="0" fontId="5" fillId="0" borderId="0" xfId="3" applyFont="1" applyFill="1" applyAlignment="1">
      <alignment horizontal="center" vertical="center"/>
    </xf>
    <xf numFmtId="0" fontId="5" fillId="0" borderId="0" xfId="3" applyFont="1" applyFill="1" applyAlignment="1">
      <alignment horizontal="right" vertical="center"/>
    </xf>
    <xf numFmtId="0" fontId="13" fillId="0" borderId="0" xfId="3" applyFont="1" applyFill="1" applyAlignment="1">
      <alignment horizontal="left" vertical="center"/>
    </xf>
    <xf numFmtId="0" fontId="10" fillId="0" borderId="0" xfId="3" applyFont="1" applyFill="1" applyAlignment="1">
      <alignment horizontal="right" vertical="top"/>
    </xf>
    <xf numFmtId="0" fontId="10" fillId="0" borderId="12" xfId="3" applyFont="1" applyFill="1" applyBorder="1" applyAlignment="1">
      <alignment horizontal="center" vertical="center"/>
    </xf>
    <xf numFmtId="0" fontId="10" fillId="0" borderId="34" xfId="3" applyFont="1" applyFill="1" applyBorder="1" applyAlignment="1">
      <alignment horizontal="center" vertical="center"/>
    </xf>
    <xf numFmtId="0" fontId="10" fillId="0" borderId="36" xfId="3" applyFont="1" applyFill="1" applyBorder="1" applyAlignment="1">
      <alignment horizontal="center" vertical="center"/>
    </xf>
    <xf numFmtId="177" fontId="10" fillId="0" borderId="13" xfId="3" applyNumberFormat="1" applyFont="1" applyFill="1" applyBorder="1" applyAlignment="1">
      <alignment horizontal="right" vertical="center"/>
    </xf>
    <xf numFmtId="177" fontId="10" fillId="0" borderId="3" xfId="3" applyNumberFormat="1" applyFont="1" applyFill="1" applyBorder="1" applyAlignment="1">
      <alignment horizontal="right" vertical="center"/>
    </xf>
    <xf numFmtId="179" fontId="10" fillId="0" borderId="62" xfId="3" applyNumberFormat="1" applyFont="1" applyFill="1" applyBorder="1" applyAlignment="1">
      <alignment horizontal="right" vertical="center"/>
    </xf>
    <xf numFmtId="179" fontId="10" fillId="0" borderId="85" xfId="3" applyNumberFormat="1" applyFont="1" applyFill="1" applyBorder="1" applyAlignment="1">
      <alignment horizontal="right" vertical="center"/>
    </xf>
    <xf numFmtId="177" fontId="10" fillId="0" borderId="30" xfId="3" applyNumberFormat="1" applyFont="1" applyFill="1" applyBorder="1" applyAlignment="1">
      <alignment horizontal="right" vertical="center"/>
    </xf>
    <xf numFmtId="177" fontId="10" fillId="0" borderId="77" xfId="3" applyNumberFormat="1" applyFont="1" applyFill="1" applyBorder="1" applyAlignment="1">
      <alignment horizontal="right" vertical="center"/>
    </xf>
    <xf numFmtId="177" fontId="10" fillId="0" borderId="14" xfId="3" applyNumberFormat="1" applyFont="1" applyFill="1" applyBorder="1" applyAlignment="1">
      <alignment horizontal="right" vertical="center"/>
    </xf>
    <xf numFmtId="0" fontId="10" fillId="0" borderId="1" xfId="3" applyFont="1" applyFill="1" applyBorder="1" applyAlignment="1">
      <alignment horizontal="center" vertical="center"/>
    </xf>
    <xf numFmtId="177" fontId="10" fillId="0" borderId="1" xfId="3" applyNumberFormat="1" applyFont="1" applyFill="1" applyBorder="1" applyAlignment="1">
      <alignment horizontal="right" vertical="center"/>
    </xf>
    <xf numFmtId="179" fontId="10" fillId="0" borderId="53" xfId="3" applyNumberFormat="1" applyFont="1" applyFill="1" applyBorder="1" applyAlignment="1">
      <alignment horizontal="right" vertical="center"/>
    </xf>
    <xf numFmtId="179" fontId="10" fillId="0" borderId="27" xfId="3" applyNumberFormat="1" applyFont="1" applyFill="1" applyBorder="1" applyAlignment="1">
      <alignment horizontal="right" vertical="center"/>
    </xf>
    <xf numFmtId="177" fontId="10" fillId="0" borderId="6" xfId="3" applyNumberFormat="1" applyFont="1" applyFill="1" applyBorder="1" applyAlignment="1">
      <alignment horizontal="right" vertical="center"/>
    </xf>
    <xf numFmtId="0" fontId="10" fillId="0" borderId="22" xfId="3" applyFont="1" applyFill="1" applyBorder="1" applyAlignment="1">
      <alignment horizontal="center" vertical="center"/>
    </xf>
    <xf numFmtId="177" fontId="10" fillId="0" borderId="22" xfId="3" applyNumberFormat="1" applyFont="1" applyFill="1" applyBorder="1" applyAlignment="1">
      <alignment horizontal="right" vertical="center"/>
    </xf>
    <xf numFmtId="177" fontId="10" fillId="0" borderId="43" xfId="3" applyNumberFormat="1" applyFont="1" applyFill="1" applyBorder="1" applyAlignment="1">
      <alignment horizontal="right" vertical="center"/>
    </xf>
    <xf numFmtId="179" fontId="10" fillId="0" borderId="64" xfId="3" applyNumberFormat="1" applyFont="1" applyFill="1" applyBorder="1" applyAlignment="1">
      <alignment horizontal="right" vertical="center"/>
    </xf>
    <xf numFmtId="179" fontId="10" fillId="0" borderId="50" xfId="3" applyNumberFormat="1" applyFont="1" applyFill="1" applyBorder="1" applyAlignment="1">
      <alignment horizontal="right" vertical="center"/>
    </xf>
    <xf numFmtId="177" fontId="10" fillId="0" borderId="33" xfId="3" applyNumberFormat="1" applyFont="1" applyFill="1" applyBorder="1" applyAlignment="1">
      <alignment horizontal="center" vertical="center"/>
    </xf>
    <xf numFmtId="177" fontId="10" fillId="0" borderId="35" xfId="3" applyNumberFormat="1" applyFont="1" applyFill="1" applyBorder="1" applyAlignment="1">
      <alignment horizontal="right" vertical="center"/>
    </xf>
    <xf numFmtId="177" fontId="10" fillId="0" borderId="33" xfId="3" applyNumberFormat="1" applyFont="1" applyFill="1" applyBorder="1" applyAlignment="1">
      <alignment horizontal="right" vertical="center"/>
    </xf>
    <xf numFmtId="0" fontId="10" fillId="0" borderId="14" xfId="3" applyFont="1" applyFill="1" applyBorder="1" applyAlignment="1">
      <alignment horizontal="center" vertical="center"/>
    </xf>
    <xf numFmtId="177" fontId="10" fillId="0" borderId="28" xfId="3" applyNumberFormat="1" applyFont="1" applyFill="1" applyBorder="1" applyAlignment="1">
      <alignment horizontal="center" vertical="center"/>
    </xf>
    <xf numFmtId="177" fontId="10" fillId="0" borderId="57" xfId="3" applyNumberFormat="1" applyFont="1" applyFill="1" applyBorder="1" applyAlignment="1">
      <alignment horizontal="center" vertical="center"/>
    </xf>
    <xf numFmtId="177" fontId="10" fillId="0" borderId="14" xfId="3" applyNumberFormat="1" applyFont="1" applyFill="1" applyBorder="1" applyAlignment="1">
      <alignment horizontal="center" vertical="center"/>
    </xf>
    <xf numFmtId="177" fontId="10" fillId="0" borderId="10" xfId="3" applyNumberFormat="1" applyFont="1" applyFill="1" applyBorder="1" applyAlignment="1">
      <alignment horizontal="right" vertical="center"/>
    </xf>
    <xf numFmtId="9" fontId="10" fillId="0" borderId="27" xfId="3" applyNumberFormat="1" applyFont="1" applyFill="1" applyBorder="1" applyAlignment="1">
      <alignment horizontal="center" vertical="center"/>
    </xf>
    <xf numFmtId="177" fontId="10" fillId="0" borderId="29" xfId="3" applyNumberFormat="1" applyFont="1" applyFill="1" applyBorder="1" applyAlignment="1">
      <alignment horizontal="right" vertical="center"/>
    </xf>
    <xf numFmtId="0" fontId="10" fillId="0" borderId="54" xfId="3" applyFont="1" applyFill="1" applyBorder="1" applyAlignment="1">
      <alignment horizontal="center" vertical="center"/>
    </xf>
    <xf numFmtId="177" fontId="10" fillId="0" borderId="54" xfId="3" applyNumberFormat="1" applyFont="1" applyFill="1" applyBorder="1" applyAlignment="1">
      <alignment horizontal="right" vertical="center"/>
    </xf>
    <xf numFmtId="177" fontId="10" fillId="0" borderId="66" xfId="3" applyNumberFormat="1" applyFont="1" applyFill="1" applyBorder="1" applyAlignment="1">
      <alignment horizontal="right" vertical="center"/>
    </xf>
    <xf numFmtId="179" fontId="10" fillId="0" borderId="65" xfId="3" applyNumberFormat="1" applyFont="1" applyFill="1" applyBorder="1" applyAlignment="1">
      <alignment horizontal="right" vertical="center"/>
    </xf>
    <xf numFmtId="179" fontId="10" fillId="0" borderId="59" xfId="3" applyNumberFormat="1" applyFont="1" applyFill="1" applyBorder="1" applyAlignment="1">
      <alignment horizontal="right" vertical="center"/>
    </xf>
    <xf numFmtId="177" fontId="10" fillId="0" borderId="60" xfId="3" applyNumberFormat="1" applyFont="1" applyFill="1" applyBorder="1" applyAlignment="1">
      <alignment horizontal="center" vertical="center"/>
    </xf>
    <xf numFmtId="177" fontId="10" fillId="0" borderId="61" xfId="3" applyNumberFormat="1" applyFont="1" applyFill="1" applyBorder="1" applyAlignment="1">
      <alignment horizontal="right" vertical="center"/>
    </xf>
    <xf numFmtId="177" fontId="10" fillId="0" borderId="60" xfId="3" applyNumberFormat="1" applyFont="1" applyFill="1" applyBorder="1" applyAlignment="1">
      <alignment horizontal="right" vertical="center"/>
    </xf>
    <xf numFmtId="0" fontId="10" fillId="0" borderId="75" xfId="3" applyFont="1" applyFill="1" applyBorder="1" applyAlignment="1">
      <alignment horizontal="center" vertical="center"/>
    </xf>
    <xf numFmtId="177" fontId="10" fillId="0" borderId="75" xfId="3" applyNumberFormat="1" applyFont="1" applyFill="1" applyBorder="1" applyAlignment="1">
      <alignment horizontal="right" vertical="center"/>
    </xf>
    <xf numFmtId="177" fontId="10" fillId="0" borderId="81" xfId="3" applyNumberFormat="1" applyFont="1" applyFill="1" applyBorder="1" applyAlignment="1">
      <alignment horizontal="right" vertical="center"/>
    </xf>
    <xf numFmtId="179" fontId="10" fillId="0" borderId="93" xfId="3" applyNumberFormat="1" applyFont="1" applyFill="1" applyBorder="1" applyAlignment="1">
      <alignment horizontal="right" vertical="center"/>
    </xf>
    <xf numFmtId="179" fontId="10" fillId="0" borderId="102" xfId="3" applyNumberFormat="1" applyFont="1" applyFill="1" applyBorder="1" applyAlignment="1">
      <alignment horizontal="right" vertical="center"/>
    </xf>
    <xf numFmtId="177" fontId="10" fillId="0" borderId="89" xfId="3" applyNumberFormat="1" applyFont="1" applyFill="1" applyBorder="1" applyAlignment="1">
      <alignment horizontal="right" vertical="center"/>
    </xf>
    <xf numFmtId="177" fontId="10" fillId="0" borderId="76" xfId="3" applyNumberFormat="1" applyFont="1" applyFill="1" applyBorder="1" applyAlignment="1">
      <alignment horizontal="right" vertical="center"/>
    </xf>
    <xf numFmtId="177" fontId="8" fillId="0" borderId="74" xfId="3" applyNumberFormat="1" applyFont="1" applyFill="1" applyBorder="1" applyAlignment="1">
      <alignment horizontal="right" vertical="center"/>
    </xf>
    <xf numFmtId="179" fontId="8" fillId="0" borderId="92" xfId="3" applyNumberFormat="1" applyFont="1" applyFill="1" applyBorder="1" applyAlignment="1">
      <alignment horizontal="right" vertical="center"/>
    </xf>
    <xf numFmtId="179" fontId="8" fillId="0" borderId="101" xfId="3" applyNumberFormat="1" applyFont="1" applyFill="1" applyBorder="1" applyAlignment="1">
      <alignment horizontal="right" vertical="center"/>
    </xf>
    <xf numFmtId="177" fontId="10" fillId="0" borderId="68" xfId="3" applyNumberFormat="1" applyFont="1" applyFill="1" applyBorder="1" applyAlignment="1">
      <alignment horizontal="right" vertical="center"/>
    </xf>
    <xf numFmtId="179" fontId="10" fillId="0" borderId="91" xfId="3" applyNumberFormat="1" applyFont="1" applyFill="1" applyBorder="1" applyAlignment="1">
      <alignment horizontal="right" vertical="center"/>
    </xf>
    <xf numFmtId="179" fontId="10" fillId="0" borderId="100" xfId="3" applyNumberFormat="1" applyFont="1" applyFill="1" applyBorder="1" applyAlignment="1">
      <alignment horizontal="right" vertical="center"/>
    </xf>
    <xf numFmtId="0" fontId="9" fillId="0" borderId="0" xfId="3" applyFont="1" applyFill="1" applyBorder="1" applyAlignment="1">
      <alignment horizontal="center" vertical="center"/>
    </xf>
    <xf numFmtId="3" fontId="9" fillId="0" borderId="0" xfId="3" applyNumberFormat="1" applyFont="1" applyFill="1" applyBorder="1" applyAlignment="1">
      <alignment horizontal="right" vertical="center"/>
    </xf>
    <xf numFmtId="180" fontId="9" fillId="0" borderId="0" xfId="3" applyNumberFormat="1" applyFont="1" applyFill="1" applyBorder="1" applyAlignment="1">
      <alignment horizontal="center" vertical="center"/>
    </xf>
    <xf numFmtId="0" fontId="11" fillId="0" borderId="0" xfId="3" applyFont="1" applyFill="1" applyBorder="1" applyAlignment="1">
      <alignment horizontal="left" vertical="center"/>
    </xf>
    <xf numFmtId="0" fontId="9" fillId="0" borderId="0" xfId="3" applyFont="1" applyFill="1" applyBorder="1" applyAlignment="1">
      <alignment vertical="center"/>
    </xf>
    <xf numFmtId="0" fontId="5" fillId="0" borderId="0" xfId="0" applyFont="1" applyFill="1"/>
    <xf numFmtId="177" fontId="8" fillId="0" borderId="80" xfId="3" applyNumberFormat="1" applyFont="1" applyFill="1" applyBorder="1" applyAlignment="1">
      <alignment horizontal="right" vertical="center"/>
    </xf>
    <xf numFmtId="177" fontId="10" fillId="0" borderId="70" xfId="3" applyNumberFormat="1" applyFont="1" applyFill="1" applyBorder="1" applyAlignment="1">
      <alignment horizontal="right" vertical="center"/>
    </xf>
    <xf numFmtId="0" fontId="12" fillId="2" borderId="0" xfId="3" applyFont="1" applyFill="1" applyAlignment="1">
      <alignment horizontal="left" vertical="center"/>
    </xf>
    <xf numFmtId="0" fontId="12" fillId="2" borderId="0" xfId="3" applyFont="1" applyFill="1" applyAlignment="1">
      <alignment vertical="center"/>
    </xf>
    <xf numFmtId="183" fontId="11" fillId="2" borderId="10" xfId="3" applyNumberFormat="1" applyFont="1" applyFill="1" applyBorder="1" applyAlignment="1">
      <alignment horizontal="right" vertical="center"/>
    </xf>
    <xf numFmtId="0" fontId="12" fillId="2" borderId="0" xfId="3" applyFont="1" applyFill="1" applyAlignment="1">
      <alignment horizontal="right" vertical="center"/>
    </xf>
    <xf numFmtId="0" fontId="10" fillId="2" borderId="0" xfId="3" applyFont="1" applyFill="1" applyBorder="1" applyAlignment="1">
      <alignment horizontal="left" vertical="center" indent="1"/>
    </xf>
    <xf numFmtId="0" fontId="12" fillId="2" borderId="6" xfId="3" applyFont="1" applyFill="1" applyBorder="1" applyAlignment="1">
      <alignment horizontal="center" vertical="center" wrapText="1"/>
    </xf>
    <xf numFmtId="178" fontId="11" fillId="2" borderId="8" xfId="3" applyNumberFormat="1" applyFont="1" applyFill="1" applyBorder="1" applyAlignment="1">
      <alignment horizontal="right" vertical="center"/>
    </xf>
    <xf numFmtId="178" fontId="11" fillId="2" borderId="25" xfId="3" applyNumberFormat="1" applyFont="1" applyFill="1" applyBorder="1" applyAlignment="1">
      <alignment horizontal="right" vertical="center"/>
    </xf>
    <xf numFmtId="185" fontId="11" fillId="2" borderId="25" xfId="3" applyNumberFormat="1" applyFont="1" applyFill="1" applyBorder="1" applyAlignment="1">
      <alignment horizontal="right" vertical="center"/>
    </xf>
    <xf numFmtId="182" fontId="11" fillId="2" borderId="25" xfId="3" applyNumberFormat="1" applyFont="1" applyFill="1" applyBorder="1" applyAlignment="1">
      <alignment horizontal="right" vertical="center"/>
    </xf>
    <xf numFmtId="0" fontId="12" fillId="2" borderId="14" xfId="3" applyFont="1" applyFill="1" applyBorder="1" applyAlignment="1">
      <alignment horizontal="center" vertical="center" wrapText="1"/>
    </xf>
    <xf numFmtId="182" fontId="11" fillId="2" borderId="0" xfId="3" applyNumberFormat="1" applyFont="1" applyFill="1" applyBorder="1" applyAlignment="1">
      <alignment horizontal="right" vertical="center"/>
    </xf>
    <xf numFmtId="182" fontId="11" fillId="2" borderId="28" xfId="3" applyNumberFormat="1" applyFont="1" applyFill="1" applyBorder="1" applyAlignment="1">
      <alignment horizontal="right" vertical="center"/>
    </xf>
    <xf numFmtId="178" fontId="11" fillId="2" borderId="28" xfId="3" applyNumberFormat="1" applyFont="1" applyFill="1" applyBorder="1" applyAlignment="1">
      <alignment horizontal="right" vertical="center"/>
    </xf>
    <xf numFmtId="0" fontId="12" fillId="2" borderId="21" xfId="3" applyFont="1" applyFill="1" applyBorder="1" applyAlignment="1">
      <alignment horizontal="center" vertical="center" wrapText="1"/>
    </xf>
    <xf numFmtId="182" fontId="11" fillId="2" borderId="40" xfId="3" applyNumberFormat="1" applyFont="1" applyFill="1" applyBorder="1" applyAlignment="1">
      <alignment horizontal="right" vertical="center"/>
    </xf>
    <xf numFmtId="182" fontId="11" fillId="2" borderId="26" xfId="3" applyNumberFormat="1" applyFont="1" applyFill="1" applyBorder="1" applyAlignment="1">
      <alignment horizontal="right" vertical="center"/>
    </xf>
    <xf numFmtId="182" fontId="11" fillId="2" borderId="18" xfId="3" applyNumberFormat="1" applyFont="1" applyFill="1" applyBorder="1" applyAlignment="1">
      <alignment horizontal="right" vertical="center"/>
    </xf>
    <xf numFmtId="178" fontId="11" fillId="2" borderId="26" xfId="3" applyNumberFormat="1" applyFont="1" applyFill="1" applyBorder="1" applyAlignment="1">
      <alignment horizontal="right" vertical="center"/>
    </xf>
    <xf numFmtId="178" fontId="11" fillId="2" borderId="18" xfId="3" applyNumberFormat="1" applyFont="1" applyFill="1" applyBorder="1" applyAlignment="1">
      <alignment horizontal="right" vertical="center"/>
    </xf>
    <xf numFmtId="178" fontId="11" fillId="2" borderId="16" xfId="3" applyNumberFormat="1" applyFont="1" applyFill="1" applyBorder="1" applyAlignment="1">
      <alignment horizontal="right" vertical="center"/>
    </xf>
    <xf numFmtId="0" fontId="12" fillId="2" borderId="15" xfId="3" applyFont="1" applyFill="1" applyBorder="1" applyAlignment="1">
      <alignment horizontal="center" vertical="center"/>
    </xf>
    <xf numFmtId="182" fontId="11" fillId="2" borderId="8" xfId="3" applyNumberFormat="1" applyFont="1" applyFill="1" applyBorder="1" applyAlignment="1">
      <alignment horizontal="right" vertical="center"/>
    </xf>
    <xf numFmtId="0" fontId="12" fillId="2" borderId="13" xfId="3" applyFont="1" applyFill="1" applyBorder="1" applyAlignment="1">
      <alignment horizontal="center" vertical="center"/>
    </xf>
    <xf numFmtId="178" fontId="11" fillId="2" borderId="3" xfId="3" applyNumberFormat="1" applyFont="1" applyFill="1" applyBorder="1" applyAlignment="1">
      <alignment horizontal="right" vertical="center"/>
    </xf>
    <xf numFmtId="178" fontId="11" fillId="2" borderId="30" xfId="3" applyNumberFormat="1" applyFont="1" applyFill="1" applyBorder="1" applyAlignment="1">
      <alignment horizontal="right" vertical="center"/>
    </xf>
    <xf numFmtId="0" fontId="12" fillId="2" borderId="21" xfId="3" applyFont="1" applyFill="1" applyBorder="1" applyAlignment="1">
      <alignment horizontal="center" vertical="center"/>
    </xf>
    <xf numFmtId="178" fontId="11" fillId="2" borderId="12" xfId="3" applyNumberFormat="1" applyFont="1" applyFill="1" applyBorder="1" applyAlignment="1">
      <alignment horizontal="right" vertical="center"/>
    </xf>
    <xf numFmtId="0" fontId="12" fillId="2" borderId="68" xfId="3" applyFont="1" applyFill="1" applyBorder="1" applyAlignment="1">
      <alignment horizontal="center" vertical="center"/>
    </xf>
    <xf numFmtId="178" fontId="11" fillId="2" borderId="71" xfId="3" applyNumberFormat="1" applyFont="1" applyFill="1" applyBorder="1" applyAlignment="1">
      <alignment horizontal="right" vertical="center"/>
    </xf>
    <xf numFmtId="178" fontId="11" fillId="2" borderId="99" xfId="3" applyNumberFormat="1" applyFont="1" applyFill="1" applyBorder="1" applyAlignment="1">
      <alignment horizontal="right" vertical="center"/>
    </xf>
    <xf numFmtId="185" fontId="11" fillId="2" borderId="99" xfId="3" applyNumberFormat="1" applyFont="1" applyFill="1" applyBorder="1" applyAlignment="1">
      <alignment horizontal="right" vertical="center"/>
    </xf>
    <xf numFmtId="0" fontId="12" fillId="2" borderId="0" xfId="3" applyFont="1" applyFill="1" applyBorder="1" applyAlignment="1">
      <alignment horizontal="left" vertical="center" indent="1"/>
    </xf>
    <xf numFmtId="182" fontId="12" fillId="2" borderId="0" xfId="3" applyNumberFormat="1" applyFont="1" applyFill="1" applyBorder="1" applyAlignment="1">
      <alignment vertical="center" wrapText="1"/>
    </xf>
    <xf numFmtId="0" fontId="12" fillId="2" borderId="4" xfId="3" applyFont="1" applyFill="1" applyBorder="1" applyAlignment="1">
      <alignment vertical="center"/>
    </xf>
    <xf numFmtId="0" fontId="10" fillId="2" borderId="0" xfId="3" applyFont="1" applyFill="1" applyBorder="1" applyAlignment="1">
      <alignment horizontal="center" vertical="center" wrapText="1"/>
    </xf>
    <xf numFmtId="182" fontId="10" fillId="2" borderId="0" xfId="3" applyNumberFormat="1" applyFont="1" applyFill="1" applyBorder="1" applyAlignment="1">
      <alignment vertical="center" wrapText="1"/>
    </xf>
    <xf numFmtId="182" fontId="11" fillId="2" borderId="0" xfId="3" applyNumberFormat="1" applyFont="1" applyFill="1" applyBorder="1" applyAlignment="1">
      <alignment vertical="center" wrapText="1"/>
    </xf>
    <xf numFmtId="0" fontId="10" fillId="0" borderId="0" xfId="3" applyFont="1" applyFill="1" applyBorder="1" applyAlignment="1">
      <alignment horizontal="left" vertical="center" indent="1"/>
    </xf>
    <xf numFmtId="182" fontId="10" fillId="0" borderId="0" xfId="3" applyNumberFormat="1" applyFont="1" applyFill="1" applyBorder="1" applyAlignment="1">
      <alignment vertical="center" wrapText="1"/>
    </xf>
    <xf numFmtId="182" fontId="11" fillId="0" borderId="0" xfId="3" applyNumberFormat="1" applyFont="1" applyFill="1" applyBorder="1" applyAlignment="1">
      <alignment horizontal="right" vertical="center" wrapText="1"/>
    </xf>
    <xf numFmtId="0" fontId="12" fillId="0" borderId="3" xfId="3" applyFont="1" applyFill="1" applyBorder="1" applyAlignment="1">
      <alignment horizontal="center" vertical="center" wrapText="1"/>
    </xf>
    <xf numFmtId="0" fontId="12" fillId="0" borderId="5" xfId="3" applyFont="1" applyFill="1" applyBorder="1" applyAlignment="1">
      <alignment horizontal="center" vertical="center" wrapText="1"/>
    </xf>
    <xf numFmtId="0" fontId="12" fillId="0" borderId="6" xfId="3" applyFont="1" applyFill="1" applyBorder="1" applyAlignment="1">
      <alignment horizontal="center" vertical="center" wrapText="1"/>
    </xf>
    <xf numFmtId="0" fontId="12" fillId="0" borderId="19" xfId="3" applyFont="1" applyFill="1" applyBorder="1" applyAlignment="1">
      <alignment horizontal="center" vertical="center" wrapText="1"/>
    </xf>
    <xf numFmtId="0" fontId="12" fillId="0" borderId="10" xfId="3" applyFont="1" applyFill="1" applyBorder="1" applyAlignment="1">
      <alignment horizontal="center" vertical="center" wrapText="1"/>
    </xf>
    <xf numFmtId="178" fontId="11" fillId="0" borderId="124" xfId="3" applyNumberFormat="1" applyFont="1" applyFill="1" applyBorder="1" applyAlignment="1">
      <alignment horizontal="right" vertical="center"/>
    </xf>
    <xf numFmtId="178" fontId="11" fillId="0" borderId="25" xfId="3" applyNumberFormat="1" applyFont="1" applyFill="1" applyBorder="1" applyAlignment="1">
      <alignment horizontal="right" vertical="center"/>
    </xf>
    <xf numFmtId="182" fontId="11" fillId="0" borderId="25" xfId="3" applyNumberFormat="1" applyFont="1" applyFill="1" applyBorder="1" applyAlignment="1">
      <alignment horizontal="right" vertical="center"/>
    </xf>
    <xf numFmtId="182" fontId="11" fillId="0" borderId="17" xfId="3" applyNumberFormat="1" applyFont="1" applyFill="1" applyBorder="1" applyAlignment="1">
      <alignment horizontal="right" vertical="center"/>
    </xf>
    <xf numFmtId="180" fontId="11" fillId="0" borderId="124" xfId="3" applyNumberFormat="1" applyFont="1" applyFill="1" applyBorder="1" applyAlignment="1">
      <alignment horizontal="right" vertical="center"/>
    </xf>
    <xf numFmtId="182" fontId="11" fillId="0" borderId="58" xfId="3" applyNumberFormat="1" applyFont="1" applyFill="1" applyBorder="1" applyAlignment="1">
      <alignment horizontal="right" vertical="center"/>
    </xf>
    <xf numFmtId="182" fontId="11" fillId="0" borderId="28" xfId="3" applyNumberFormat="1" applyFont="1" applyFill="1" applyBorder="1" applyAlignment="1">
      <alignment horizontal="right" vertical="center"/>
    </xf>
    <xf numFmtId="182" fontId="11" fillId="0" borderId="126" xfId="3" applyNumberFormat="1" applyFont="1" applyFill="1" applyBorder="1" applyAlignment="1">
      <alignment horizontal="right" vertical="center"/>
    </xf>
    <xf numFmtId="0" fontId="12" fillId="0" borderId="16" xfId="3" applyFont="1" applyFill="1" applyBorder="1" applyAlignment="1">
      <alignment horizontal="center" vertical="center" wrapText="1"/>
    </xf>
    <xf numFmtId="182" fontId="11" fillId="0" borderId="40" xfId="3" applyNumberFormat="1" applyFont="1" applyFill="1" applyBorder="1" applyAlignment="1">
      <alignment horizontal="right" vertical="center"/>
    </xf>
    <xf numFmtId="182" fontId="11" fillId="0" borderId="18" xfId="3" applyNumberFormat="1" applyFont="1" applyFill="1" applyBorder="1" applyAlignment="1">
      <alignment horizontal="right" vertical="center"/>
    </xf>
    <xf numFmtId="182" fontId="11" fillId="0" borderId="24" xfId="3" applyNumberFormat="1" applyFont="1" applyFill="1" applyBorder="1" applyAlignment="1">
      <alignment horizontal="right" vertical="center"/>
    </xf>
    <xf numFmtId="178" fontId="11" fillId="0" borderId="40" xfId="3" applyNumberFormat="1" applyFont="1" applyFill="1" applyBorder="1" applyAlignment="1">
      <alignment horizontal="right" vertical="center"/>
    </xf>
    <xf numFmtId="178" fontId="11" fillId="0" borderId="18" xfId="3" applyNumberFormat="1" applyFont="1" applyFill="1" applyBorder="1" applyAlignment="1">
      <alignment horizontal="right" vertical="center"/>
    </xf>
    <xf numFmtId="0" fontId="12" fillId="0" borderId="12" xfId="3" applyFont="1" applyFill="1" applyBorder="1" applyAlignment="1">
      <alignment horizontal="center" vertical="center"/>
    </xf>
    <xf numFmtId="182" fontId="11" fillId="0" borderId="124" xfId="3" applyNumberFormat="1" applyFont="1" applyFill="1" applyBorder="1" applyAlignment="1">
      <alignment horizontal="right" vertical="center"/>
    </xf>
    <xf numFmtId="0" fontId="12" fillId="0" borderId="10" xfId="3" applyFont="1" applyFill="1" applyBorder="1" applyAlignment="1">
      <alignment horizontal="center" vertical="center"/>
    </xf>
    <xf numFmtId="0" fontId="12" fillId="0" borderId="3" xfId="3" applyFont="1" applyFill="1" applyBorder="1" applyAlignment="1">
      <alignment horizontal="center" vertical="center"/>
    </xf>
    <xf numFmtId="182" fontId="11" fillId="0" borderId="9" xfId="3" applyNumberFormat="1" applyFont="1" applyFill="1" applyBorder="1" applyAlignment="1">
      <alignment horizontal="right" vertical="center"/>
    </xf>
    <xf numFmtId="0" fontId="12" fillId="0" borderId="16" xfId="3" applyFont="1" applyFill="1" applyBorder="1" applyAlignment="1">
      <alignment horizontal="center" vertical="center"/>
    </xf>
    <xf numFmtId="182" fontId="11" fillId="0" borderId="127" xfId="3" applyNumberFormat="1" applyFont="1" applyFill="1" applyBorder="1" applyAlignment="1">
      <alignment horizontal="right" vertical="center"/>
    </xf>
    <xf numFmtId="178" fontId="11" fillId="0" borderId="5" xfId="3" applyNumberFormat="1" applyFont="1" applyFill="1" applyBorder="1" applyAlignment="1">
      <alignment horizontal="right" vertical="center"/>
    </xf>
    <xf numFmtId="178" fontId="11" fillId="0" borderId="6" xfId="3" applyNumberFormat="1" applyFont="1" applyFill="1" applyBorder="1" applyAlignment="1">
      <alignment horizontal="right" vertical="center"/>
    </xf>
    <xf numFmtId="178" fontId="11" fillId="0" borderId="19" xfId="3" applyNumberFormat="1" applyFont="1" applyFill="1" applyBorder="1" applyAlignment="1">
      <alignment horizontal="right" vertical="center"/>
    </xf>
    <xf numFmtId="182" fontId="12" fillId="0" borderId="0" xfId="3" applyNumberFormat="1" applyFont="1" applyFill="1" applyBorder="1" applyAlignment="1">
      <alignment vertical="center" wrapText="1"/>
    </xf>
    <xf numFmtId="185" fontId="11" fillId="0" borderId="25" xfId="3" quotePrefix="1" applyNumberFormat="1" applyFont="1" applyFill="1" applyBorder="1" applyAlignment="1">
      <alignment horizontal="right" vertical="center"/>
    </xf>
    <xf numFmtId="0" fontId="9" fillId="2" borderId="3" xfId="3" applyFont="1" applyFill="1" applyBorder="1" applyAlignment="1">
      <alignment vertical="center"/>
    </xf>
    <xf numFmtId="176" fontId="12" fillId="2" borderId="30" xfId="3" applyNumberFormat="1" applyFont="1" applyFill="1" applyBorder="1" applyAlignment="1">
      <alignment horizontal="right" vertical="center"/>
    </xf>
    <xf numFmtId="0" fontId="9" fillId="2" borderId="30" xfId="3" applyFont="1" applyFill="1" applyBorder="1" applyAlignment="1">
      <alignment vertical="center"/>
    </xf>
    <xf numFmtId="176" fontId="12" fillId="2" borderId="4" xfId="3" applyNumberFormat="1" applyFont="1" applyFill="1" applyBorder="1" applyAlignment="1">
      <alignment horizontal="right" vertical="center"/>
    </xf>
    <xf numFmtId="176" fontId="12" fillId="2" borderId="13" xfId="3" applyNumberFormat="1" applyFont="1" applyFill="1" applyBorder="1" applyAlignment="1">
      <alignment vertical="center"/>
    </xf>
    <xf numFmtId="176" fontId="12" fillId="2" borderId="12" xfId="3" applyNumberFormat="1" applyFont="1" applyFill="1" applyBorder="1" applyAlignment="1">
      <alignment horizontal="right" vertical="center"/>
    </xf>
    <xf numFmtId="176" fontId="12" fillId="2" borderId="25" xfId="3" applyNumberFormat="1" applyFont="1" applyFill="1" applyBorder="1" applyAlignment="1">
      <alignment horizontal="right" vertical="center"/>
    </xf>
    <xf numFmtId="0" fontId="9" fillId="2" borderId="25" xfId="3" applyFont="1" applyFill="1" applyBorder="1" applyAlignment="1">
      <alignment vertical="center"/>
    </xf>
    <xf numFmtId="0" fontId="9" fillId="2" borderId="2" xfId="3" applyFont="1" applyFill="1" applyBorder="1" applyAlignment="1">
      <alignment vertical="center"/>
    </xf>
    <xf numFmtId="176" fontId="12" fillId="2" borderId="28" xfId="3" applyNumberFormat="1" applyFont="1" applyFill="1" applyBorder="1" applyAlignment="1">
      <alignment horizontal="right" vertical="center"/>
    </xf>
    <xf numFmtId="0" fontId="9" fillId="2" borderId="28" xfId="3" applyFont="1" applyFill="1" applyBorder="1" applyAlignment="1">
      <alignment vertical="center"/>
    </xf>
    <xf numFmtId="176" fontId="12" fillId="2" borderId="0" xfId="3" applyNumberFormat="1" applyFont="1" applyFill="1" applyBorder="1" applyAlignment="1">
      <alignment horizontal="right" vertical="center"/>
    </xf>
    <xf numFmtId="176" fontId="12" fillId="2" borderId="14" xfId="3" applyNumberFormat="1" applyFont="1" applyFill="1" applyBorder="1" applyAlignment="1">
      <alignment vertical="center"/>
    </xf>
    <xf numFmtId="176" fontId="12" fillId="2" borderId="2" xfId="3" applyNumberFormat="1" applyFont="1" applyFill="1" applyBorder="1" applyAlignment="1">
      <alignment horizontal="right" vertical="center"/>
    </xf>
    <xf numFmtId="0" fontId="9" fillId="2" borderId="4" xfId="3" applyFont="1" applyFill="1" applyBorder="1" applyAlignment="1">
      <alignment vertical="center"/>
    </xf>
    <xf numFmtId="0" fontId="9" fillId="2" borderId="43" xfId="3" applyFont="1" applyFill="1" applyBorder="1" applyAlignment="1">
      <alignment vertical="center"/>
    </xf>
    <xf numFmtId="176" fontId="12" fillId="2" borderId="33" xfId="3" applyNumberFormat="1" applyFont="1" applyFill="1" applyBorder="1" applyAlignment="1">
      <alignment horizontal="right" vertical="center"/>
    </xf>
    <xf numFmtId="0" fontId="9" fillId="2" borderId="33" xfId="3" applyFont="1" applyFill="1" applyBorder="1" applyAlignment="1">
      <alignment vertical="center"/>
    </xf>
    <xf numFmtId="0" fontId="9" fillId="2" borderId="32" xfId="3" applyFont="1" applyFill="1" applyBorder="1" applyAlignment="1">
      <alignment vertical="center"/>
    </xf>
    <xf numFmtId="176" fontId="12" fillId="2" borderId="22" xfId="3" applyNumberFormat="1" applyFont="1" applyFill="1" applyBorder="1" applyAlignment="1">
      <alignment vertical="center"/>
    </xf>
    <xf numFmtId="176" fontId="12" fillId="2" borderId="54" xfId="3" applyNumberFormat="1" applyFont="1" applyFill="1" applyBorder="1" applyAlignment="1">
      <alignment vertical="center"/>
    </xf>
    <xf numFmtId="0" fontId="9" fillId="2" borderId="66" xfId="3" applyFont="1" applyFill="1" applyBorder="1" applyAlignment="1">
      <alignment vertical="center"/>
    </xf>
    <xf numFmtId="176" fontId="12" fillId="2" borderId="60" xfId="3" applyNumberFormat="1" applyFont="1" applyFill="1" applyBorder="1" applyAlignment="1">
      <alignment horizontal="right" vertical="center"/>
    </xf>
    <xf numFmtId="0" fontId="9" fillId="2" borderId="60" xfId="3" applyFont="1" applyFill="1" applyBorder="1" applyAlignment="1">
      <alignment vertical="center"/>
    </xf>
    <xf numFmtId="176" fontId="12" fillId="2" borderId="55" xfId="3" applyNumberFormat="1" applyFont="1" applyFill="1" applyBorder="1" applyAlignment="1">
      <alignment horizontal="right" vertical="center"/>
    </xf>
    <xf numFmtId="176" fontId="12" fillId="2" borderId="43" xfId="3" applyNumberFormat="1" applyFont="1" applyFill="1" applyBorder="1" applyAlignment="1">
      <alignment horizontal="right" vertical="center"/>
    </xf>
    <xf numFmtId="0" fontId="9" fillId="2" borderId="54" xfId="3" applyFont="1" applyFill="1" applyBorder="1" applyAlignment="1">
      <alignment vertical="center"/>
    </xf>
    <xf numFmtId="0" fontId="9" fillId="2" borderId="14" xfId="3" applyFont="1" applyFill="1" applyBorder="1" applyAlignment="1">
      <alignment vertical="center"/>
    </xf>
    <xf numFmtId="176" fontId="12" fillId="2" borderId="3" xfId="3" applyNumberFormat="1" applyFont="1" applyFill="1" applyBorder="1" applyAlignment="1">
      <alignment vertical="center"/>
    </xf>
    <xf numFmtId="176" fontId="12" fillId="2" borderId="30" xfId="3" applyNumberFormat="1" applyFont="1" applyFill="1" applyBorder="1" applyAlignment="1">
      <alignment vertical="center"/>
    </xf>
    <xf numFmtId="176" fontId="12" fillId="2" borderId="25" xfId="3" applyNumberFormat="1" applyFont="1" applyFill="1" applyBorder="1" applyAlignment="1">
      <alignment vertical="center"/>
    </xf>
    <xf numFmtId="176" fontId="12" fillId="2" borderId="73" xfId="3" applyNumberFormat="1" applyFont="1" applyFill="1" applyBorder="1" applyAlignment="1">
      <alignment vertical="center"/>
    </xf>
    <xf numFmtId="176" fontId="12" fillId="2" borderId="79" xfId="3" applyNumberFormat="1" applyFont="1" applyFill="1" applyBorder="1" applyAlignment="1">
      <alignment vertical="center"/>
    </xf>
    <xf numFmtId="176" fontId="12" fillId="2" borderId="74" xfId="3" applyNumberFormat="1" applyFont="1" applyFill="1" applyBorder="1" applyAlignment="1">
      <alignment vertical="center"/>
    </xf>
    <xf numFmtId="177" fontId="12" fillId="2" borderId="2" xfId="3" applyNumberFormat="1" applyFont="1" applyFill="1" applyBorder="1" applyAlignment="1">
      <alignment vertical="center"/>
    </xf>
    <xf numFmtId="177" fontId="12" fillId="2" borderId="28" xfId="3" applyNumberFormat="1" applyFont="1" applyFill="1" applyBorder="1" applyAlignment="1">
      <alignment vertical="center"/>
    </xf>
    <xf numFmtId="177" fontId="12" fillId="2" borderId="0" xfId="3" applyNumberFormat="1" applyFont="1" applyFill="1" applyBorder="1" applyAlignment="1">
      <alignment vertical="center"/>
    </xf>
    <xf numFmtId="177" fontId="12" fillId="2" borderId="14" xfId="3" applyNumberFormat="1" applyFont="1" applyFill="1" applyBorder="1" applyAlignment="1">
      <alignment vertical="center"/>
    </xf>
    <xf numFmtId="177" fontId="12" fillId="2" borderId="12" xfId="3" applyNumberFormat="1" applyFont="1" applyFill="1" applyBorder="1" applyAlignment="1">
      <alignment horizontal="right" vertical="center"/>
    </xf>
    <xf numFmtId="177" fontId="12" fillId="2" borderId="25" xfId="3" applyNumberFormat="1" applyFont="1" applyFill="1" applyBorder="1" applyAlignment="1">
      <alignment horizontal="right" vertical="center"/>
    </xf>
    <xf numFmtId="177" fontId="12" fillId="2" borderId="8" xfId="3" applyNumberFormat="1" applyFont="1" applyFill="1" applyBorder="1" applyAlignment="1">
      <alignment horizontal="right" vertical="center"/>
    </xf>
    <xf numFmtId="177" fontId="12" fillId="2" borderId="15" xfId="3" applyNumberFormat="1" applyFont="1" applyFill="1" applyBorder="1" applyAlignment="1">
      <alignment horizontal="right" vertical="center"/>
    </xf>
    <xf numFmtId="0" fontId="12" fillId="2" borderId="0" xfId="3" applyFont="1" applyFill="1"/>
    <xf numFmtId="0" fontId="9" fillId="2" borderId="0" xfId="3" applyFont="1" applyFill="1" applyAlignment="1"/>
    <xf numFmtId="3" fontId="10" fillId="2" borderId="0" xfId="3" applyNumberFormat="1" applyFont="1" applyFill="1" applyBorder="1" applyAlignment="1">
      <alignment horizontal="right" vertical="top"/>
    </xf>
    <xf numFmtId="0" fontId="19" fillId="0" borderId="0" xfId="3" applyFont="1" applyFill="1"/>
    <xf numFmtId="0" fontId="19" fillId="0" borderId="0" xfId="3" applyFont="1" applyFill="1" applyAlignment="1"/>
    <xf numFmtId="0" fontId="13" fillId="0" borderId="0" xfId="3" applyFont="1" applyFill="1"/>
    <xf numFmtId="182" fontId="11" fillId="2" borderId="60" xfId="3" applyNumberFormat="1" applyFont="1" applyFill="1" applyBorder="1" applyAlignment="1">
      <alignment horizontal="right" vertical="center"/>
    </xf>
    <xf numFmtId="181" fontId="9" fillId="0" borderId="38" xfId="14" applyNumberFormat="1" applyFont="1" applyFill="1" applyBorder="1" applyAlignment="1">
      <alignment horizontal="right" vertical="center"/>
    </xf>
    <xf numFmtId="181" fontId="9" fillId="0" borderId="26" xfId="14" applyNumberFormat="1" applyFont="1" applyFill="1" applyBorder="1" applyAlignment="1">
      <alignment horizontal="right" vertical="center"/>
    </xf>
    <xf numFmtId="181" fontId="9" fillId="0" borderId="46" xfId="14" applyNumberFormat="1" applyFont="1" applyFill="1" applyBorder="1" applyAlignment="1">
      <alignment horizontal="right" vertical="center"/>
    </xf>
    <xf numFmtId="181" fontId="14" fillId="0" borderId="4" xfId="14" applyNumberFormat="1" applyFont="1" applyFill="1" applyBorder="1" applyAlignment="1">
      <alignment horizontal="right" vertical="center"/>
    </xf>
    <xf numFmtId="181" fontId="9" fillId="0" borderId="90" xfId="14" applyNumberFormat="1" applyFont="1" applyFill="1" applyBorder="1" applyAlignment="1">
      <alignment horizontal="right" vertical="center"/>
    </xf>
    <xf numFmtId="181" fontId="9" fillId="0" borderId="39" xfId="14" applyNumberFormat="1" applyFont="1" applyFill="1" applyBorder="1" applyAlignment="1">
      <alignment horizontal="right" vertical="center"/>
    </xf>
    <xf numFmtId="181" fontId="9" fillId="0" borderId="24" xfId="14" applyNumberFormat="1" applyFont="1" applyFill="1" applyBorder="1" applyAlignment="1">
      <alignment horizontal="right" vertical="center"/>
    </xf>
    <xf numFmtId="181" fontId="9" fillId="0" borderId="47" xfId="14" applyNumberFormat="1" applyFont="1" applyFill="1" applyBorder="1" applyAlignment="1">
      <alignment horizontal="right" vertical="center"/>
    </xf>
    <xf numFmtId="181" fontId="14" fillId="0" borderId="11" xfId="14" applyNumberFormat="1" applyFont="1" applyFill="1" applyBorder="1" applyAlignment="1">
      <alignment horizontal="right" vertical="center"/>
    </xf>
    <xf numFmtId="181" fontId="9" fillId="0" borderId="95" xfId="14" applyNumberFormat="1" applyFont="1" applyFill="1" applyBorder="1" applyAlignment="1">
      <alignment horizontal="right" vertical="center"/>
    </xf>
    <xf numFmtId="177" fontId="10" fillId="0" borderId="103" xfId="5" applyNumberFormat="1" applyFont="1" applyFill="1" applyBorder="1" applyAlignment="1">
      <alignment horizontal="right" vertical="center"/>
    </xf>
    <xf numFmtId="0" fontId="10" fillId="0" borderId="13" xfId="3" applyFont="1" applyFill="1" applyBorder="1" applyAlignment="1">
      <alignment horizontal="center" vertical="center"/>
    </xf>
    <xf numFmtId="0" fontId="11" fillId="0" borderId="0" xfId="3" applyFont="1" applyFill="1" applyAlignment="1">
      <alignment horizontal="left" vertical="center"/>
    </xf>
    <xf numFmtId="177" fontId="10" fillId="0" borderId="2" xfId="3" applyNumberFormat="1" applyFont="1" applyFill="1" applyBorder="1" applyAlignment="1">
      <alignment horizontal="right" vertical="center"/>
    </xf>
    <xf numFmtId="182" fontId="11" fillId="2" borderId="6" xfId="3" applyNumberFormat="1" applyFont="1" applyFill="1" applyBorder="1" applyAlignment="1">
      <alignment horizontal="right" vertical="center"/>
    </xf>
    <xf numFmtId="177" fontId="10" fillId="0" borderId="129" xfId="5" applyNumberFormat="1" applyFont="1" applyFill="1" applyBorder="1" applyAlignment="1">
      <alignment horizontal="right" vertical="center"/>
    </xf>
    <xf numFmtId="177" fontId="10" fillId="0" borderId="32" xfId="3" applyNumberFormat="1" applyFont="1" applyFill="1" applyBorder="1" applyAlignment="1">
      <alignment horizontal="right" vertical="center"/>
    </xf>
    <xf numFmtId="177" fontId="8" fillId="0" borderId="79" xfId="3" applyNumberFormat="1" applyFont="1" applyFill="1" applyBorder="1" applyAlignment="1">
      <alignment horizontal="right" vertical="center"/>
    </xf>
    <xf numFmtId="177" fontId="8" fillId="0" borderId="72" xfId="3" applyNumberFormat="1" applyFont="1" applyFill="1" applyBorder="1" applyAlignment="1">
      <alignment horizontal="right" vertical="center"/>
    </xf>
    <xf numFmtId="177" fontId="10" fillId="0" borderId="99" xfId="3" applyNumberFormat="1" applyFont="1" applyFill="1" applyBorder="1" applyAlignment="1">
      <alignment horizontal="right" vertical="center"/>
    </xf>
    <xf numFmtId="177" fontId="10" fillId="0" borderId="69" xfId="3" applyNumberFormat="1" applyFont="1" applyFill="1" applyBorder="1" applyAlignment="1">
      <alignment horizontal="right" vertical="center"/>
    </xf>
    <xf numFmtId="0" fontId="12" fillId="2" borderId="29" xfId="3" applyFont="1" applyFill="1" applyBorder="1" applyAlignment="1">
      <alignment horizontal="center" vertical="center" wrapText="1"/>
    </xf>
    <xf numFmtId="178" fontId="11" fillId="2" borderId="78" xfId="3" applyNumberFormat="1" applyFont="1" applyFill="1" applyBorder="1" applyAlignment="1">
      <alignment horizontal="right" vertical="center"/>
    </xf>
    <xf numFmtId="182" fontId="11" fillId="2" borderId="57" xfId="3" applyNumberFormat="1" applyFont="1" applyFill="1" applyBorder="1" applyAlignment="1">
      <alignment horizontal="right" vertical="center"/>
    </xf>
    <xf numFmtId="182" fontId="11" fillId="2" borderId="128" xfId="3" applyNumberFormat="1" applyFont="1" applyFill="1" applyBorder="1" applyAlignment="1">
      <alignment horizontal="right" vertical="center"/>
    </xf>
    <xf numFmtId="182" fontId="11" fillId="2" borderId="78" xfId="3" applyNumberFormat="1" applyFont="1" applyFill="1" applyBorder="1" applyAlignment="1">
      <alignment horizontal="right" vertical="center"/>
    </xf>
    <xf numFmtId="178" fontId="11" fillId="2" borderId="77" xfId="3" applyNumberFormat="1" applyFont="1" applyFill="1" applyBorder="1" applyAlignment="1">
      <alignment horizontal="right" vertical="center"/>
    </xf>
    <xf numFmtId="185" fontId="11" fillId="2" borderId="69" xfId="3" applyNumberFormat="1" applyFont="1" applyFill="1" applyBorder="1" applyAlignment="1">
      <alignment horizontal="right" vertical="center"/>
    </xf>
    <xf numFmtId="0" fontId="11" fillId="2" borderId="0" xfId="3" applyFont="1" applyFill="1" applyAlignment="1">
      <alignment horizontal="left" vertical="center"/>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9" xfId="3" applyFont="1" applyFill="1" applyBorder="1" applyAlignment="1">
      <alignment horizontal="center" vertical="center"/>
    </xf>
    <xf numFmtId="0" fontId="10" fillId="2" borderId="4" xfId="3" applyFont="1" applyFill="1" applyBorder="1" applyAlignment="1">
      <alignment horizontal="center" vertical="center"/>
    </xf>
    <xf numFmtId="0" fontId="11" fillId="0" borderId="0" xfId="3" applyFont="1" applyFill="1" applyAlignment="1">
      <alignment horizontal="left" vertical="center"/>
    </xf>
    <xf numFmtId="176" fontId="12" fillId="2" borderId="32" xfId="3" applyNumberFormat="1" applyFont="1" applyFill="1" applyBorder="1" applyAlignment="1">
      <alignment vertical="center"/>
    </xf>
    <xf numFmtId="176" fontId="12" fillId="2" borderId="0" xfId="3" applyNumberFormat="1" applyFont="1" applyFill="1" applyBorder="1" applyAlignment="1">
      <alignment vertical="center"/>
    </xf>
    <xf numFmtId="176" fontId="12" fillId="2" borderId="4" xfId="3" applyNumberFormat="1" applyFont="1" applyFill="1" applyBorder="1" applyAlignment="1">
      <alignment vertical="center"/>
    </xf>
    <xf numFmtId="176" fontId="12" fillId="2" borderId="103" xfId="3" applyNumberFormat="1" applyFont="1" applyFill="1" applyBorder="1" applyAlignment="1">
      <alignment vertical="center"/>
    </xf>
    <xf numFmtId="0" fontId="9" fillId="2" borderId="55" xfId="3" applyFont="1" applyFill="1" applyBorder="1" applyAlignment="1">
      <alignment vertical="center"/>
    </xf>
    <xf numFmtId="176" fontId="12" fillId="2" borderId="8" xfId="3" applyNumberFormat="1" applyFont="1" applyFill="1" applyBorder="1" applyAlignment="1">
      <alignment vertical="center"/>
    </xf>
    <xf numFmtId="177" fontId="10" fillId="0" borderId="7" xfId="3" applyNumberFormat="1" applyFont="1" applyFill="1" applyBorder="1" applyAlignment="1">
      <alignment horizontal="center" vertical="center"/>
    </xf>
    <xf numFmtId="0" fontId="10" fillId="0" borderId="10" xfId="3" applyFont="1" applyFill="1" applyBorder="1" applyAlignment="1">
      <alignment horizontal="center" vertical="center"/>
    </xf>
    <xf numFmtId="0" fontId="10" fillId="0" borderId="53" xfId="3" applyFont="1" applyFill="1" applyBorder="1" applyAlignment="1">
      <alignment horizontal="center" vertical="center"/>
    </xf>
    <xf numFmtId="0" fontId="10" fillId="2" borderId="10" xfId="3" applyFont="1" applyFill="1" applyBorder="1" applyAlignment="1">
      <alignment horizontal="center" vertical="center"/>
    </xf>
    <xf numFmtId="0" fontId="12" fillId="2" borderId="1" xfId="3" applyFont="1" applyFill="1" applyBorder="1" applyAlignment="1">
      <alignment horizontal="center" vertical="center" wrapText="1"/>
    </xf>
    <xf numFmtId="0" fontId="12" fillId="2" borderId="10" xfId="3" applyFont="1" applyFill="1" applyBorder="1" applyAlignment="1">
      <alignment horizontal="center" vertical="center" wrapText="1"/>
    </xf>
    <xf numFmtId="3" fontId="10" fillId="2" borderId="3" xfId="3" applyNumberFormat="1" applyFont="1" applyFill="1" applyBorder="1" applyAlignment="1">
      <alignment horizontal="right" vertical="center"/>
    </xf>
    <xf numFmtId="0" fontId="10" fillId="2" borderId="105" xfId="3" applyFont="1" applyFill="1" applyBorder="1" applyAlignment="1">
      <alignment horizontal="right" vertical="center"/>
    </xf>
    <xf numFmtId="3" fontId="10" fillId="2" borderId="4" xfId="3" applyNumberFormat="1" applyFont="1" applyFill="1" applyBorder="1" applyAlignment="1">
      <alignment horizontal="right" vertical="center"/>
    </xf>
    <xf numFmtId="3" fontId="10" fillId="2" borderId="32" xfId="3" applyNumberFormat="1" applyFont="1" applyFill="1" applyBorder="1" applyAlignment="1">
      <alignment horizontal="right" vertical="center"/>
    </xf>
    <xf numFmtId="181" fontId="10" fillId="2" borderId="24" xfId="3" applyNumberFormat="1" applyFont="1" applyFill="1" applyBorder="1" applyAlignment="1">
      <alignment horizontal="right" vertical="center"/>
    </xf>
    <xf numFmtId="3" fontId="10" fillId="2" borderId="2" xfId="3" applyNumberFormat="1" applyFont="1" applyFill="1" applyBorder="1" applyAlignment="1">
      <alignment horizontal="right" vertical="center"/>
    </xf>
    <xf numFmtId="0" fontId="10" fillId="2" borderId="111" xfId="3" applyFont="1" applyFill="1" applyBorder="1" applyAlignment="1">
      <alignment horizontal="right" vertical="center"/>
    </xf>
    <xf numFmtId="181" fontId="10" fillId="2" borderId="9" xfId="3" applyNumberFormat="1" applyFont="1" applyFill="1" applyBorder="1" applyAlignment="1">
      <alignment horizontal="right" vertical="center"/>
    </xf>
    <xf numFmtId="3" fontId="10" fillId="2" borderId="0" xfId="3" applyNumberFormat="1" applyFont="1" applyFill="1" applyBorder="1" applyAlignment="1">
      <alignment horizontal="right" vertical="center"/>
    </xf>
    <xf numFmtId="181" fontId="10" fillId="2" borderId="0" xfId="3" applyNumberFormat="1" applyFont="1" applyFill="1" applyBorder="1" applyAlignment="1">
      <alignment horizontal="right" vertical="center" shrinkToFit="1"/>
    </xf>
    <xf numFmtId="3" fontId="10" fillId="2" borderId="107" xfId="3" applyNumberFormat="1" applyFont="1" applyFill="1" applyBorder="1" applyAlignment="1">
      <alignment horizontal="right" vertical="center"/>
    </xf>
    <xf numFmtId="181" fontId="10" fillId="2" borderId="19" xfId="3" applyNumberFormat="1" applyFont="1" applyFill="1" applyBorder="1" applyAlignment="1">
      <alignment horizontal="right" vertical="center"/>
    </xf>
    <xf numFmtId="0" fontId="10" fillId="2" borderId="32" xfId="3" applyFont="1" applyFill="1" applyBorder="1" applyAlignment="1">
      <alignment horizontal="right" vertical="center"/>
    </xf>
    <xf numFmtId="3" fontId="10" fillId="2" borderId="16" xfId="3" applyNumberFormat="1" applyFont="1" applyFill="1" applyBorder="1" applyAlignment="1">
      <alignment horizontal="right" vertical="center"/>
    </xf>
    <xf numFmtId="0" fontId="10" fillId="2" borderId="26" xfId="3" applyFont="1" applyFill="1" applyBorder="1" applyAlignment="1">
      <alignment horizontal="right" vertical="center"/>
    </xf>
    <xf numFmtId="3" fontId="10" fillId="2" borderId="45" xfId="3" applyNumberFormat="1" applyFont="1" applyFill="1" applyBorder="1" applyAlignment="1">
      <alignment horizontal="right" vertical="center"/>
    </xf>
    <xf numFmtId="0" fontId="10" fillId="2" borderId="46" xfId="3" applyFont="1" applyFill="1" applyBorder="1" applyAlignment="1">
      <alignment horizontal="right" vertical="center"/>
    </xf>
    <xf numFmtId="3" fontId="8" fillId="2" borderId="87" xfId="3" applyNumberFormat="1" applyFont="1" applyFill="1" applyBorder="1" applyAlignment="1">
      <alignment horizontal="right" vertical="center"/>
    </xf>
    <xf numFmtId="3" fontId="8" fillId="2" borderId="119" xfId="3" applyNumberFormat="1" applyFont="1" applyFill="1" applyBorder="1" applyAlignment="1">
      <alignment horizontal="right" vertical="center"/>
    </xf>
    <xf numFmtId="3" fontId="8" fillId="2" borderId="120" xfId="3" applyNumberFormat="1" applyFont="1" applyFill="1" applyBorder="1" applyAlignment="1">
      <alignment horizontal="right" vertical="center"/>
    </xf>
    <xf numFmtId="181" fontId="8" fillId="2" borderId="0" xfId="3" applyNumberFormat="1" applyFont="1" applyFill="1" applyBorder="1" applyAlignment="1">
      <alignment horizontal="right" vertical="center" shrinkToFit="1"/>
    </xf>
    <xf numFmtId="3" fontId="10" fillId="2" borderId="71" xfId="3" applyNumberFormat="1" applyFont="1" applyFill="1" applyBorder="1" applyAlignment="1">
      <alignment horizontal="right" vertical="center"/>
    </xf>
    <xf numFmtId="3" fontId="10" fillId="2" borderId="122" xfId="3" applyNumberFormat="1" applyFont="1" applyFill="1" applyBorder="1" applyAlignment="1">
      <alignment horizontal="right" vertical="center"/>
    </xf>
    <xf numFmtId="3" fontId="10" fillId="2" borderId="90" xfId="3" applyNumberFormat="1" applyFont="1" applyFill="1" applyBorder="1" applyAlignment="1">
      <alignment horizontal="right" vertical="center"/>
    </xf>
    <xf numFmtId="176" fontId="12" fillId="2" borderId="15" xfId="3" applyNumberFormat="1" applyFont="1" applyFill="1" applyBorder="1" applyAlignment="1">
      <alignment vertical="center"/>
    </xf>
    <xf numFmtId="176" fontId="12" fillId="0" borderId="2" xfId="3" applyNumberFormat="1" applyFont="1" applyFill="1" applyBorder="1" applyAlignment="1">
      <alignment horizontal="right" vertical="center"/>
    </xf>
    <xf numFmtId="176" fontId="12" fillId="2" borderId="12" xfId="3" applyNumberFormat="1" applyFont="1" applyFill="1" applyBorder="1" applyAlignment="1">
      <alignment vertical="center"/>
    </xf>
    <xf numFmtId="177" fontId="10" fillId="0" borderId="29" xfId="3" applyNumberFormat="1" applyFont="1" applyFill="1" applyBorder="1" applyAlignment="1">
      <alignment horizontal="center" vertical="center"/>
    </xf>
    <xf numFmtId="177" fontId="10" fillId="0" borderId="69" xfId="3" applyNumberFormat="1" applyFont="1" applyFill="1" applyBorder="1" applyAlignment="1">
      <alignment vertical="center"/>
    </xf>
    <xf numFmtId="177" fontId="10" fillId="2" borderId="23" xfId="3" applyNumberFormat="1" applyFont="1" applyFill="1" applyBorder="1" applyAlignment="1">
      <alignment horizontal="center" vertical="center"/>
    </xf>
    <xf numFmtId="177" fontId="10" fillId="2" borderId="45" xfId="3" applyNumberFormat="1" applyFont="1" applyFill="1" applyBorder="1" applyAlignment="1">
      <alignment horizontal="right" vertical="center"/>
    </xf>
    <xf numFmtId="177" fontId="10" fillId="2" borderId="51" xfId="3" applyNumberFormat="1" applyFont="1" applyFill="1" applyBorder="1" applyAlignment="1">
      <alignment horizontal="right" vertical="center"/>
    </xf>
    <xf numFmtId="3" fontId="10" fillId="2" borderId="11" xfId="3" applyNumberFormat="1" applyFont="1" applyFill="1" applyBorder="1" applyAlignment="1">
      <alignment horizontal="center" vertical="center"/>
    </xf>
    <xf numFmtId="3" fontId="10" fillId="2" borderId="24" xfId="3" applyNumberFormat="1" applyFont="1" applyFill="1" applyBorder="1" applyAlignment="1">
      <alignment horizontal="center" vertical="center"/>
    </xf>
    <xf numFmtId="3" fontId="10" fillId="2" borderId="47" xfId="3" applyNumberFormat="1" applyFont="1" applyFill="1" applyBorder="1" applyAlignment="1">
      <alignment horizontal="center" vertical="center"/>
    </xf>
    <xf numFmtId="3" fontId="10" fillId="2" borderId="19" xfId="3" applyNumberFormat="1" applyFont="1" applyFill="1" applyBorder="1" applyAlignment="1">
      <alignment horizontal="center" vertical="center"/>
    </xf>
    <xf numFmtId="0" fontId="11" fillId="2" borderId="0" xfId="3" applyFont="1" applyFill="1" applyAlignment="1">
      <alignment horizontal="left" vertical="center" wrapText="1"/>
    </xf>
    <xf numFmtId="0" fontId="11" fillId="2" borderId="0" xfId="3" applyFont="1" applyFill="1" applyAlignment="1">
      <alignment horizontal="left" vertical="center"/>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21" fillId="2" borderId="13" xfId="3" applyFont="1" applyFill="1" applyBorder="1" applyAlignment="1">
      <alignment horizontal="center" vertical="center" wrapText="1" shrinkToFit="1"/>
    </xf>
    <xf numFmtId="0" fontId="21" fillId="2" borderId="14" xfId="3" applyFont="1" applyFill="1" applyBorder="1" applyAlignment="1">
      <alignment horizontal="center" vertical="center" wrapText="1" shrinkToFit="1"/>
    </xf>
    <xf numFmtId="0" fontId="10" fillId="2" borderId="3" xfId="3" applyFont="1" applyFill="1" applyBorder="1" applyAlignment="1">
      <alignment horizontal="center" vertical="center" wrapText="1"/>
    </xf>
    <xf numFmtId="0" fontId="10" fillId="2" borderId="4" xfId="3" applyFont="1" applyFill="1" applyBorder="1"/>
    <xf numFmtId="0" fontId="10" fillId="2" borderId="107" xfId="3" applyFont="1" applyFill="1" applyBorder="1" applyAlignment="1">
      <alignment horizontal="center" vertical="center"/>
    </xf>
    <xf numFmtId="0" fontId="10" fillId="2" borderId="19" xfId="3" applyFont="1" applyFill="1" applyBorder="1" applyAlignment="1">
      <alignment horizontal="center" vertical="center"/>
    </xf>
    <xf numFmtId="0" fontId="10" fillId="2" borderId="4" xfId="3" applyFont="1" applyFill="1" applyBorder="1" applyAlignment="1">
      <alignment horizontal="center" vertical="center"/>
    </xf>
    <xf numFmtId="0" fontId="10" fillId="2" borderId="67" xfId="3" applyFont="1" applyFill="1" applyBorder="1" applyAlignment="1">
      <alignment horizontal="center" vertical="center"/>
    </xf>
    <xf numFmtId="9" fontId="10" fillId="0" borderId="65" xfId="3" applyNumberFormat="1" applyFont="1" applyFill="1" applyBorder="1" applyAlignment="1">
      <alignment horizontal="center" vertical="center"/>
    </xf>
    <xf numFmtId="9" fontId="10" fillId="0" borderId="59" xfId="3" applyNumberFormat="1" applyFont="1" applyFill="1" applyBorder="1" applyAlignment="1">
      <alignment horizontal="center" vertical="center"/>
    </xf>
    <xf numFmtId="0" fontId="10" fillId="0" borderId="13" xfId="3" applyFont="1" applyFill="1" applyBorder="1" applyAlignment="1">
      <alignment horizontal="center" vertical="center" wrapText="1"/>
    </xf>
    <xf numFmtId="0" fontId="10" fillId="0" borderId="15" xfId="3" applyFont="1" applyFill="1" applyBorder="1" applyAlignment="1">
      <alignment horizontal="center" vertical="center"/>
    </xf>
    <xf numFmtId="0" fontId="10" fillId="0" borderId="13" xfId="3" applyFont="1" applyFill="1" applyBorder="1" applyAlignment="1">
      <alignment horizontal="center" vertical="center"/>
    </xf>
    <xf numFmtId="0" fontId="10" fillId="0" borderId="15" xfId="3" applyFont="1" applyFill="1" applyBorder="1" applyAlignment="1">
      <alignment horizontal="center" vertical="center" wrapText="1"/>
    </xf>
    <xf numFmtId="0" fontId="10" fillId="0" borderId="3" xfId="3" applyFont="1" applyFill="1" applyBorder="1" applyAlignment="1">
      <alignment horizontal="center" vertical="center"/>
    </xf>
    <xf numFmtId="0" fontId="10" fillId="0" borderId="4" xfId="3" applyFont="1" applyFill="1" applyBorder="1" applyAlignment="1">
      <alignment horizontal="center" vertical="center"/>
    </xf>
    <xf numFmtId="0" fontId="10" fillId="0" borderId="11" xfId="3" applyFont="1" applyFill="1" applyBorder="1" applyAlignment="1">
      <alignment horizontal="center" vertical="center"/>
    </xf>
    <xf numFmtId="0" fontId="10" fillId="0" borderId="51" xfId="3" applyFont="1" applyFill="1" applyBorder="1" applyAlignment="1">
      <alignment horizontal="center" vertical="center"/>
    </xf>
    <xf numFmtId="0" fontId="10" fillId="0" borderId="52" xfId="3" applyFont="1" applyFill="1" applyBorder="1" applyAlignment="1">
      <alignment horizontal="center" vertical="center"/>
    </xf>
    <xf numFmtId="0" fontId="5" fillId="2" borderId="0" xfId="3" applyFont="1" applyFill="1" applyAlignment="1">
      <alignment horizontal="center" vertical="center"/>
    </xf>
    <xf numFmtId="0" fontId="12" fillId="2" borderId="1" xfId="3" applyFont="1" applyFill="1" applyBorder="1" applyAlignment="1">
      <alignment horizontal="left" vertical="center" wrapText="1"/>
    </xf>
    <xf numFmtId="0" fontId="11" fillId="0" borderId="0" xfId="3" applyFont="1" applyFill="1" applyAlignment="1">
      <alignment horizontal="left" vertical="center"/>
    </xf>
    <xf numFmtId="0" fontId="11" fillId="0" borderId="8" xfId="3" applyFont="1" applyFill="1" applyBorder="1" applyAlignment="1">
      <alignment horizontal="left" vertical="center"/>
    </xf>
    <xf numFmtId="0" fontId="11" fillId="2" borderId="8" xfId="3" applyFont="1" applyFill="1" applyBorder="1" applyAlignment="1">
      <alignment horizontal="left" vertical="center"/>
    </xf>
    <xf numFmtId="0" fontId="12" fillId="2" borderId="1" xfId="3" applyFont="1" applyFill="1" applyBorder="1" applyAlignment="1">
      <alignment horizontal="center" vertical="center" wrapText="1"/>
    </xf>
    <xf numFmtId="0" fontId="12" fillId="2" borderId="10" xfId="3" applyFont="1" applyFill="1" applyBorder="1" applyAlignment="1">
      <alignment horizontal="center" vertical="center" wrapText="1"/>
    </xf>
    <xf numFmtId="0" fontId="12" fillId="2" borderId="7" xfId="3" applyFont="1" applyFill="1" applyBorder="1" applyAlignment="1">
      <alignment horizontal="center" vertical="center" wrapText="1"/>
    </xf>
    <xf numFmtId="0" fontId="23" fillId="2" borderId="1" xfId="3" applyFont="1" applyFill="1" applyBorder="1" applyAlignment="1">
      <alignment horizontal="left" vertical="center" wrapText="1"/>
    </xf>
    <xf numFmtId="179" fontId="12" fillId="2" borderId="57" xfId="8" applyNumberFormat="1" applyFont="1" applyFill="1" applyBorder="1" applyAlignment="1">
      <alignment vertical="center"/>
    </xf>
    <xf numFmtId="179" fontId="12" fillId="2" borderId="78" xfId="8" applyNumberFormat="1" applyFont="1" applyFill="1" applyBorder="1" applyAlignment="1">
      <alignment vertical="center"/>
    </xf>
    <xf numFmtId="179" fontId="12" fillId="2" borderId="77" xfId="8" applyNumberFormat="1" applyFont="1" applyFill="1" applyBorder="1" applyAlignment="1">
      <alignment vertical="center"/>
    </xf>
    <xf numFmtId="179" fontId="12" fillId="2" borderId="72" xfId="8" applyNumberFormat="1" applyFont="1" applyFill="1" applyBorder="1" applyAlignment="1">
      <alignment vertical="center"/>
    </xf>
    <xf numFmtId="179" fontId="12" fillId="2" borderId="61" xfId="8" applyNumberFormat="1" applyFont="1" applyFill="1" applyBorder="1" applyAlignment="1">
      <alignment vertical="center"/>
    </xf>
    <xf numFmtId="179" fontId="12" fillId="2" borderId="35" xfId="8" applyNumberFormat="1" applyFont="1" applyFill="1" applyBorder="1" applyAlignment="1">
      <alignment vertical="center"/>
    </xf>
    <xf numFmtId="176" fontId="12" fillId="2" borderId="55" xfId="3" applyNumberFormat="1" applyFont="1" applyFill="1" applyBorder="1" applyAlignment="1">
      <alignment vertical="center"/>
    </xf>
    <xf numFmtId="176" fontId="12" fillId="2" borderId="32" xfId="3" applyNumberFormat="1" applyFont="1" applyFill="1" applyBorder="1" applyAlignment="1">
      <alignment vertical="center"/>
    </xf>
    <xf numFmtId="176" fontId="12" fillId="2" borderId="0" xfId="3" applyNumberFormat="1" applyFont="1" applyFill="1" applyBorder="1" applyAlignment="1">
      <alignment vertical="center"/>
    </xf>
    <xf numFmtId="176" fontId="12" fillId="2" borderId="4" xfId="3" applyNumberFormat="1" applyFont="1" applyFill="1" applyBorder="1" applyAlignment="1">
      <alignment vertical="center"/>
    </xf>
    <xf numFmtId="176" fontId="12" fillId="2" borderId="103" xfId="3" applyNumberFormat="1" applyFont="1" applyFill="1" applyBorder="1" applyAlignment="1">
      <alignment vertical="center"/>
    </xf>
    <xf numFmtId="179" fontId="9" fillId="2" borderId="61" xfId="8" applyNumberFormat="1" applyFont="1" applyFill="1" applyBorder="1" applyAlignment="1">
      <alignment vertical="center"/>
    </xf>
    <xf numFmtId="179" fontId="9" fillId="2" borderId="78" xfId="8" applyNumberFormat="1" applyFont="1" applyFill="1" applyBorder="1" applyAlignment="1">
      <alignment vertical="center"/>
    </xf>
    <xf numFmtId="0" fontId="23" fillId="2" borderId="3" xfId="3" applyFont="1" applyFill="1" applyBorder="1" applyAlignment="1">
      <alignment horizontal="center" vertical="center"/>
    </xf>
    <xf numFmtId="0" fontId="23" fillId="2" borderId="73" xfId="3" applyFont="1" applyFill="1" applyBorder="1" applyAlignment="1">
      <alignment horizontal="center" vertical="center"/>
    </xf>
    <xf numFmtId="0" fontId="24" fillId="2" borderId="2" xfId="3" applyFont="1" applyFill="1" applyBorder="1" applyAlignment="1">
      <alignment horizontal="center" vertical="center"/>
    </xf>
    <xf numFmtId="0" fontId="24" fillId="2" borderId="12" xfId="3" applyFont="1" applyFill="1" applyBorder="1" applyAlignment="1">
      <alignment horizontal="center" vertical="center"/>
    </xf>
    <xf numFmtId="177" fontId="12" fillId="2" borderId="4" xfId="3" applyNumberFormat="1" applyFont="1" applyFill="1" applyBorder="1" applyAlignment="1">
      <alignment vertical="center"/>
    </xf>
    <xf numFmtId="177" fontId="12" fillId="2" borderId="8" xfId="3" applyNumberFormat="1" applyFont="1" applyFill="1" applyBorder="1" applyAlignment="1">
      <alignment vertical="center"/>
    </xf>
    <xf numFmtId="0" fontId="9" fillId="2" borderId="55" xfId="3" applyFont="1" applyFill="1" applyBorder="1" applyAlignment="1">
      <alignment vertical="center"/>
    </xf>
    <xf numFmtId="0" fontId="9" fillId="2" borderId="8" xfId="3" applyFont="1" applyFill="1" applyBorder="1" applyAlignment="1">
      <alignment vertical="center"/>
    </xf>
    <xf numFmtId="0" fontId="23" fillId="2" borderId="2" xfId="3" applyFont="1" applyFill="1" applyBorder="1" applyAlignment="1">
      <alignment horizontal="center" vertical="center"/>
    </xf>
    <xf numFmtId="0" fontId="23" fillId="2" borderId="66" xfId="3" applyFont="1" applyFill="1" applyBorder="1" applyAlignment="1">
      <alignment horizontal="center" vertical="center"/>
    </xf>
    <xf numFmtId="0" fontId="23" fillId="2" borderId="12" xfId="3" applyFont="1" applyFill="1" applyBorder="1" applyAlignment="1">
      <alignment horizontal="center" vertical="center"/>
    </xf>
    <xf numFmtId="176" fontId="12" fillId="2" borderId="8" xfId="3" applyNumberFormat="1" applyFont="1" applyFill="1" applyBorder="1" applyAlignment="1">
      <alignment vertical="center"/>
    </xf>
    <xf numFmtId="0" fontId="23" fillId="2" borderId="43" xfId="3" applyFont="1" applyFill="1" applyBorder="1" applyAlignment="1">
      <alignment horizontal="center" vertical="center"/>
    </xf>
    <xf numFmtId="0" fontId="12" fillId="2" borderId="77" xfId="3" applyFont="1" applyFill="1" applyBorder="1" applyAlignment="1">
      <alignment horizontal="center" vertical="center" shrinkToFit="1"/>
    </xf>
    <xf numFmtId="0" fontId="12" fillId="2" borderId="57" xfId="3" applyFont="1" applyFill="1" applyBorder="1" applyAlignment="1">
      <alignment horizontal="center" vertical="center" shrinkToFit="1"/>
    </xf>
    <xf numFmtId="0" fontId="12" fillId="2" borderId="3" xfId="3" applyFont="1" applyFill="1" applyBorder="1" applyAlignment="1">
      <alignment horizontal="center" vertical="center" shrinkToFit="1"/>
    </xf>
    <xf numFmtId="0" fontId="12" fillId="2" borderId="2" xfId="3" applyFont="1" applyFill="1" applyBorder="1" applyAlignment="1">
      <alignment horizontal="center" vertical="center" shrinkToFit="1"/>
    </xf>
    <xf numFmtId="0" fontId="12" fillId="2" borderId="30" xfId="3" applyFont="1" applyFill="1" applyBorder="1" applyAlignment="1">
      <alignment horizontal="center" vertical="center" shrinkToFit="1"/>
    </xf>
    <xf numFmtId="0" fontId="12" fillId="2" borderId="28" xfId="3" applyFont="1" applyFill="1" applyBorder="1" applyAlignment="1">
      <alignment horizontal="center" vertical="center" shrinkToFit="1"/>
    </xf>
    <xf numFmtId="179" fontId="12" fillId="2" borderId="29" xfId="8" applyNumberFormat="1" applyFont="1" applyFill="1" applyBorder="1" applyAlignment="1">
      <alignment vertical="center"/>
    </xf>
    <xf numFmtId="0" fontId="12" fillId="2" borderId="4" xfId="3" applyFont="1" applyFill="1" applyBorder="1" applyAlignment="1">
      <alignment horizontal="center" vertical="center" shrinkToFit="1"/>
    </xf>
    <xf numFmtId="0" fontId="12" fillId="2" borderId="0" xfId="3" applyFont="1" applyFill="1" applyBorder="1" applyAlignment="1">
      <alignment horizontal="center" vertical="center" shrinkToFit="1"/>
    </xf>
    <xf numFmtId="0" fontId="12" fillId="2" borderId="13" xfId="3" applyFont="1" applyFill="1" applyBorder="1" applyAlignment="1">
      <alignment horizontal="center" vertical="center" shrinkToFit="1"/>
    </xf>
    <xf numFmtId="0" fontId="12" fillId="2" borderId="14" xfId="3" applyFont="1" applyFill="1" applyBorder="1" applyAlignment="1">
      <alignment horizontal="center" vertical="center" shrinkToFit="1"/>
    </xf>
    <xf numFmtId="0" fontId="12" fillId="2" borderId="30" xfId="3" applyFont="1" applyFill="1" applyBorder="1" applyAlignment="1">
      <alignment vertical="center" shrinkToFit="1"/>
    </xf>
    <xf numFmtId="0" fontId="12" fillId="2" borderId="28" xfId="3" applyFont="1" applyFill="1" applyBorder="1" applyAlignment="1">
      <alignment vertical="center" shrinkToFit="1"/>
    </xf>
    <xf numFmtId="177" fontId="10" fillId="0" borderId="10" xfId="3" applyNumberFormat="1" applyFont="1" applyFill="1" applyBorder="1" applyAlignment="1">
      <alignment horizontal="center" vertical="center"/>
    </xf>
    <xf numFmtId="177" fontId="10" fillId="0" borderId="7" xfId="3" applyNumberFormat="1" applyFont="1" applyFill="1" applyBorder="1" applyAlignment="1">
      <alignment horizontal="center" vertical="center"/>
    </xf>
    <xf numFmtId="0" fontId="10" fillId="0" borderId="10" xfId="3" applyFont="1" applyFill="1" applyBorder="1" applyAlignment="1">
      <alignment horizontal="center" vertical="center"/>
    </xf>
    <xf numFmtId="0" fontId="10" fillId="0" borderId="7" xfId="3" applyFont="1" applyFill="1" applyBorder="1" applyAlignment="1">
      <alignment horizontal="center" vertical="center"/>
    </xf>
    <xf numFmtId="0" fontId="10" fillId="0" borderId="19" xfId="3" applyFont="1" applyFill="1" applyBorder="1" applyAlignment="1">
      <alignment horizontal="center" vertical="center"/>
    </xf>
    <xf numFmtId="0" fontId="10" fillId="0" borderId="53" xfId="3" applyFont="1" applyFill="1" applyBorder="1" applyAlignment="1">
      <alignment horizontal="center" vertical="center"/>
    </xf>
    <xf numFmtId="0" fontId="10" fillId="0" borderId="0" xfId="3" applyFont="1" applyFill="1" applyBorder="1" applyAlignment="1">
      <alignment horizontal="left" vertical="center"/>
    </xf>
    <xf numFmtId="0" fontId="10" fillId="0" borderId="8" xfId="3" applyFont="1" applyFill="1" applyBorder="1" applyAlignment="1">
      <alignment horizontal="left" vertical="center"/>
    </xf>
    <xf numFmtId="0" fontId="10" fillId="0" borderId="62" xfId="3" applyFont="1" applyFill="1" applyBorder="1" applyAlignment="1">
      <alignment horizontal="center" vertical="center"/>
    </xf>
    <xf numFmtId="0" fontId="10" fillId="2" borderId="10" xfId="3" applyFont="1" applyFill="1" applyBorder="1" applyAlignment="1">
      <alignment horizontal="center" vertical="center"/>
    </xf>
    <xf numFmtId="0" fontId="10" fillId="2" borderId="27" xfId="3" applyFont="1" applyFill="1" applyBorder="1" applyAlignment="1">
      <alignment horizontal="center" vertical="center"/>
    </xf>
    <xf numFmtId="0" fontId="10" fillId="2" borderId="7" xfId="3" applyFont="1" applyFill="1" applyBorder="1" applyAlignment="1">
      <alignment horizontal="center" vertical="center"/>
    </xf>
    <xf numFmtId="0" fontId="10" fillId="2" borderId="74" xfId="3" applyFont="1" applyFill="1" applyBorder="1" applyAlignment="1">
      <alignment horizontal="center" vertical="center" wrapText="1"/>
    </xf>
    <xf numFmtId="0" fontId="10" fillId="2" borderId="15" xfId="3" applyFont="1" applyFill="1" applyBorder="1" applyAlignment="1">
      <alignment horizontal="center" vertical="center"/>
    </xf>
    <xf numFmtId="0" fontId="10" fillId="2" borderId="10" xfId="14" applyFont="1" applyFill="1" applyBorder="1" applyAlignment="1">
      <alignment horizontal="center" vertical="center"/>
    </xf>
    <xf numFmtId="0" fontId="10" fillId="2" borderId="7" xfId="14" applyFont="1" applyFill="1" applyBorder="1" applyAlignment="1">
      <alignment horizontal="center" vertical="center"/>
    </xf>
    <xf numFmtId="0" fontId="10" fillId="2" borderId="19" xfId="14" applyFont="1" applyFill="1" applyBorder="1" applyAlignment="1">
      <alignment horizontal="center" vertical="center"/>
    </xf>
  </cellXfs>
  <cellStyles count="16">
    <cellStyle name="パーセント 2" xfId="1"/>
    <cellStyle name="パーセント 2 2" xfId="8"/>
    <cellStyle name="桁区切り" xfId="13" builtinId="6"/>
    <cellStyle name="桁区切り 2" xfId="2"/>
    <cellStyle name="桁区切り 2 2" xfId="5"/>
    <cellStyle name="桁区切り 3" xfId="6"/>
    <cellStyle name="桁区切り 4" xfId="10"/>
    <cellStyle name="桁区切り 5" xfId="12"/>
    <cellStyle name="桁区切り 5 2" xfId="15"/>
    <cellStyle name="標準" xfId="0" builtinId="0"/>
    <cellStyle name="標準 2" xfId="3"/>
    <cellStyle name="標準 2 2" xfId="4"/>
    <cellStyle name="標準 3" xfId="7"/>
    <cellStyle name="標準 4" xfId="9"/>
    <cellStyle name="標準 5" xfId="11"/>
    <cellStyle name="標準 5 2"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xdr:colOff>
          <xdr:row>36</xdr:row>
          <xdr:rowOff>12700</xdr:rowOff>
        </xdr:from>
        <xdr:to>
          <xdr:col>10</xdr:col>
          <xdr:colOff>0</xdr:colOff>
          <xdr:row>54</xdr:row>
          <xdr:rowOff>140615</xdr:rowOff>
        </xdr:to>
        <xdr:pic>
          <xdr:nvPicPr>
            <xdr:cNvPr id="6" name="図 5"/>
            <xdr:cNvPicPr>
              <a:picLocks noChangeAspect="1" noChangeArrowheads="1"/>
              <a:extLst>
                <a:ext uri="{84589F7E-364E-4C9E-8A38-B11213B215E9}">
                  <a14:cameraTool cellRange="'5(7)漁業経営体の推移★'!$A$1:$G$10" spid="_x0000_s2324"/>
                </a:ext>
              </a:extLst>
            </xdr:cNvPicPr>
          </xdr:nvPicPr>
          <xdr:blipFill>
            <a:blip xmlns:r="http://schemas.openxmlformats.org/officeDocument/2006/relationships" r:embed="rId1"/>
            <a:srcRect/>
            <a:stretch>
              <a:fillRect/>
            </a:stretch>
          </xdr:blipFill>
          <xdr:spPr bwMode="auto">
            <a:xfrm>
              <a:off x="6350" y="7061200"/>
              <a:ext cx="4832350" cy="309971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5</xdr:col>
      <xdr:colOff>160020</xdr:colOff>
      <xdr:row>1</xdr:row>
      <xdr:rowOff>7620</xdr:rowOff>
    </xdr:from>
    <xdr:to>
      <xdr:col>7</xdr:col>
      <xdr:colOff>27549</xdr:colOff>
      <xdr:row>3</xdr:row>
      <xdr:rowOff>19850</xdr:rowOff>
    </xdr:to>
    <xdr:pic>
      <xdr:nvPicPr>
        <xdr:cNvPr id="8" name="図 7"/>
        <xdr:cNvPicPr>
          <a:picLocks noChangeAspect="1"/>
        </xdr:cNvPicPr>
      </xdr:nvPicPr>
      <xdr:blipFill>
        <a:blip xmlns:r="http://schemas.openxmlformats.org/officeDocument/2006/relationships" r:embed="rId1"/>
        <a:stretch>
          <a:fillRect/>
        </a:stretch>
      </xdr:blipFill>
      <xdr:spPr>
        <a:xfrm>
          <a:off x="3482340" y="175260"/>
          <a:ext cx="1353429" cy="438950"/>
        </a:xfrm>
        <a:prstGeom prst="rect">
          <a:avLst/>
        </a:prstGeom>
      </xdr:spPr>
    </xdr:pic>
    <xdr:clientData/>
  </xdr:twoCellAnchor>
  <xdr:twoCellAnchor editAs="oneCell">
    <xdr:from>
      <xdr:col>5</xdr:col>
      <xdr:colOff>160020</xdr:colOff>
      <xdr:row>1</xdr:row>
      <xdr:rowOff>7620</xdr:rowOff>
    </xdr:from>
    <xdr:to>
      <xdr:col>7</xdr:col>
      <xdr:colOff>27549</xdr:colOff>
      <xdr:row>3</xdr:row>
      <xdr:rowOff>19850</xdr:rowOff>
    </xdr:to>
    <xdr:pic>
      <xdr:nvPicPr>
        <xdr:cNvPr id="3" name="図 2"/>
        <xdr:cNvPicPr>
          <a:picLocks noChangeAspect="1"/>
        </xdr:cNvPicPr>
      </xdr:nvPicPr>
      <xdr:blipFill>
        <a:blip xmlns:r="http://schemas.openxmlformats.org/officeDocument/2006/relationships" r:embed="rId1"/>
        <a:stretch>
          <a:fillRect/>
        </a:stretch>
      </xdr:blipFill>
      <xdr:spPr>
        <a:xfrm>
          <a:off x="3482340" y="175260"/>
          <a:ext cx="1353429" cy="4389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view="pageBreakPreview" zoomScaleNormal="90" zoomScaleSheetLayoutView="100" workbookViewId="0">
      <selection activeCell="G16" sqref="G16"/>
    </sheetView>
  </sheetViews>
  <sheetFormatPr defaultColWidth="8.125" defaultRowHeight="12.75" x14ac:dyDescent="0.15"/>
  <cols>
    <col min="1" max="1" width="2.25" style="4" customWidth="1"/>
    <col min="2" max="2" width="11.375" style="4" customWidth="1"/>
    <col min="3" max="3" width="9.375" style="4" customWidth="1"/>
    <col min="4" max="4" width="8.875" style="4" customWidth="1"/>
    <col min="5" max="5" width="8.875" style="8" customWidth="1"/>
    <col min="6" max="6" width="9" style="4" customWidth="1"/>
    <col min="7" max="7" width="10.75" style="8" customWidth="1"/>
    <col min="8" max="8" width="13.375" style="8" customWidth="1"/>
    <col min="9" max="9" width="13.125" style="8" customWidth="1"/>
    <col min="10" max="10" width="10.5" style="8" customWidth="1"/>
    <col min="11" max="16384" width="8.125" style="4"/>
  </cols>
  <sheetData>
    <row r="1" spans="1:11" x14ac:dyDescent="0.15">
      <c r="A1" s="34"/>
      <c r="B1" s="34"/>
      <c r="C1" s="34"/>
      <c r="D1" s="34"/>
      <c r="E1" s="56"/>
      <c r="F1" s="34"/>
      <c r="G1" s="56"/>
      <c r="H1" s="34"/>
      <c r="I1" s="56"/>
      <c r="J1" s="56"/>
      <c r="K1" s="34"/>
    </row>
    <row r="2" spans="1:11" s="1" customFormat="1" ht="27" customHeight="1" x14ac:dyDescent="0.15">
      <c r="A2" s="57" t="s">
        <v>35</v>
      </c>
      <c r="B2" s="44"/>
      <c r="C2" s="44"/>
      <c r="D2" s="44"/>
      <c r="E2" s="40"/>
      <c r="F2" s="44"/>
      <c r="G2" s="40"/>
      <c r="H2" s="44"/>
      <c r="I2" s="40"/>
      <c r="J2" s="58"/>
      <c r="K2" s="44"/>
    </row>
    <row r="3" spans="1:11" ht="18.75" customHeight="1" x14ac:dyDescent="0.15">
      <c r="A3" s="45" t="s">
        <v>134</v>
      </c>
      <c r="B3" s="34"/>
      <c r="C3" s="34"/>
      <c r="D3" s="34"/>
      <c r="E3" s="59"/>
      <c r="F3" s="34"/>
      <c r="G3" s="56"/>
      <c r="H3" s="34"/>
      <c r="I3" s="56"/>
      <c r="J3" s="46"/>
      <c r="K3" s="34"/>
    </row>
    <row r="4" spans="1:11" ht="15" customHeight="1" x14ac:dyDescent="0.15">
      <c r="A4" s="34"/>
      <c r="B4" s="34"/>
      <c r="C4" s="34"/>
      <c r="D4" s="34"/>
      <c r="E4" s="56"/>
      <c r="F4" s="34"/>
      <c r="G4" s="56"/>
      <c r="H4" s="34"/>
      <c r="I4" s="56"/>
      <c r="J4" s="46" t="s">
        <v>135</v>
      </c>
      <c r="K4" s="34"/>
    </row>
    <row r="5" spans="1:11" ht="24" customHeight="1" x14ac:dyDescent="0.15">
      <c r="A5" s="34"/>
      <c r="B5" s="60"/>
      <c r="C5" s="562" t="s">
        <v>152</v>
      </c>
      <c r="D5" s="564" t="s">
        <v>136</v>
      </c>
      <c r="E5" s="564" t="s">
        <v>34</v>
      </c>
      <c r="F5" s="61"/>
      <c r="G5" s="62" t="s">
        <v>137</v>
      </c>
      <c r="H5" s="62"/>
      <c r="I5" s="63"/>
      <c r="J5" s="566" t="s">
        <v>138</v>
      </c>
      <c r="K5" s="34"/>
    </row>
    <row r="6" spans="1:11" ht="21.75" customHeight="1" x14ac:dyDescent="0.15">
      <c r="A6" s="34"/>
      <c r="B6" s="64" t="s">
        <v>33</v>
      </c>
      <c r="C6" s="563"/>
      <c r="D6" s="563"/>
      <c r="E6" s="565"/>
      <c r="F6" s="65" t="s">
        <v>139</v>
      </c>
      <c r="G6" s="66" t="s">
        <v>140</v>
      </c>
      <c r="H6" s="66" t="s">
        <v>141</v>
      </c>
      <c r="I6" s="67" t="s">
        <v>142</v>
      </c>
      <c r="J6" s="567"/>
      <c r="K6" s="34"/>
    </row>
    <row r="7" spans="1:11" ht="21.75" customHeight="1" x14ac:dyDescent="0.15">
      <c r="A7" s="34"/>
      <c r="B7" s="68"/>
      <c r="C7" s="69" t="s">
        <v>143</v>
      </c>
      <c r="D7" s="69" t="s">
        <v>143</v>
      </c>
      <c r="E7" s="70" t="s">
        <v>143</v>
      </c>
      <c r="F7" s="71"/>
      <c r="G7" s="69" t="s">
        <v>144</v>
      </c>
      <c r="H7" s="69" t="s">
        <v>145</v>
      </c>
      <c r="I7" s="72" t="s">
        <v>144</v>
      </c>
      <c r="J7" s="70" t="s">
        <v>146</v>
      </c>
      <c r="K7" s="34"/>
    </row>
    <row r="8" spans="1:11" ht="38.25" customHeight="1" x14ac:dyDescent="0.15">
      <c r="A8" s="34"/>
      <c r="B8" s="73" t="s">
        <v>31</v>
      </c>
      <c r="C8" s="74">
        <v>1646</v>
      </c>
      <c r="D8" s="74">
        <v>919</v>
      </c>
      <c r="E8" s="75">
        <v>727</v>
      </c>
      <c r="F8" s="76">
        <f>SUM(G8:I8)</f>
        <v>977</v>
      </c>
      <c r="G8" s="77">
        <v>134</v>
      </c>
      <c r="H8" s="78">
        <v>202</v>
      </c>
      <c r="I8" s="79">
        <v>641</v>
      </c>
      <c r="J8" s="75">
        <v>1536</v>
      </c>
      <c r="K8" s="34"/>
    </row>
    <row r="9" spans="1:11" ht="38.25" customHeight="1" x14ac:dyDescent="0.15">
      <c r="A9" s="34"/>
      <c r="B9" s="80" t="s">
        <v>30</v>
      </c>
      <c r="C9" s="81">
        <v>948</v>
      </c>
      <c r="D9" s="81">
        <v>419</v>
      </c>
      <c r="E9" s="82">
        <v>529</v>
      </c>
      <c r="F9" s="82">
        <f t="shared" ref="F9:F18" si="0">SUM(G9:I9)</f>
        <v>475</v>
      </c>
      <c r="G9" s="83">
        <v>14</v>
      </c>
      <c r="H9" s="78">
        <v>77</v>
      </c>
      <c r="I9" s="84">
        <v>384</v>
      </c>
      <c r="J9" s="82">
        <v>586</v>
      </c>
      <c r="K9" s="34"/>
    </row>
    <row r="10" spans="1:11" ht="38.25" customHeight="1" x14ac:dyDescent="0.15">
      <c r="A10" s="34"/>
      <c r="B10" s="64" t="s">
        <v>29</v>
      </c>
      <c r="C10" s="85">
        <v>394</v>
      </c>
      <c r="D10" s="85">
        <v>238</v>
      </c>
      <c r="E10" s="86">
        <v>156</v>
      </c>
      <c r="F10" s="85">
        <f t="shared" si="0"/>
        <v>246</v>
      </c>
      <c r="G10" s="87">
        <v>37</v>
      </c>
      <c r="H10" s="88">
        <v>51</v>
      </c>
      <c r="I10" s="89">
        <v>158</v>
      </c>
      <c r="J10" s="86">
        <v>376</v>
      </c>
      <c r="K10" s="34"/>
    </row>
    <row r="11" spans="1:11" ht="38.25" customHeight="1" x14ac:dyDescent="0.15">
      <c r="A11" s="34"/>
      <c r="B11" s="90" t="s">
        <v>28</v>
      </c>
      <c r="C11" s="91">
        <v>427</v>
      </c>
      <c r="D11" s="91">
        <v>183</v>
      </c>
      <c r="E11" s="92">
        <v>244</v>
      </c>
      <c r="F11" s="91">
        <f t="shared" si="0"/>
        <v>191</v>
      </c>
      <c r="G11" s="93">
        <v>19</v>
      </c>
      <c r="H11" s="94">
        <v>42</v>
      </c>
      <c r="I11" s="95">
        <v>130</v>
      </c>
      <c r="J11" s="92">
        <v>304</v>
      </c>
      <c r="K11" s="34"/>
    </row>
    <row r="12" spans="1:11" ht="38.25" customHeight="1" x14ac:dyDescent="0.15">
      <c r="A12" s="34"/>
      <c r="B12" s="90" t="s">
        <v>27</v>
      </c>
      <c r="C12" s="91">
        <v>223</v>
      </c>
      <c r="D12" s="91">
        <v>85</v>
      </c>
      <c r="E12" s="92">
        <v>138</v>
      </c>
      <c r="F12" s="91">
        <f t="shared" si="0"/>
        <v>101</v>
      </c>
      <c r="G12" s="93">
        <v>3</v>
      </c>
      <c r="H12" s="94">
        <v>18</v>
      </c>
      <c r="I12" s="95">
        <v>80</v>
      </c>
      <c r="J12" s="92">
        <v>127</v>
      </c>
      <c r="K12" s="34"/>
    </row>
    <row r="13" spans="1:11" ht="38.25" customHeight="1" x14ac:dyDescent="0.15">
      <c r="A13" s="34"/>
      <c r="B13" s="90" t="s">
        <v>26</v>
      </c>
      <c r="C13" s="91">
        <v>470</v>
      </c>
      <c r="D13" s="91">
        <v>143</v>
      </c>
      <c r="E13" s="92">
        <v>327</v>
      </c>
      <c r="F13" s="91">
        <f t="shared" si="0"/>
        <v>204</v>
      </c>
      <c r="G13" s="93">
        <v>10</v>
      </c>
      <c r="H13" s="94">
        <v>38</v>
      </c>
      <c r="I13" s="95">
        <v>156</v>
      </c>
      <c r="J13" s="92">
        <v>246</v>
      </c>
      <c r="K13" s="34"/>
    </row>
    <row r="14" spans="1:11" ht="38.25" customHeight="1" x14ac:dyDescent="0.15">
      <c r="A14" s="34"/>
      <c r="B14" s="64" t="s">
        <v>25</v>
      </c>
      <c r="C14" s="85">
        <v>243</v>
      </c>
      <c r="D14" s="85">
        <v>120</v>
      </c>
      <c r="E14" s="86">
        <v>123</v>
      </c>
      <c r="F14" s="85">
        <f t="shared" si="0"/>
        <v>123</v>
      </c>
      <c r="G14" s="87">
        <v>4</v>
      </c>
      <c r="H14" s="88">
        <v>23</v>
      </c>
      <c r="I14" s="89">
        <v>96</v>
      </c>
      <c r="J14" s="86">
        <v>177</v>
      </c>
      <c r="K14" s="34"/>
    </row>
    <row r="15" spans="1:11" ht="38.25" customHeight="1" x14ac:dyDescent="0.15">
      <c r="A15" s="34"/>
      <c r="B15" s="80" t="s">
        <v>15</v>
      </c>
      <c r="C15" s="81">
        <f>SUM(C10:C14)</f>
        <v>1757</v>
      </c>
      <c r="D15" s="81">
        <f t="shared" ref="D15:J15" si="1">SUM(D10:D14)</f>
        <v>769</v>
      </c>
      <c r="E15" s="81">
        <f t="shared" si="1"/>
        <v>988</v>
      </c>
      <c r="F15" s="81">
        <f t="shared" si="1"/>
        <v>865</v>
      </c>
      <c r="G15" s="81">
        <f t="shared" si="1"/>
        <v>73</v>
      </c>
      <c r="H15" s="81">
        <f t="shared" si="1"/>
        <v>172</v>
      </c>
      <c r="I15" s="81">
        <f t="shared" si="1"/>
        <v>620</v>
      </c>
      <c r="J15" s="81">
        <f t="shared" si="1"/>
        <v>1230</v>
      </c>
      <c r="K15" s="34"/>
    </row>
    <row r="16" spans="1:11" ht="38.25" customHeight="1" x14ac:dyDescent="0.15">
      <c r="A16" s="34"/>
      <c r="B16" s="64" t="s">
        <v>24</v>
      </c>
      <c r="C16" s="85">
        <v>12</v>
      </c>
      <c r="D16" s="85">
        <v>1</v>
      </c>
      <c r="E16" s="86">
        <v>11</v>
      </c>
      <c r="F16" s="96">
        <v>2</v>
      </c>
      <c r="G16" s="96" t="s">
        <v>210</v>
      </c>
      <c r="H16" s="97" t="s">
        <v>211</v>
      </c>
      <c r="I16" s="89" t="s">
        <v>211</v>
      </c>
      <c r="J16" s="86" t="s">
        <v>211</v>
      </c>
      <c r="K16" s="34"/>
    </row>
    <row r="17" spans="1:11" ht="38.25" customHeight="1" x14ac:dyDescent="0.15">
      <c r="A17" s="34"/>
      <c r="B17" s="90" t="s">
        <v>23</v>
      </c>
      <c r="C17" s="91">
        <v>49</v>
      </c>
      <c r="D17" s="91">
        <v>32</v>
      </c>
      <c r="E17" s="92">
        <v>17</v>
      </c>
      <c r="F17" s="91">
        <f t="shared" si="0"/>
        <v>36</v>
      </c>
      <c r="G17" s="93">
        <v>3</v>
      </c>
      <c r="H17" s="94">
        <v>3</v>
      </c>
      <c r="I17" s="95">
        <v>30</v>
      </c>
      <c r="J17" s="92">
        <v>49</v>
      </c>
      <c r="K17" s="34"/>
    </row>
    <row r="18" spans="1:11" ht="38.25" customHeight="1" x14ac:dyDescent="0.15">
      <c r="A18" s="34"/>
      <c r="B18" s="64" t="s">
        <v>22</v>
      </c>
      <c r="C18" s="85">
        <v>173</v>
      </c>
      <c r="D18" s="85">
        <v>127</v>
      </c>
      <c r="E18" s="86">
        <v>46</v>
      </c>
      <c r="F18" s="85">
        <f t="shared" si="0"/>
        <v>154</v>
      </c>
      <c r="G18" s="98">
        <v>14</v>
      </c>
      <c r="H18" s="88">
        <v>30</v>
      </c>
      <c r="I18" s="89">
        <v>110</v>
      </c>
      <c r="J18" s="86">
        <v>219</v>
      </c>
      <c r="K18" s="34"/>
    </row>
    <row r="19" spans="1:11" ht="38.25" customHeight="1" thickBot="1" x14ac:dyDescent="0.2">
      <c r="A19" s="34"/>
      <c r="B19" s="66" t="s">
        <v>14</v>
      </c>
      <c r="C19" s="76">
        <f>SUM(C16:C18)</f>
        <v>234</v>
      </c>
      <c r="D19" s="76">
        <f>SUM(D16:D18)</f>
        <v>160</v>
      </c>
      <c r="E19" s="76">
        <f>SUM(E16:E18)</f>
        <v>74</v>
      </c>
      <c r="F19" s="99" t="s">
        <v>176</v>
      </c>
      <c r="G19" s="99" t="s">
        <v>176</v>
      </c>
      <c r="H19" s="99" t="s">
        <v>176</v>
      </c>
      <c r="I19" s="99" t="s">
        <v>176</v>
      </c>
      <c r="J19" s="99" t="s">
        <v>176</v>
      </c>
      <c r="K19" s="34"/>
    </row>
    <row r="20" spans="1:11" ht="41.25" customHeight="1" thickBot="1" x14ac:dyDescent="0.2">
      <c r="A20" s="34"/>
      <c r="B20" s="100" t="s">
        <v>18</v>
      </c>
      <c r="C20" s="101">
        <f>SUM(C8,C9,C15,C19)</f>
        <v>4585</v>
      </c>
      <c r="D20" s="101">
        <f t="shared" ref="D20:E20" si="2">SUM(D8,D9,D15,D19)</f>
        <v>2267</v>
      </c>
      <c r="E20" s="101">
        <f t="shared" si="2"/>
        <v>2318</v>
      </c>
      <c r="F20" s="102" t="s">
        <v>176</v>
      </c>
      <c r="G20" s="102" t="s">
        <v>176</v>
      </c>
      <c r="H20" s="102" t="s">
        <v>176</v>
      </c>
      <c r="I20" s="102" t="s">
        <v>176</v>
      </c>
      <c r="J20" s="102" t="s">
        <v>176</v>
      </c>
      <c r="K20" s="34"/>
    </row>
    <row r="21" spans="1:11" ht="41.25" customHeight="1" thickTop="1" x14ac:dyDescent="0.15">
      <c r="A21" s="34"/>
      <c r="B21" s="103" t="s">
        <v>17</v>
      </c>
      <c r="C21" s="104">
        <v>21290</v>
      </c>
      <c r="D21" s="104">
        <v>10479</v>
      </c>
      <c r="E21" s="105">
        <v>10811</v>
      </c>
      <c r="F21" s="104">
        <v>11091</v>
      </c>
      <c r="G21" s="106">
        <v>1938</v>
      </c>
      <c r="H21" s="107">
        <v>2801</v>
      </c>
      <c r="I21" s="108">
        <v>6352</v>
      </c>
      <c r="J21" s="105">
        <v>20432</v>
      </c>
      <c r="K21" s="34"/>
    </row>
    <row r="22" spans="1:11" s="1" customFormat="1" ht="20.100000000000001" customHeight="1" x14ac:dyDescent="0.15">
      <c r="A22" s="34"/>
      <c r="B22" s="109"/>
      <c r="C22" s="110"/>
      <c r="D22" s="110"/>
      <c r="E22" s="111"/>
      <c r="F22" s="110"/>
      <c r="G22" s="112"/>
      <c r="H22" s="113"/>
      <c r="I22" s="112"/>
      <c r="J22" s="46" t="s">
        <v>147</v>
      </c>
      <c r="K22" s="44"/>
    </row>
    <row r="23" spans="1:11" s="1" customFormat="1" ht="26.45" customHeight="1" x14ac:dyDescent="0.15">
      <c r="A23" s="114"/>
      <c r="B23" s="560" t="s">
        <v>148</v>
      </c>
      <c r="C23" s="560"/>
      <c r="D23" s="560"/>
      <c r="E23" s="560"/>
      <c r="F23" s="560"/>
      <c r="G23" s="560"/>
      <c r="H23" s="560"/>
      <c r="I23" s="560"/>
      <c r="J23" s="560"/>
      <c r="K23" s="44"/>
    </row>
    <row r="24" spans="1:11" s="1" customFormat="1" ht="27.6" customHeight="1" x14ac:dyDescent="0.15">
      <c r="A24" s="114"/>
      <c r="B24" s="560" t="s">
        <v>149</v>
      </c>
      <c r="C24" s="561"/>
      <c r="D24" s="561"/>
      <c r="E24" s="561"/>
      <c r="F24" s="561"/>
      <c r="G24" s="561"/>
      <c r="H24" s="561"/>
      <c r="I24" s="561"/>
      <c r="J24" s="561"/>
      <c r="K24" s="44"/>
    </row>
    <row r="25" spans="1:11" ht="26.45" customHeight="1" x14ac:dyDescent="0.15">
      <c r="A25" s="114"/>
      <c r="B25" s="560" t="s">
        <v>150</v>
      </c>
      <c r="C25" s="560"/>
      <c r="D25" s="560"/>
      <c r="E25" s="560"/>
      <c r="F25" s="560"/>
      <c r="G25" s="560"/>
      <c r="H25" s="560"/>
      <c r="I25" s="560"/>
      <c r="J25" s="560"/>
      <c r="K25" s="34"/>
    </row>
    <row r="26" spans="1:11" ht="21.75" customHeight="1" x14ac:dyDescent="0.15">
      <c r="A26" s="115"/>
      <c r="B26" s="114" t="s">
        <v>151</v>
      </c>
      <c r="C26" s="115"/>
      <c r="D26" s="115"/>
      <c r="E26" s="116"/>
      <c r="F26" s="115"/>
      <c r="G26" s="116"/>
      <c r="H26" s="115"/>
      <c r="I26" s="116"/>
      <c r="J26" s="116"/>
      <c r="K26" s="34"/>
    </row>
    <row r="27" spans="1:11" ht="21.75" customHeight="1" x14ac:dyDescent="0.15">
      <c r="D27" s="15"/>
      <c r="E27" s="16"/>
      <c r="F27" s="15"/>
      <c r="G27" s="16"/>
      <c r="H27" s="16"/>
      <c r="I27" s="16"/>
    </row>
    <row r="28" spans="1:11" s="8" customFormat="1" ht="21.75" customHeight="1" x14ac:dyDescent="0.15">
      <c r="D28" s="17"/>
      <c r="E28" s="17"/>
      <c r="F28" s="17"/>
      <c r="G28" s="17"/>
      <c r="H28" s="17"/>
      <c r="I28" s="16"/>
    </row>
    <row r="29" spans="1:11" ht="21.75" customHeight="1" x14ac:dyDescent="0.15">
      <c r="D29" s="15"/>
      <c r="E29" s="16"/>
      <c r="F29" s="15"/>
      <c r="G29" s="16"/>
      <c r="H29" s="16"/>
      <c r="I29" s="16"/>
    </row>
    <row r="30" spans="1:11" ht="21.75" customHeight="1" x14ac:dyDescent="0.15"/>
    <row r="31" spans="1:11" ht="21.75" customHeight="1" x14ac:dyDescent="0.15"/>
    <row r="32" spans="1:11" ht="21.75" customHeight="1" x14ac:dyDescent="0.15"/>
    <row r="33" ht="21.75" customHeight="1" x14ac:dyDescent="0.15"/>
    <row r="34" ht="21.75" customHeight="1" x14ac:dyDescent="0.15"/>
    <row r="35" ht="21.75" customHeight="1" x14ac:dyDescent="0.15"/>
    <row r="36" ht="21.75" customHeight="1" x14ac:dyDescent="0.15"/>
    <row r="37" ht="21.75" customHeight="1" x14ac:dyDescent="0.15"/>
  </sheetData>
  <mergeCells count="7">
    <mergeCell ref="B23:J23"/>
    <mergeCell ref="B24:J24"/>
    <mergeCell ref="B25:J25"/>
    <mergeCell ref="C5:C6"/>
    <mergeCell ref="D5:D6"/>
    <mergeCell ref="E5:E6"/>
    <mergeCell ref="J5:J6"/>
  </mergeCells>
  <phoneticPr fontId="6"/>
  <printOptions horizontalCentered="1"/>
  <pageMargins left="0.74803149606299213" right="0.78740157480314965" top="0.59055118110236227" bottom="0.59055118110236227" header="0.51181102362204722" footer="0.19685039370078741"/>
  <pageSetup paperSize="9" scale="83" firstPageNumber="31" fitToHeight="0" orientation="portrait" blackAndWhite="1" useFirstPageNumber="1" r:id="rId1"/>
  <headerFooter scaleWithDoc="0" alignWithMargins="0">
    <oddFooter xml:space="preserve">&amp;C&amp;P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view="pageBreakPreview" zoomScaleNormal="90" zoomScaleSheetLayoutView="100" workbookViewId="0">
      <selection activeCell="L12" sqref="L12"/>
    </sheetView>
  </sheetViews>
  <sheetFormatPr defaultColWidth="8.125" defaultRowHeight="12.75" x14ac:dyDescent="0.15"/>
  <cols>
    <col min="1" max="1" width="2.25" style="1" customWidth="1"/>
    <col min="2" max="2" width="12.5" style="2" customWidth="1"/>
    <col min="3" max="3" width="8.75" style="2" customWidth="1"/>
    <col min="4" max="4" width="8.375" style="30" customWidth="1"/>
    <col min="5" max="5" width="8.75" style="14" customWidth="1"/>
    <col min="6" max="6" width="8.375" style="14" customWidth="1"/>
    <col min="7" max="7" width="8.75" style="14" customWidth="1"/>
    <col min="8" max="8" width="8.375" style="30" customWidth="1"/>
    <col min="9" max="9" width="13.875" style="1" customWidth="1"/>
    <col min="10" max="16384" width="8.125" style="1"/>
  </cols>
  <sheetData>
    <row r="1" spans="1:9" ht="13.5" customHeight="1" x14ac:dyDescent="0.15">
      <c r="A1" s="44"/>
      <c r="B1" s="40"/>
      <c r="C1" s="40"/>
      <c r="D1" s="47"/>
      <c r="E1" s="46"/>
      <c r="F1" s="46"/>
      <c r="G1" s="46"/>
      <c r="H1" s="47"/>
      <c r="I1" s="44"/>
    </row>
    <row r="2" spans="1:9" ht="18.75" customHeight="1" x14ac:dyDescent="0.15">
      <c r="A2" s="45" t="s">
        <v>153</v>
      </c>
      <c r="B2" s="40"/>
      <c r="C2" s="48"/>
      <c r="D2" s="47"/>
      <c r="E2" s="46"/>
      <c r="F2" s="46"/>
      <c r="G2" s="46"/>
      <c r="H2" s="49"/>
      <c r="I2" s="44"/>
    </row>
    <row r="3" spans="1:9" ht="15" customHeight="1" x14ac:dyDescent="0.15">
      <c r="A3" s="44"/>
      <c r="B3" s="48"/>
      <c r="C3" s="48"/>
      <c r="D3" s="47"/>
      <c r="E3" s="46"/>
      <c r="F3" s="46"/>
      <c r="G3" s="46"/>
      <c r="H3" s="47"/>
      <c r="I3" s="117" t="s">
        <v>198</v>
      </c>
    </row>
    <row r="4" spans="1:9" ht="39" customHeight="1" x14ac:dyDescent="0.15">
      <c r="A4" s="44"/>
      <c r="B4" s="507" t="s">
        <v>44</v>
      </c>
      <c r="C4" s="568" t="s">
        <v>43</v>
      </c>
      <c r="D4" s="569"/>
      <c r="E4" s="570" t="s">
        <v>42</v>
      </c>
      <c r="F4" s="571"/>
      <c r="G4" s="572" t="s">
        <v>41</v>
      </c>
      <c r="H4" s="573"/>
      <c r="I4" s="118" t="s">
        <v>40</v>
      </c>
    </row>
    <row r="5" spans="1:9" ht="37.9" customHeight="1" x14ac:dyDescent="0.15">
      <c r="A5" s="44"/>
      <c r="B5" s="507" t="s">
        <v>0</v>
      </c>
      <c r="C5" s="524">
        <v>1730</v>
      </c>
      <c r="D5" s="119">
        <v>100</v>
      </c>
      <c r="E5" s="525">
        <v>462</v>
      </c>
      <c r="F5" s="120">
        <f>IFERROR(E5/$C5*100,"―　")</f>
        <v>26.705202312138727</v>
      </c>
      <c r="G5" s="526">
        <v>1270</v>
      </c>
      <c r="H5" s="119">
        <f t="shared" ref="H5:H18" si="0">IFERROR(G5/$C5*100,"―　")</f>
        <v>73.410404624277461</v>
      </c>
      <c r="I5" s="121">
        <v>11360</v>
      </c>
    </row>
    <row r="6" spans="1:9" ht="37.9" customHeight="1" x14ac:dyDescent="0.15">
      <c r="A6" s="44"/>
      <c r="B6" s="80" t="s">
        <v>2</v>
      </c>
      <c r="C6" s="122">
        <v>649</v>
      </c>
      <c r="D6" s="123">
        <v>100</v>
      </c>
      <c r="E6" s="124">
        <v>163</v>
      </c>
      <c r="F6" s="120">
        <f t="shared" ref="F6:F18" si="1">IFERROR(E6/$C6*100,"―　")</f>
        <v>25.115562403698</v>
      </c>
      <c r="G6" s="125">
        <v>486</v>
      </c>
      <c r="H6" s="119">
        <f t="shared" si="0"/>
        <v>74.884437596302007</v>
      </c>
      <c r="I6" s="126">
        <v>7712</v>
      </c>
    </row>
    <row r="7" spans="1:9" ht="37.9" customHeight="1" x14ac:dyDescent="0.15">
      <c r="A7" s="44"/>
      <c r="B7" s="127" t="s">
        <v>39</v>
      </c>
      <c r="C7" s="128">
        <v>400</v>
      </c>
      <c r="D7" s="129">
        <v>100</v>
      </c>
      <c r="E7" s="130">
        <v>23</v>
      </c>
      <c r="F7" s="120">
        <f t="shared" si="1"/>
        <v>5.75</v>
      </c>
      <c r="G7" s="527">
        <v>377</v>
      </c>
      <c r="H7" s="119">
        <f t="shared" si="0"/>
        <v>94.25</v>
      </c>
      <c r="I7" s="131">
        <v>1999</v>
      </c>
    </row>
    <row r="8" spans="1:9" ht="37.9" customHeight="1" x14ac:dyDescent="0.15">
      <c r="A8" s="44"/>
      <c r="B8" s="127" t="s">
        <v>7</v>
      </c>
      <c r="C8" s="128">
        <v>311</v>
      </c>
      <c r="D8" s="132">
        <v>100</v>
      </c>
      <c r="E8" s="130">
        <v>93</v>
      </c>
      <c r="F8" s="528">
        <f t="shared" si="1"/>
        <v>29.903536977491964</v>
      </c>
      <c r="G8" s="527">
        <v>218</v>
      </c>
      <c r="H8" s="132">
        <f t="shared" si="0"/>
        <v>70.096463022508033</v>
      </c>
      <c r="I8" s="131">
        <v>1438</v>
      </c>
    </row>
    <row r="9" spans="1:9" ht="37.9" customHeight="1" x14ac:dyDescent="0.15">
      <c r="A9" s="44"/>
      <c r="B9" s="127" t="s">
        <v>8</v>
      </c>
      <c r="C9" s="128">
        <v>134</v>
      </c>
      <c r="D9" s="132">
        <v>100</v>
      </c>
      <c r="E9" s="130">
        <v>5</v>
      </c>
      <c r="F9" s="528">
        <f t="shared" si="1"/>
        <v>3.7313432835820892</v>
      </c>
      <c r="G9" s="527">
        <v>129</v>
      </c>
      <c r="H9" s="132">
        <f t="shared" si="0"/>
        <v>96.268656716417908</v>
      </c>
      <c r="I9" s="131">
        <v>3775</v>
      </c>
    </row>
    <row r="10" spans="1:9" ht="37.9" customHeight="1" x14ac:dyDescent="0.15">
      <c r="A10" s="44"/>
      <c r="B10" s="127" t="s">
        <v>9</v>
      </c>
      <c r="C10" s="128">
        <v>275</v>
      </c>
      <c r="D10" s="132">
        <v>100</v>
      </c>
      <c r="E10" s="130">
        <v>24</v>
      </c>
      <c r="F10" s="528">
        <f t="shared" si="1"/>
        <v>8.7272727272727284</v>
      </c>
      <c r="G10" s="527">
        <v>251</v>
      </c>
      <c r="H10" s="132">
        <f t="shared" si="0"/>
        <v>91.272727272727266</v>
      </c>
      <c r="I10" s="131">
        <v>22461</v>
      </c>
    </row>
    <row r="11" spans="1:9" ht="37.9" customHeight="1" x14ac:dyDescent="0.15">
      <c r="A11" s="44"/>
      <c r="B11" s="508" t="s">
        <v>38</v>
      </c>
      <c r="C11" s="529">
        <v>180</v>
      </c>
      <c r="D11" s="133">
        <v>100</v>
      </c>
      <c r="E11" s="530">
        <v>151</v>
      </c>
      <c r="F11" s="531">
        <f t="shared" si="1"/>
        <v>83.888888888888886</v>
      </c>
      <c r="G11" s="532">
        <v>29</v>
      </c>
      <c r="H11" s="533">
        <f t="shared" si="0"/>
        <v>16.111111111111111</v>
      </c>
      <c r="I11" s="134">
        <v>655</v>
      </c>
    </row>
    <row r="12" spans="1:9" ht="37.9" customHeight="1" x14ac:dyDescent="0.15">
      <c r="A12" s="44"/>
      <c r="B12" s="80" t="s">
        <v>15</v>
      </c>
      <c r="C12" s="122">
        <f>SUM(C11,C10,C9,C8,C7)</f>
        <v>1300</v>
      </c>
      <c r="D12" s="123">
        <f>F12+H12</f>
        <v>100.00000000000001</v>
      </c>
      <c r="E12" s="534">
        <f>SUM(E11,E10,E9,E8,E7)</f>
        <v>296</v>
      </c>
      <c r="F12" s="535">
        <f t="shared" si="1"/>
        <v>22.76923076923077</v>
      </c>
      <c r="G12" s="125">
        <f>SUM(G11,G10,G9,G8,G7)</f>
        <v>1004</v>
      </c>
      <c r="H12" s="123">
        <f t="shared" si="0"/>
        <v>77.230769230769241</v>
      </c>
      <c r="I12" s="135">
        <f>SUM(I11,I10,I9,I8,I7)</f>
        <v>30328</v>
      </c>
    </row>
    <row r="13" spans="1:9" ht="37.9" customHeight="1" x14ac:dyDescent="0.15">
      <c r="A13" s="44"/>
      <c r="B13" s="127" t="s">
        <v>3</v>
      </c>
      <c r="C13" s="128">
        <v>6</v>
      </c>
      <c r="D13" s="129">
        <v>100</v>
      </c>
      <c r="E13" s="130">
        <v>0</v>
      </c>
      <c r="F13" s="136">
        <f t="shared" si="1"/>
        <v>0</v>
      </c>
      <c r="G13" s="536">
        <v>6</v>
      </c>
      <c r="H13" s="129">
        <f t="shared" si="0"/>
        <v>100</v>
      </c>
      <c r="I13" s="131">
        <v>9286</v>
      </c>
    </row>
    <row r="14" spans="1:9" ht="37.9" customHeight="1" x14ac:dyDescent="0.15">
      <c r="A14" s="44"/>
      <c r="B14" s="90" t="s">
        <v>4</v>
      </c>
      <c r="C14" s="537">
        <v>33</v>
      </c>
      <c r="D14" s="132">
        <v>100</v>
      </c>
      <c r="E14" s="137" t="s">
        <v>21</v>
      </c>
      <c r="F14" s="138" t="str">
        <f>IFERROR(E14/$C14*100,"( ― )")</f>
        <v>( ― )</v>
      </c>
      <c r="G14" s="538">
        <v>33</v>
      </c>
      <c r="H14" s="132">
        <f t="shared" si="0"/>
        <v>100</v>
      </c>
      <c r="I14" s="139">
        <v>705</v>
      </c>
    </row>
    <row r="15" spans="1:9" ht="37.9" customHeight="1" x14ac:dyDescent="0.15">
      <c r="A15" s="44"/>
      <c r="B15" s="140" t="s">
        <v>1</v>
      </c>
      <c r="C15" s="539">
        <v>202</v>
      </c>
      <c r="D15" s="141">
        <v>100</v>
      </c>
      <c r="E15" s="142" t="s">
        <v>21</v>
      </c>
      <c r="F15" s="143" t="str">
        <f>IFERROR(E15/$C15*100,"( ― )")</f>
        <v>( ― )</v>
      </c>
      <c r="G15" s="540">
        <v>202</v>
      </c>
      <c r="H15" s="133">
        <f t="shared" si="0"/>
        <v>100</v>
      </c>
      <c r="I15" s="144">
        <v>4097</v>
      </c>
    </row>
    <row r="16" spans="1:9" ht="37.9" customHeight="1" thickBot="1" x14ac:dyDescent="0.2">
      <c r="A16" s="44"/>
      <c r="B16" s="507" t="s">
        <v>14</v>
      </c>
      <c r="C16" s="524">
        <f>SUM(C15,C14,C13)</f>
        <v>241</v>
      </c>
      <c r="D16" s="119">
        <f>F16+H16</f>
        <v>100</v>
      </c>
      <c r="E16" s="145">
        <f>SUM(E15,E14,E13)</f>
        <v>0</v>
      </c>
      <c r="F16" s="146">
        <f t="shared" si="1"/>
        <v>0</v>
      </c>
      <c r="G16" s="524">
        <f>SUM(G15,G14,G13)</f>
        <v>241</v>
      </c>
      <c r="H16" s="147">
        <f t="shared" si="0"/>
        <v>100</v>
      </c>
      <c r="I16" s="148">
        <v>14087</v>
      </c>
    </row>
    <row r="17" spans="1:9" ht="40.5" customHeight="1" thickBot="1" x14ac:dyDescent="0.2">
      <c r="A17" s="44"/>
      <c r="B17" s="149" t="s">
        <v>13</v>
      </c>
      <c r="C17" s="541">
        <f>SUM(C5,C6,C12,C16)</f>
        <v>3920</v>
      </c>
      <c r="D17" s="150">
        <v>100</v>
      </c>
      <c r="E17" s="542">
        <f>SUM(E5,E6,E12,E16)</f>
        <v>921</v>
      </c>
      <c r="F17" s="151">
        <f t="shared" si="1"/>
        <v>23.494897959183675</v>
      </c>
      <c r="G17" s="543">
        <f>SUM(G5,G6,G12,G16)</f>
        <v>3001</v>
      </c>
      <c r="H17" s="544">
        <f t="shared" si="0"/>
        <v>76.556122448979593</v>
      </c>
      <c r="I17" s="152">
        <f>SUM(I5,I6,I12,I16)</f>
        <v>63487</v>
      </c>
    </row>
    <row r="18" spans="1:9" ht="40.5" customHeight="1" thickTop="1" x14ac:dyDescent="0.15">
      <c r="A18" s="44"/>
      <c r="B18" s="103" t="s">
        <v>17</v>
      </c>
      <c r="C18" s="545">
        <v>17800</v>
      </c>
      <c r="D18" s="153">
        <v>100</v>
      </c>
      <c r="E18" s="546">
        <v>3470</v>
      </c>
      <c r="F18" s="154">
        <f t="shared" si="1"/>
        <v>19.49438202247191</v>
      </c>
      <c r="G18" s="547">
        <v>14400</v>
      </c>
      <c r="H18" s="153">
        <f t="shared" si="0"/>
        <v>80.898876404494374</v>
      </c>
      <c r="I18" s="155">
        <v>241632</v>
      </c>
    </row>
    <row r="19" spans="1:9" ht="20.100000000000001" customHeight="1" x14ac:dyDescent="0.15">
      <c r="A19" s="44"/>
      <c r="B19" s="40"/>
      <c r="C19" s="40"/>
      <c r="D19" s="47"/>
      <c r="E19" s="46"/>
      <c r="F19" s="48"/>
      <c r="G19" s="46"/>
      <c r="H19" s="47"/>
      <c r="I19" s="117" t="s">
        <v>199</v>
      </c>
    </row>
    <row r="20" spans="1:9" ht="18" customHeight="1" x14ac:dyDescent="0.15">
      <c r="A20" s="44"/>
      <c r="B20" s="506" t="s">
        <v>203</v>
      </c>
      <c r="C20" s="40"/>
      <c r="D20" s="47"/>
      <c r="E20" s="46"/>
      <c r="F20" s="48"/>
      <c r="G20" s="46"/>
      <c r="H20" s="47"/>
      <c r="I20" s="117"/>
    </row>
    <row r="21" spans="1:9" ht="18" customHeight="1" x14ac:dyDescent="0.15">
      <c r="A21" s="44"/>
      <c r="B21" s="506" t="s">
        <v>37</v>
      </c>
      <c r="C21" s="44"/>
      <c r="D21" s="156"/>
      <c r="E21" s="44"/>
      <c r="F21" s="46"/>
      <c r="G21" s="46"/>
      <c r="H21" s="47"/>
      <c r="I21" s="44"/>
    </row>
    <row r="22" spans="1:9" x14ac:dyDescent="0.15">
      <c r="A22" s="44"/>
      <c r="B22" s="114" t="s">
        <v>36</v>
      </c>
      <c r="C22" s="40"/>
      <c r="D22" s="47"/>
      <c r="E22" s="46"/>
      <c r="F22" s="46"/>
      <c r="G22" s="46"/>
      <c r="H22" s="47"/>
      <c r="I22" s="44"/>
    </row>
    <row r="23" spans="1:9" s="2" customFormat="1" x14ac:dyDescent="0.15">
      <c r="A23" s="40"/>
      <c r="B23" s="40"/>
      <c r="C23" s="40"/>
      <c r="D23" s="41"/>
      <c r="E23" s="40"/>
      <c r="F23" s="40"/>
      <c r="G23" s="41"/>
      <c r="H23" s="41"/>
      <c r="I23" s="40"/>
    </row>
    <row r="24" spans="1:9" x14ac:dyDescent="0.15">
      <c r="H24" s="14"/>
    </row>
  </sheetData>
  <mergeCells count="3">
    <mergeCell ref="C4:D4"/>
    <mergeCell ref="E4:F4"/>
    <mergeCell ref="G4:H4"/>
  </mergeCells>
  <phoneticPr fontId="6"/>
  <printOptions horizontalCentered="1"/>
  <pageMargins left="0.74803149606299213" right="0.78740157480314965" top="0.59055118110236227" bottom="0.59055118110236227" header="0.51181102362204722" footer="0.19685039370078741"/>
  <pageSetup paperSize="9" firstPageNumber="32" fitToHeight="0" orientation="portrait" blackAndWhite="1" useFirstPageNumber="1" r:id="rId1"/>
  <headerFooter scaleWithDoc="0" alignWithMargins="0">
    <oddFooter xml:space="preserve">&amp;C&amp;P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WhiteSpace="0" view="pageBreakPreview" topLeftCell="A13" zoomScaleNormal="100" zoomScaleSheetLayoutView="100" workbookViewId="0">
      <selection activeCell="G16" sqref="G16"/>
    </sheetView>
  </sheetViews>
  <sheetFormatPr defaultRowHeight="13.5" x14ac:dyDescent="0.15"/>
  <cols>
    <col min="1" max="1" width="2.25" customWidth="1"/>
    <col min="2" max="2" width="12.5" customWidth="1"/>
    <col min="3" max="3" width="11.875" customWidth="1"/>
    <col min="4" max="4" width="10.5" customWidth="1"/>
    <col min="5" max="5" width="9.25" customWidth="1"/>
    <col min="6" max="6" width="2.25" customWidth="1"/>
    <col min="7" max="8" width="10.5" customWidth="1"/>
    <col min="9" max="9" width="13" customWidth="1"/>
    <col min="10" max="10" width="8.125" customWidth="1"/>
  </cols>
  <sheetData>
    <row r="1" spans="1:9" x14ac:dyDescent="0.15">
      <c r="A1" s="9"/>
      <c r="B1" s="294"/>
      <c r="C1" s="294"/>
      <c r="D1" s="9"/>
      <c r="E1" s="295"/>
      <c r="F1" s="295"/>
      <c r="G1" s="295"/>
      <c r="H1" s="294"/>
      <c r="I1" s="354"/>
    </row>
    <row r="2" spans="1:9" ht="18.75" customHeight="1" x14ac:dyDescent="0.15">
      <c r="A2" s="296" t="s">
        <v>60</v>
      </c>
      <c r="B2" s="294"/>
      <c r="C2" s="2"/>
      <c r="D2" s="1"/>
      <c r="E2" s="14"/>
      <c r="F2" s="14"/>
      <c r="G2" s="14"/>
      <c r="H2" s="297"/>
      <c r="I2" s="354"/>
    </row>
    <row r="3" spans="1:9" ht="15" customHeight="1" x14ac:dyDescent="0.15">
      <c r="A3" s="296"/>
      <c r="B3" s="294"/>
      <c r="C3" s="2"/>
      <c r="D3" s="1"/>
      <c r="E3" s="14"/>
      <c r="F3" s="14"/>
      <c r="G3" s="14"/>
      <c r="H3" s="297"/>
      <c r="I3" s="292" t="s">
        <v>193</v>
      </c>
    </row>
    <row r="4" spans="1:9" ht="19.899999999999999" customHeight="1" x14ac:dyDescent="0.15">
      <c r="A4" s="9"/>
      <c r="B4" s="578" t="s">
        <v>59</v>
      </c>
      <c r="C4" s="576" t="s">
        <v>58</v>
      </c>
      <c r="D4" s="580" t="s">
        <v>57</v>
      </c>
      <c r="E4" s="581"/>
      <c r="F4" s="581"/>
      <c r="G4" s="581"/>
      <c r="H4" s="582"/>
      <c r="I4" s="576" t="s">
        <v>56</v>
      </c>
    </row>
    <row r="5" spans="1:9" ht="19.899999999999999" customHeight="1" x14ac:dyDescent="0.15">
      <c r="A5" s="9"/>
      <c r="B5" s="577"/>
      <c r="C5" s="579"/>
      <c r="D5" s="298"/>
      <c r="E5" s="583" t="s">
        <v>55</v>
      </c>
      <c r="F5" s="584"/>
      <c r="G5" s="299" t="s">
        <v>54</v>
      </c>
      <c r="H5" s="300" t="s">
        <v>53</v>
      </c>
      <c r="I5" s="577"/>
    </row>
    <row r="6" spans="1:9" ht="38.1" customHeight="1" x14ac:dyDescent="0.15">
      <c r="A6" s="9"/>
      <c r="B6" s="489" t="s">
        <v>31</v>
      </c>
      <c r="C6" s="301">
        <v>11360</v>
      </c>
      <c r="D6" s="302">
        <v>4254.88</v>
      </c>
      <c r="E6" s="303">
        <f t="shared" ref="E6:E11" si="0">D6/C6</f>
        <v>0.37454929577464791</v>
      </c>
      <c r="F6" s="304"/>
      <c r="G6" s="305">
        <v>26</v>
      </c>
      <c r="H6" s="306">
        <v>4228.88</v>
      </c>
      <c r="I6" s="307">
        <v>4192.92</v>
      </c>
    </row>
    <row r="7" spans="1:9" ht="38.1" customHeight="1" x14ac:dyDescent="0.15">
      <c r="A7" s="9"/>
      <c r="B7" s="308" t="s">
        <v>52</v>
      </c>
      <c r="C7" s="309">
        <v>7712</v>
      </c>
      <c r="D7" s="325">
        <v>5243</v>
      </c>
      <c r="E7" s="310">
        <f t="shared" si="0"/>
        <v>0.67984958506224069</v>
      </c>
      <c r="F7" s="311"/>
      <c r="G7" s="312">
        <v>511</v>
      </c>
      <c r="H7" s="327">
        <v>4729.63</v>
      </c>
      <c r="I7" s="309">
        <v>4721.42</v>
      </c>
    </row>
    <row r="8" spans="1:9" ht="38.1" customHeight="1" x14ac:dyDescent="0.15">
      <c r="A8" s="9"/>
      <c r="B8" s="313" t="s">
        <v>51</v>
      </c>
      <c r="C8" s="314">
        <v>1999</v>
      </c>
      <c r="D8" s="315">
        <v>656.69</v>
      </c>
      <c r="E8" s="316">
        <f t="shared" si="0"/>
        <v>0.32850925462731367</v>
      </c>
      <c r="F8" s="317"/>
      <c r="G8" s="318" t="s">
        <v>204</v>
      </c>
      <c r="H8" s="319">
        <v>656.69</v>
      </c>
      <c r="I8" s="314">
        <v>645.88</v>
      </c>
    </row>
    <row r="9" spans="1:9" ht="38.1" customHeight="1" x14ac:dyDescent="0.15">
      <c r="A9" s="9"/>
      <c r="B9" s="313" t="s">
        <v>28</v>
      </c>
      <c r="C9" s="314">
        <v>1438</v>
      </c>
      <c r="D9" s="315">
        <v>344.76</v>
      </c>
      <c r="E9" s="316">
        <f t="shared" si="0"/>
        <v>0.23974965229485395</v>
      </c>
      <c r="F9" s="317"/>
      <c r="G9" s="318" t="s">
        <v>5</v>
      </c>
      <c r="H9" s="319">
        <v>344.76</v>
      </c>
      <c r="I9" s="314">
        <v>314.18</v>
      </c>
    </row>
    <row r="10" spans="1:9" ht="38.1" customHeight="1" x14ac:dyDescent="0.15">
      <c r="A10" s="9"/>
      <c r="B10" s="313" t="s">
        <v>27</v>
      </c>
      <c r="C10" s="314">
        <v>3775</v>
      </c>
      <c r="D10" s="315">
        <v>2857.16</v>
      </c>
      <c r="E10" s="316">
        <f t="shared" si="0"/>
        <v>0.7568635761589404</v>
      </c>
      <c r="F10" s="317"/>
      <c r="G10" s="318" t="s">
        <v>5</v>
      </c>
      <c r="H10" s="319">
        <v>2857.16</v>
      </c>
      <c r="I10" s="314">
        <v>2853.58</v>
      </c>
    </row>
    <row r="11" spans="1:9" ht="38.1" customHeight="1" x14ac:dyDescent="0.15">
      <c r="A11" s="9"/>
      <c r="B11" s="313" t="s">
        <v>26</v>
      </c>
      <c r="C11" s="314">
        <v>22461</v>
      </c>
      <c r="D11" s="315">
        <v>20304</v>
      </c>
      <c r="E11" s="316">
        <f t="shared" si="0"/>
        <v>0.90396687591825831</v>
      </c>
      <c r="F11" s="317"/>
      <c r="G11" s="320">
        <v>6354</v>
      </c>
      <c r="H11" s="319">
        <v>13950</v>
      </c>
      <c r="I11" s="314">
        <v>13948</v>
      </c>
    </row>
    <row r="12" spans="1:9" ht="38.1" customHeight="1" x14ac:dyDescent="0.15">
      <c r="A12" s="9"/>
      <c r="B12" s="321" t="s">
        <v>50</v>
      </c>
      <c r="C12" s="307">
        <v>655</v>
      </c>
      <c r="D12" s="491">
        <v>0</v>
      </c>
      <c r="E12" s="574" t="s">
        <v>49</v>
      </c>
      <c r="F12" s="575"/>
      <c r="G12" s="322" t="s">
        <v>5</v>
      </c>
      <c r="H12" s="323" t="s">
        <v>5</v>
      </c>
      <c r="I12" s="324" t="s">
        <v>5</v>
      </c>
    </row>
    <row r="13" spans="1:9" ht="38.1" customHeight="1" x14ac:dyDescent="0.15">
      <c r="A13" s="9"/>
      <c r="B13" s="308" t="s">
        <v>15</v>
      </c>
      <c r="C13" s="309">
        <v>30328</v>
      </c>
      <c r="D13" s="325">
        <f>D8+D9+D10+D11</f>
        <v>24162.61</v>
      </c>
      <c r="E13" s="310">
        <f t="shared" ref="E13:E19" si="1">D13/C13</f>
        <v>0.79670964125560539</v>
      </c>
      <c r="F13" s="326"/>
      <c r="G13" s="312">
        <v>6354</v>
      </c>
      <c r="H13" s="327">
        <f>SUM(H8+H9+H10+H11)</f>
        <v>17808.61</v>
      </c>
      <c r="I13" s="309">
        <f>I8+I9+I10+I11</f>
        <v>17761.64</v>
      </c>
    </row>
    <row r="14" spans="1:9" ht="38.1" customHeight="1" x14ac:dyDescent="0.15">
      <c r="A14" s="9"/>
      <c r="B14" s="313" t="s">
        <v>24</v>
      </c>
      <c r="C14" s="314">
        <v>9286</v>
      </c>
      <c r="D14" s="315">
        <v>6971.66</v>
      </c>
      <c r="E14" s="316">
        <f t="shared" si="1"/>
        <v>0.75077105319836313</v>
      </c>
      <c r="F14" s="317"/>
      <c r="G14" s="320">
        <f>1408+3.52</f>
        <v>1411.52</v>
      </c>
      <c r="H14" s="319">
        <v>5560.14</v>
      </c>
      <c r="I14" s="314">
        <v>5476.19</v>
      </c>
    </row>
    <row r="15" spans="1:9" ht="38.1" customHeight="1" x14ac:dyDescent="0.15">
      <c r="A15" s="9"/>
      <c r="B15" s="328" t="s">
        <v>23</v>
      </c>
      <c r="C15" s="329">
        <v>705</v>
      </c>
      <c r="D15" s="330">
        <v>353.3</v>
      </c>
      <c r="E15" s="331">
        <f t="shared" si="1"/>
        <v>0.50113475177304967</v>
      </c>
      <c r="F15" s="332"/>
      <c r="G15" s="333" t="s">
        <v>49</v>
      </c>
      <c r="H15" s="334">
        <v>353</v>
      </c>
      <c r="I15" s="329">
        <v>332.67</v>
      </c>
    </row>
    <row r="16" spans="1:9" ht="38.1" customHeight="1" x14ac:dyDescent="0.15">
      <c r="A16" s="9"/>
      <c r="B16" s="328" t="s">
        <v>22</v>
      </c>
      <c r="C16" s="329">
        <v>4097</v>
      </c>
      <c r="D16" s="330">
        <v>3053.75</v>
      </c>
      <c r="E16" s="331">
        <f t="shared" si="1"/>
        <v>0.74536246033683184</v>
      </c>
      <c r="F16" s="332"/>
      <c r="G16" s="335">
        <v>85</v>
      </c>
      <c r="H16" s="334">
        <v>2968.75</v>
      </c>
      <c r="I16" s="329">
        <v>2953.47</v>
      </c>
    </row>
    <row r="17" spans="1:9" ht="38.1" customHeight="1" thickBot="1" x14ac:dyDescent="0.2">
      <c r="A17" s="9"/>
      <c r="B17" s="336" t="s">
        <v>14</v>
      </c>
      <c r="C17" s="337">
        <v>14087</v>
      </c>
      <c r="D17" s="338">
        <f>D14+D15+D16</f>
        <v>10378.709999999999</v>
      </c>
      <c r="E17" s="339">
        <f t="shared" si="1"/>
        <v>0.73675800383332146</v>
      </c>
      <c r="F17" s="340"/>
      <c r="G17" s="341">
        <f>G14+G16</f>
        <v>1496.52</v>
      </c>
      <c r="H17" s="342">
        <f>H14+H15+H16</f>
        <v>8881.89</v>
      </c>
      <c r="I17" s="337">
        <f>I14+I15+I16</f>
        <v>8762.33</v>
      </c>
    </row>
    <row r="18" spans="1:9" ht="38.1" customHeight="1" thickBot="1" x14ac:dyDescent="0.2">
      <c r="A18" s="9"/>
      <c r="B18" s="250" t="s">
        <v>48</v>
      </c>
      <c r="C18" s="343">
        <f>SUM(C17,C13,C7,C6)</f>
        <v>63487</v>
      </c>
      <c r="D18" s="355">
        <f>SUM(D17,D13,D7,D6)</f>
        <v>44039.199999999997</v>
      </c>
      <c r="E18" s="344">
        <f>D18/C18</f>
        <v>0.69367272039945183</v>
      </c>
      <c r="F18" s="345"/>
      <c r="G18" s="495">
        <f>SUM(G17,G13,G7,G6)</f>
        <v>8387.52</v>
      </c>
      <c r="H18" s="496">
        <f>SUM(H17,H13,H7,H6)</f>
        <v>35649.01</v>
      </c>
      <c r="I18" s="343">
        <f>SUM(I17,I13,I7,I6)</f>
        <v>35438.31</v>
      </c>
    </row>
    <row r="19" spans="1:9" ht="39" customHeight="1" thickTop="1" x14ac:dyDescent="0.15">
      <c r="A19" s="9"/>
      <c r="B19" s="257" t="s">
        <v>47</v>
      </c>
      <c r="C19" s="346">
        <v>241654</v>
      </c>
      <c r="D19" s="356">
        <v>94346</v>
      </c>
      <c r="E19" s="347">
        <f t="shared" si="1"/>
        <v>0.3904177046521059</v>
      </c>
      <c r="F19" s="348"/>
      <c r="G19" s="497">
        <f>10018+388.6-75</f>
        <v>10331.6</v>
      </c>
      <c r="H19" s="498">
        <f>83941+75</f>
        <v>84016</v>
      </c>
      <c r="I19" s="346">
        <v>79096</v>
      </c>
    </row>
    <row r="20" spans="1:9" ht="9.9499999999999993" customHeight="1" x14ac:dyDescent="0.15">
      <c r="A20" s="9"/>
      <c r="B20" s="349"/>
      <c r="C20" s="349"/>
      <c r="D20" s="349"/>
      <c r="E20" s="350"/>
      <c r="F20" s="350"/>
      <c r="G20" s="350"/>
      <c r="H20" s="351"/>
      <c r="I20" s="354"/>
    </row>
    <row r="21" spans="1:9" ht="18" customHeight="1" x14ac:dyDescent="0.15">
      <c r="A21" s="9"/>
      <c r="B21" s="352" t="s">
        <v>208</v>
      </c>
      <c r="C21" s="349"/>
      <c r="D21" s="349"/>
      <c r="E21" s="350"/>
      <c r="F21" s="350"/>
      <c r="G21" s="350"/>
      <c r="H21" s="351"/>
      <c r="I21" s="354"/>
    </row>
    <row r="22" spans="1:9" ht="18" customHeight="1" x14ac:dyDescent="0.15">
      <c r="A22" s="9"/>
      <c r="B22" s="352" t="s">
        <v>207</v>
      </c>
      <c r="C22" s="349"/>
      <c r="D22" s="349"/>
      <c r="E22" s="350"/>
      <c r="F22" s="350"/>
      <c r="G22" s="350"/>
      <c r="H22" s="351"/>
      <c r="I22" s="354"/>
    </row>
    <row r="23" spans="1:9" ht="18" customHeight="1" x14ac:dyDescent="0.15">
      <c r="A23" s="9"/>
      <c r="B23" s="352" t="s">
        <v>46</v>
      </c>
      <c r="C23" s="349"/>
      <c r="D23" s="353"/>
      <c r="E23" s="350"/>
      <c r="F23" s="350"/>
      <c r="G23" s="353"/>
      <c r="H23" s="353"/>
      <c r="I23" s="354"/>
    </row>
    <row r="24" spans="1:9" ht="18" customHeight="1" x14ac:dyDescent="0.15">
      <c r="A24" s="9"/>
      <c r="B24" s="352" t="s">
        <v>45</v>
      </c>
      <c r="C24" s="349"/>
      <c r="D24" s="353"/>
      <c r="E24" s="350"/>
      <c r="F24" s="350"/>
      <c r="G24" s="350"/>
      <c r="H24" s="350"/>
      <c r="I24" s="354"/>
    </row>
    <row r="25" spans="1:9" x14ac:dyDescent="0.15">
      <c r="A25" s="354"/>
      <c r="B25" s="354"/>
      <c r="C25" s="354"/>
      <c r="D25" s="354"/>
      <c r="E25" s="354"/>
      <c r="F25" s="354"/>
      <c r="G25" s="354"/>
      <c r="H25" s="354"/>
      <c r="I25" s="354"/>
    </row>
    <row r="26" spans="1:9" x14ac:dyDescent="0.15">
      <c r="A26" s="354"/>
      <c r="B26" s="354"/>
      <c r="C26" s="354"/>
      <c r="D26" s="354"/>
      <c r="E26" s="354"/>
      <c r="F26" s="354"/>
      <c r="G26" s="354"/>
      <c r="H26" s="354"/>
      <c r="I26" s="354"/>
    </row>
    <row r="27" spans="1:9" x14ac:dyDescent="0.15">
      <c r="A27" s="354"/>
      <c r="B27" s="354"/>
      <c r="C27" s="354"/>
      <c r="D27" s="354"/>
      <c r="E27" s="354"/>
      <c r="F27" s="354"/>
      <c r="G27" s="354"/>
      <c r="H27" s="354"/>
      <c r="I27" s="354"/>
    </row>
    <row r="28" spans="1:9" x14ac:dyDescent="0.15">
      <c r="A28" s="354"/>
      <c r="B28" s="354"/>
      <c r="C28" s="354"/>
      <c r="D28" s="354"/>
      <c r="E28" s="354"/>
      <c r="F28" s="354"/>
      <c r="G28" s="354"/>
      <c r="H28" s="354"/>
      <c r="I28" s="354"/>
    </row>
    <row r="29" spans="1:9" x14ac:dyDescent="0.15">
      <c r="A29" s="354"/>
      <c r="B29" s="354"/>
      <c r="C29" s="354"/>
      <c r="D29" s="354"/>
      <c r="E29" s="354"/>
      <c r="F29" s="354"/>
      <c r="G29" s="354"/>
      <c r="H29" s="354"/>
      <c r="I29" s="354"/>
    </row>
  </sheetData>
  <mergeCells count="6">
    <mergeCell ref="E12:F12"/>
    <mergeCell ref="I4:I5"/>
    <mergeCell ref="B4:B5"/>
    <mergeCell ref="C4:C5"/>
    <mergeCell ref="D4:H4"/>
    <mergeCell ref="E5:F5"/>
  </mergeCells>
  <phoneticPr fontId="6"/>
  <pageMargins left="0.7" right="0.7" top="0.75" bottom="0.75" header="0.3" footer="0.3"/>
  <pageSetup paperSize="9" orientation="portrait" r:id="rId1"/>
  <headerFooter>
    <oddFooter>&amp;C33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8"/>
  <sheetViews>
    <sheetView view="pageBreakPreview" zoomScaleNormal="110" zoomScaleSheetLayoutView="100" workbookViewId="0">
      <selection activeCell="E14" sqref="A11:H29"/>
    </sheetView>
  </sheetViews>
  <sheetFormatPr defaultColWidth="8.125" defaultRowHeight="13.5" x14ac:dyDescent="0.15"/>
  <cols>
    <col min="1" max="1" width="2.25" style="9" customWidth="1"/>
    <col min="2" max="2" width="11.25" style="9" customWidth="1"/>
    <col min="3" max="8" width="11.375" style="9" customWidth="1"/>
    <col min="9" max="10" width="9" style="9" customWidth="1"/>
    <col min="11" max="11" width="9" style="11" customWidth="1"/>
    <col min="12" max="15" width="6.75" style="11" customWidth="1"/>
    <col min="16" max="23" width="8.125" style="11"/>
    <col min="24" max="16384" width="8.125" style="9"/>
  </cols>
  <sheetData>
    <row r="1" spans="1:23" ht="13.5" customHeight="1" x14ac:dyDescent="0.15">
      <c r="A1" s="50"/>
      <c r="B1" s="50"/>
      <c r="C1" s="50"/>
      <c r="D1" s="585"/>
      <c r="E1" s="585"/>
      <c r="F1" s="50"/>
      <c r="G1" s="50"/>
      <c r="H1" s="50"/>
    </row>
    <row r="2" spans="1:23" ht="18.75" customHeight="1" x14ac:dyDescent="0.15">
      <c r="A2" s="45" t="s">
        <v>77</v>
      </c>
      <c r="B2" s="50"/>
      <c r="C2" s="44"/>
      <c r="D2" s="44"/>
      <c r="E2" s="44"/>
      <c r="F2" s="44"/>
      <c r="G2" s="44"/>
      <c r="H2" s="46"/>
    </row>
    <row r="3" spans="1:23" ht="12.75" customHeight="1" x14ac:dyDescent="0.15">
      <c r="A3" s="50"/>
      <c r="B3" s="357"/>
      <c r="C3" s="358"/>
      <c r="D3" s="358"/>
      <c r="E3" s="358"/>
      <c r="F3" s="358"/>
      <c r="G3" s="358"/>
      <c r="H3" s="117" t="s">
        <v>213</v>
      </c>
    </row>
    <row r="4" spans="1:23" ht="12.75" customHeight="1" x14ac:dyDescent="0.15">
      <c r="A4" s="50"/>
      <c r="B4" s="590" t="s">
        <v>76</v>
      </c>
      <c r="C4" s="591" t="s">
        <v>75</v>
      </c>
      <c r="D4" s="592"/>
      <c r="E4" s="590" t="s">
        <v>74</v>
      </c>
      <c r="F4" s="590"/>
      <c r="G4" s="590"/>
      <c r="H4" s="590"/>
    </row>
    <row r="5" spans="1:23" ht="12.75" customHeight="1" x14ac:dyDescent="0.15">
      <c r="A5" s="50"/>
      <c r="B5" s="590"/>
      <c r="C5" s="523" t="s">
        <v>73</v>
      </c>
      <c r="D5" s="523" t="s">
        <v>72</v>
      </c>
      <c r="E5" s="590"/>
      <c r="F5" s="590"/>
      <c r="G5" s="590"/>
      <c r="H5" s="590"/>
    </row>
    <row r="6" spans="1:23" ht="18" customHeight="1" x14ac:dyDescent="0.15">
      <c r="A6" s="50"/>
      <c r="B6" s="522" t="s">
        <v>71</v>
      </c>
      <c r="C6" s="359">
        <v>11</v>
      </c>
      <c r="D6" s="359">
        <v>4</v>
      </c>
      <c r="E6" s="586" t="s">
        <v>70</v>
      </c>
      <c r="F6" s="586"/>
      <c r="G6" s="586"/>
      <c r="H6" s="586"/>
    </row>
    <row r="7" spans="1:23" ht="18" customHeight="1" x14ac:dyDescent="0.15">
      <c r="A7" s="50"/>
      <c r="B7" s="522" t="s">
        <v>69</v>
      </c>
      <c r="C7" s="359">
        <v>26</v>
      </c>
      <c r="D7" s="359">
        <v>16</v>
      </c>
      <c r="E7" s="593" t="s">
        <v>214</v>
      </c>
      <c r="F7" s="593"/>
      <c r="G7" s="593"/>
      <c r="H7" s="593"/>
    </row>
    <row r="8" spans="1:23" ht="18" customHeight="1" x14ac:dyDescent="0.15">
      <c r="A8" s="50"/>
      <c r="B8" s="523" t="s">
        <v>19</v>
      </c>
      <c r="C8" s="359">
        <f>SUM(C6:C7)</f>
        <v>37</v>
      </c>
      <c r="D8" s="359">
        <f>SUM(D6:D7)</f>
        <v>20</v>
      </c>
      <c r="E8" s="586"/>
      <c r="F8" s="586"/>
      <c r="G8" s="586"/>
      <c r="H8" s="586"/>
    </row>
    <row r="9" spans="1:23" ht="15" customHeight="1" x14ac:dyDescent="0.15">
      <c r="A9" s="50"/>
      <c r="B9" s="48" t="s">
        <v>68</v>
      </c>
      <c r="C9" s="358"/>
      <c r="D9" s="358"/>
      <c r="E9" s="358"/>
      <c r="F9" s="358"/>
      <c r="G9" s="358"/>
      <c r="H9" s="360"/>
    </row>
    <row r="10" spans="1:23" ht="15" customHeight="1" x14ac:dyDescent="0.15">
      <c r="A10" s="50"/>
      <c r="B10" s="48"/>
      <c r="C10" s="44"/>
      <c r="D10" s="44"/>
      <c r="E10" s="44"/>
      <c r="F10" s="44"/>
      <c r="G10" s="44"/>
      <c r="H10" s="44"/>
    </row>
    <row r="11" spans="1:23" ht="18.75" customHeight="1" x14ac:dyDescent="0.15">
      <c r="A11" s="296" t="s">
        <v>159</v>
      </c>
      <c r="C11" s="1"/>
      <c r="D11" s="1"/>
      <c r="E11" s="44"/>
      <c r="F11" s="44"/>
      <c r="G11" s="44"/>
      <c r="H11" s="44"/>
    </row>
    <row r="12" spans="1:23" ht="13.15" customHeight="1" x14ac:dyDescent="0.15">
      <c r="A12" s="361"/>
      <c r="B12" s="561" t="s">
        <v>160</v>
      </c>
      <c r="C12" s="561"/>
      <c r="D12" s="44"/>
      <c r="E12" s="44"/>
      <c r="F12" s="44"/>
      <c r="G12" s="44"/>
      <c r="H12" s="44"/>
    </row>
    <row r="13" spans="1:23" ht="12" customHeight="1" x14ac:dyDescent="0.15">
      <c r="A13" s="50"/>
      <c r="B13" s="589"/>
      <c r="C13" s="589"/>
      <c r="D13" s="44"/>
      <c r="E13" s="50"/>
      <c r="F13" s="50"/>
      <c r="G13" s="50"/>
      <c r="H13" s="117" t="s">
        <v>215</v>
      </c>
    </row>
    <row r="14" spans="1:23" ht="21" customHeight="1" x14ac:dyDescent="0.15">
      <c r="A14" s="50"/>
      <c r="B14" s="522" t="s">
        <v>161</v>
      </c>
      <c r="C14" s="523" t="s">
        <v>162</v>
      </c>
      <c r="D14" s="362" t="s">
        <v>163</v>
      </c>
      <c r="E14" s="362" t="s">
        <v>164</v>
      </c>
      <c r="F14" s="362" t="s">
        <v>67</v>
      </c>
      <c r="G14" s="362" t="s">
        <v>165</v>
      </c>
      <c r="H14" s="499" t="s">
        <v>66</v>
      </c>
      <c r="I14" s="11"/>
      <c r="J14" s="11"/>
      <c r="V14" s="9"/>
      <c r="W14" s="9"/>
    </row>
    <row r="15" spans="1:23" ht="17.25" customHeight="1" x14ac:dyDescent="0.15">
      <c r="A15" s="50"/>
      <c r="B15" s="522" t="s">
        <v>61</v>
      </c>
      <c r="C15" s="363">
        <v>2174.2530000000002</v>
      </c>
      <c r="D15" s="364">
        <v>3695.5250000000001</v>
      </c>
      <c r="E15" s="365" t="s">
        <v>166</v>
      </c>
      <c r="F15" s="364">
        <v>35.036000000000001</v>
      </c>
      <c r="G15" s="364">
        <v>4.1580000000000004</v>
      </c>
      <c r="H15" s="500">
        <v>78.819000000000003</v>
      </c>
      <c r="I15" s="11"/>
      <c r="J15" s="11"/>
      <c r="V15" s="9"/>
      <c r="W15" s="9"/>
    </row>
    <row r="16" spans="1:23" ht="17.25" customHeight="1" x14ac:dyDescent="0.15">
      <c r="A16" s="50"/>
      <c r="B16" s="522" t="s">
        <v>16</v>
      </c>
      <c r="C16" s="363">
        <v>2419.4340000000002</v>
      </c>
      <c r="D16" s="364">
        <v>1700.723</v>
      </c>
      <c r="E16" s="366" t="s">
        <v>5</v>
      </c>
      <c r="F16" s="364">
        <v>21.094999999999999</v>
      </c>
      <c r="G16" s="364">
        <v>0.63</v>
      </c>
      <c r="H16" s="500">
        <v>35.442</v>
      </c>
      <c r="I16" s="11"/>
      <c r="J16" s="11"/>
      <c r="V16" s="9"/>
      <c r="W16" s="9"/>
    </row>
    <row r="17" spans="1:23" ht="17.25" customHeight="1" x14ac:dyDescent="0.15">
      <c r="A17" s="50"/>
      <c r="B17" s="367" t="s">
        <v>6</v>
      </c>
      <c r="C17" s="368">
        <v>0</v>
      </c>
      <c r="D17" s="369">
        <v>0</v>
      </c>
      <c r="E17" s="369">
        <v>0</v>
      </c>
      <c r="F17" s="370" t="s">
        <v>166</v>
      </c>
      <c r="G17" s="370" t="s">
        <v>166</v>
      </c>
      <c r="H17" s="501">
        <v>0</v>
      </c>
      <c r="I17" s="11"/>
      <c r="J17" s="11"/>
      <c r="V17" s="9"/>
      <c r="W17" s="9"/>
    </row>
    <row r="18" spans="1:23" ht="17.25" customHeight="1" x14ac:dyDescent="0.15">
      <c r="A18" s="50"/>
      <c r="B18" s="371" t="s">
        <v>167</v>
      </c>
      <c r="C18" s="372" t="s">
        <v>166</v>
      </c>
      <c r="D18" s="376">
        <v>4.6740000000000004</v>
      </c>
      <c r="E18" s="374">
        <v>0</v>
      </c>
      <c r="F18" s="374">
        <v>0</v>
      </c>
      <c r="G18" s="374">
        <v>0</v>
      </c>
      <c r="H18" s="502">
        <v>0</v>
      </c>
      <c r="I18" s="11"/>
      <c r="J18" s="11"/>
      <c r="V18" s="9"/>
      <c r="W18" s="9"/>
    </row>
    <row r="19" spans="1:23" ht="17.25" customHeight="1" x14ac:dyDescent="0.15">
      <c r="A19" s="50"/>
      <c r="B19" s="371" t="s">
        <v>8</v>
      </c>
      <c r="C19" s="375">
        <v>445.55200000000002</v>
      </c>
      <c r="D19" s="376">
        <v>223.31299999999999</v>
      </c>
      <c r="E19" s="374">
        <v>0</v>
      </c>
      <c r="F19" s="374">
        <v>0</v>
      </c>
      <c r="G19" s="374">
        <v>0</v>
      </c>
      <c r="H19" s="502">
        <v>0</v>
      </c>
      <c r="I19" s="11"/>
      <c r="J19" s="11"/>
      <c r="V19" s="9"/>
      <c r="W19" s="9"/>
    </row>
    <row r="20" spans="1:23" ht="17.25" customHeight="1" x14ac:dyDescent="0.15">
      <c r="A20" s="50"/>
      <c r="B20" s="371" t="s">
        <v>9</v>
      </c>
      <c r="C20" s="377">
        <v>1077.5820000000001</v>
      </c>
      <c r="D20" s="376">
        <v>1509.422</v>
      </c>
      <c r="E20" s="374">
        <v>0</v>
      </c>
      <c r="F20" s="374">
        <v>0</v>
      </c>
      <c r="G20" s="374">
        <v>0</v>
      </c>
      <c r="H20" s="502">
        <v>0</v>
      </c>
      <c r="I20" s="11"/>
      <c r="J20" s="11"/>
      <c r="V20" s="9"/>
      <c r="W20" s="9"/>
    </row>
    <row r="21" spans="1:23" ht="17.25" customHeight="1" x14ac:dyDescent="0.15">
      <c r="A21" s="50"/>
      <c r="B21" s="378" t="s">
        <v>10</v>
      </c>
      <c r="C21" s="379">
        <v>0</v>
      </c>
      <c r="D21" s="366">
        <v>0</v>
      </c>
      <c r="E21" s="366">
        <v>0</v>
      </c>
      <c r="F21" s="366">
        <v>0</v>
      </c>
      <c r="G21" s="366">
        <v>0</v>
      </c>
      <c r="H21" s="503">
        <v>0</v>
      </c>
      <c r="I21" s="11"/>
      <c r="J21" s="11"/>
      <c r="V21" s="9"/>
      <c r="W21" s="9"/>
    </row>
    <row r="22" spans="1:23" ht="17.25" customHeight="1" x14ac:dyDescent="0.15">
      <c r="A22" s="50"/>
      <c r="B22" s="378" t="s">
        <v>15</v>
      </c>
      <c r="C22" s="363">
        <f>SUM(C17:C21)</f>
        <v>1523.134</v>
      </c>
      <c r="D22" s="364">
        <f t="shared" ref="D22:G22" si="0">SUM(D17:D21)</f>
        <v>1737.4090000000001</v>
      </c>
      <c r="E22" s="366">
        <f t="shared" si="0"/>
        <v>0</v>
      </c>
      <c r="F22" s="366">
        <f t="shared" si="0"/>
        <v>0</v>
      </c>
      <c r="G22" s="366">
        <f t="shared" si="0"/>
        <v>0</v>
      </c>
      <c r="H22" s="503">
        <v>0</v>
      </c>
      <c r="I22" s="11"/>
      <c r="J22" s="11"/>
      <c r="V22" s="9"/>
      <c r="W22" s="9"/>
    </row>
    <row r="23" spans="1:23" ht="17.25" customHeight="1" x14ac:dyDescent="0.15">
      <c r="A23" s="50"/>
      <c r="B23" s="380" t="s">
        <v>11</v>
      </c>
      <c r="C23" s="381">
        <v>981.46299999999997</v>
      </c>
      <c r="D23" s="382">
        <v>1972.7270000000001</v>
      </c>
      <c r="E23" s="369">
        <v>0</v>
      </c>
      <c r="F23" s="369">
        <v>0</v>
      </c>
      <c r="G23" s="382">
        <v>0.28199999999999997</v>
      </c>
      <c r="H23" s="504">
        <v>19.219000000000001</v>
      </c>
      <c r="I23" s="11"/>
      <c r="J23" s="11"/>
      <c r="V23" s="9"/>
      <c r="W23" s="9"/>
    </row>
    <row r="24" spans="1:23" ht="17.25" customHeight="1" x14ac:dyDescent="0.15">
      <c r="A24" s="50"/>
      <c r="B24" s="383" t="s">
        <v>12</v>
      </c>
      <c r="C24" s="373">
        <v>0</v>
      </c>
      <c r="D24" s="374">
        <v>0</v>
      </c>
      <c r="E24" s="374">
        <v>0</v>
      </c>
      <c r="F24" s="374">
        <v>0</v>
      </c>
      <c r="G24" s="374">
        <v>0</v>
      </c>
      <c r="H24" s="502">
        <v>0</v>
      </c>
      <c r="I24" s="11"/>
      <c r="J24" s="11"/>
      <c r="V24" s="9"/>
      <c r="W24" s="9"/>
    </row>
    <row r="25" spans="1:23" ht="17.25" customHeight="1" x14ac:dyDescent="0.15">
      <c r="A25" s="50"/>
      <c r="B25" s="378" t="s">
        <v>1</v>
      </c>
      <c r="C25" s="384">
        <v>237.96700000000001</v>
      </c>
      <c r="D25" s="364">
        <v>470.291</v>
      </c>
      <c r="E25" s="364">
        <v>2.8479999999999999</v>
      </c>
      <c r="F25" s="477">
        <v>0</v>
      </c>
      <c r="G25" s="364">
        <v>1.849</v>
      </c>
      <c r="H25" s="500">
        <v>2.2909999999999999</v>
      </c>
      <c r="I25" s="11"/>
      <c r="J25" s="11"/>
      <c r="V25" s="9"/>
      <c r="W25" s="9"/>
    </row>
    <row r="26" spans="1:23" ht="17.25" customHeight="1" x14ac:dyDescent="0.15">
      <c r="A26" s="50"/>
      <c r="B26" s="378" t="s">
        <v>14</v>
      </c>
      <c r="C26" s="384">
        <f t="shared" ref="C26:H26" si="1">SUM(C23:C25)</f>
        <v>1219.43</v>
      </c>
      <c r="D26" s="364">
        <f>SUM(D23:D25)</f>
        <v>2443.018</v>
      </c>
      <c r="E26" s="364">
        <f>SUM(E23:E25)</f>
        <v>2.8479999999999999</v>
      </c>
      <c r="F26" s="492">
        <v>0</v>
      </c>
      <c r="G26" s="364">
        <f t="shared" si="1"/>
        <v>2.1309999999999998</v>
      </c>
      <c r="H26" s="500">
        <f t="shared" si="1"/>
        <v>21.51</v>
      </c>
      <c r="I26" s="11"/>
      <c r="J26" s="11"/>
      <c r="V26" s="9"/>
      <c r="W26" s="9"/>
    </row>
    <row r="27" spans="1:23" ht="17.25" customHeight="1" thickBot="1" x14ac:dyDescent="0.2">
      <c r="A27" s="50"/>
      <c r="B27" s="380" t="s">
        <v>18</v>
      </c>
      <c r="C27" s="381">
        <f t="shared" ref="C27:G27" si="2">SUM(C26,C22,C16,C15)</f>
        <v>7336.2510000000002</v>
      </c>
      <c r="D27" s="382">
        <f>SUM(D26,D22,D16,D15)</f>
        <v>9576.6749999999993</v>
      </c>
      <c r="E27" s="382">
        <f>SUM(E26,E22,E16,E15)</f>
        <v>2.8479999999999999</v>
      </c>
      <c r="F27" s="382">
        <f>SUM(F26,F22,F16,F15)</f>
        <v>56.131</v>
      </c>
      <c r="G27" s="382">
        <f t="shared" si="2"/>
        <v>6.9190000000000005</v>
      </c>
      <c r="H27" s="504">
        <f>SUM(H26,H22,H16,H15)</f>
        <v>135.77100000000002</v>
      </c>
      <c r="I27" s="11"/>
      <c r="J27" s="11"/>
      <c r="V27" s="9"/>
      <c r="W27" s="9"/>
    </row>
    <row r="28" spans="1:23" ht="17.25" customHeight="1" thickTop="1" x14ac:dyDescent="0.15">
      <c r="A28" s="50"/>
      <c r="B28" s="385" t="s">
        <v>17</v>
      </c>
      <c r="C28" s="386">
        <v>16207.991</v>
      </c>
      <c r="D28" s="387">
        <v>16351.380999999999</v>
      </c>
      <c r="E28" s="387">
        <v>3.528</v>
      </c>
      <c r="F28" s="387">
        <v>231.93700000000001</v>
      </c>
      <c r="G28" s="388">
        <v>24.664999999999999</v>
      </c>
      <c r="H28" s="505">
        <v>797.78099999999995</v>
      </c>
      <c r="I28" s="11"/>
      <c r="J28" s="11"/>
      <c r="V28" s="9"/>
      <c r="W28" s="9"/>
    </row>
    <row r="29" spans="1:23" ht="15" customHeight="1" x14ac:dyDescent="0.15">
      <c r="A29" s="50"/>
      <c r="B29" s="389"/>
      <c r="C29" s="390"/>
      <c r="D29" s="390"/>
      <c r="E29" s="390"/>
      <c r="F29" s="391"/>
      <c r="G29" s="391"/>
      <c r="H29" s="205" t="s">
        <v>168</v>
      </c>
      <c r="I29" s="19"/>
      <c r="K29" s="9"/>
    </row>
    <row r="30" spans="1:23" ht="4.9000000000000004" customHeight="1" x14ac:dyDescent="0.15">
      <c r="A30" s="50"/>
      <c r="B30" s="392"/>
      <c r="C30" s="393"/>
      <c r="D30" s="393"/>
      <c r="E30" s="393"/>
      <c r="F30" s="393"/>
      <c r="G30" s="393"/>
      <c r="H30" s="394"/>
      <c r="I30" s="19"/>
      <c r="J30" s="19"/>
    </row>
    <row r="31" spans="1:23" ht="15" customHeight="1" x14ac:dyDescent="0.15">
      <c r="A31" s="395"/>
      <c r="B31" s="587" t="s">
        <v>169</v>
      </c>
      <c r="C31" s="587"/>
      <c r="D31" s="587"/>
      <c r="E31" s="396"/>
      <c r="F31" s="396"/>
      <c r="G31" s="396"/>
      <c r="H31" s="397"/>
      <c r="I31" s="26"/>
      <c r="J31" s="26"/>
    </row>
    <row r="32" spans="1:23" ht="12.75" customHeight="1" x14ac:dyDescent="0.15">
      <c r="B32" s="588"/>
      <c r="C32" s="588"/>
      <c r="D32" s="588"/>
      <c r="E32" s="396"/>
      <c r="F32" s="396"/>
      <c r="G32" s="396"/>
      <c r="H32" s="19" t="s">
        <v>182</v>
      </c>
    </row>
    <row r="33" spans="2:23" s="10" customFormat="1" ht="21.75" customHeight="1" x14ac:dyDescent="0.15">
      <c r="B33" s="398" t="s">
        <v>170</v>
      </c>
      <c r="C33" s="399" t="s">
        <v>65</v>
      </c>
      <c r="D33" s="400" t="s">
        <v>64</v>
      </c>
      <c r="E33" s="400" t="s">
        <v>171</v>
      </c>
      <c r="F33" s="400" t="s">
        <v>172</v>
      </c>
      <c r="G33" s="400" t="s">
        <v>63</v>
      </c>
      <c r="H33" s="401" t="s">
        <v>62</v>
      </c>
      <c r="J33" s="27"/>
      <c r="K33" s="27"/>
      <c r="L33" s="27"/>
      <c r="M33" s="27"/>
      <c r="N33" s="27"/>
      <c r="O33" s="27"/>
      <c r="P33" s="27"/>
      <c r="Q33" s="27"/>
      <c r="R33" s="27"/>
      <c r="S33" s="27"/>
    </row>
    <row r="34" spans="2:23" ht="17.45" customHeight="1" x14ac:dyDescent="0.15">
      <c r="B34" s="402" t="s">
        <v>61</v>
      </c>
      <c r="C34" s="403">
        <v>58.6</v>
      </c>
      <c r="D34" s="404">
        <v>0.1</v>
      </c>
      <c r="E34" s="404">
        <v>0.1</v>
      </c>
      <c r="F34" s="405">
        <v>0</v>
      </c>
      <c r="G34" s="404">
        <v>5.2</v>
      </c>
      <c r="H34" s="406">
        <v>0</v>
      </c>
      <c r="J34" s="11"/>
      <c r="T34" s="9"/>
      <c r="U34" s="9"/>
      <c r="V34" s="9"/>
      <c r="W34" s="9"/>
    </row>
    <row r="35" spans="2:23" ht="17.45" customHeight="1" x14ac:dyDescent="0.15">
      <c r="B35" s="402" t="s">
        <v>16</v>
      </c>
      <c r="C35" s="407">
        <v>0.9</v>
      </c>
      <c r="D35" s="428">
        <v>0.1</v>
      </c>
      <c r="E35" s="405">
        <v>0</v>
      </c>
      <c r="F35" s="405">
        <v>0</v>
      </c>
      <c r="G35" s="405">
        <v>0</v>
      </c>
      <c r="H35" s="406">
        <v>0</v>
      </c>
      <c r="J35" s="11"/>
      <c r="T35" s="9"/>
      <c r="U35" s="9"/>
      <c r="V35" s="9"/>
      <c r="W35" s="9"/>
    </row>
    <row r="36" spans="2:23" ht="17.45" customHeight="1" x14ac:dyDescent="0.15">
      <c r="B36" s="398" t="s">
        <v>6</v>
      </c>
      <c r="C36" s="408">
        <v>0</v>
      </c>
      <c r="D36" s="409">
        <v>0</v>
      </c>
      <c r="E36" s="409">
        <v>0</v>
      </c>
      <c r="F36" s="409">
        <v>0</v>
      </c>
      <c r="G36" s="409">
        <v>0</v>
      </c>
      <c r="H36" s="410">
        <v>0</v>
      </c>
      <c r="J36" s="11"/>
      <c r="T36" s="9"/>
      <c r="U36" s="9"/>
      <c r="V36" s="9"/>
      <c r="W36" s="9"/>
    </row>
    <row r="37" spans="2:23" ht="17.45" customHeight="1" x14ac:dyDescent="0.15">
      <c r="B37" s="411" t="s">
        <v>167</v>
      </c>
      <c r="C37" s="412">
        <v>0</v>
      </c>
      <c r="D37" s="413">
        <v>0</v>
      </c>
      <c r="E37" s="413">
        <v>0</v>
      </c>
      <c r="F37" s="413">
        <v>0</v>
      </c>
      <c r="G37" s="413">
        <v>0</v>
      </c>
      <c r="H37" s="414">
        <v>0</v>
      </c>
      <c r="J37" s="11"/>
      <c r="T37" s="9"/>
      <c r="U37" s="9"/>
      <c r="V37" s="9"/>
      <c r="W37" s="9"/>
    </row>
    <row r="38" spans="2:23" ht="17.45" customHeight="1" x14ac:dyDescent="0.15">
      <c r="B38" s="411" t="s">
        <v>8</v>
      </c>
      <c r="C38" s="412">
        <v>0</v>
      </c>
      <c r="D38" s="413">
        <v>0</v>
      </c>
      <c r="E38" s="413">
        <v>0</v>
      </c>
      <c r="F38" s="413">
        <v>0</v>
      </c>
      <c r="G38" s="413">
        <v>0</v>
      </c>
      <c r="H38" s="414">
        <v>0</v>
      </c>
      <c r="J38" s="11"/>
      <c r="T38" s="9"/>
      <c r="U38" s="9"/>
      <c r="V38" s="9"/>
      <c r="W38" s="9"/>
    </row>
    <row r="39" spans="2:23" ht="17.45" customHeight="1" x14ac:dyDescent="0.15">
      <c r="B39" s="411" t="s">
        <v>9</v>
      </c>
      <c r="C39" s="415">
        <v>0.1</v>
      </c>
      <c r="D39" s="416">
        <v>0.1</v>
      </c>
      <c r="E39" s="413">
        <v>0</v>
      </c>
      <c r="F39" s="413">
        <v>0</v>
      </c>
      <c r="G39" s="413">
        <v>0</v>
      </c>
      <c r="H39" s="414">
        <v>0</v>
      </c>
      <c r="J39" s="11"/>
      <c r="T39" s="9"/>
      <c r="U39" s="9"/>
      <c r="V39" s="9"/>
      <c r="W39" s="9"/>
    </row>
    <row r="40" spans="2:23" ht="17.45" customHeight="1" x14ac:dyDescent="0.15">
      <c r="B40" s="417" t="s">
        <v>10</v>
      </c>
      <c r="C40" s="418">
        <v>0</v>
      </c>
      <c r="D40" s="405">
        <v>0</v>
      </c>
      <c r="E40" s="405">
        <v>0</v>
      </c>
      <c r="F40" s="405">
        <v>0</v>
      </c>
      <c r="G40" s="405" t="s">
        <v>166</v>
      </c>
      <c r="H40" s="406">
        <v>0</v>
      </c>
      <c r="J40" s="11"/>
      <c r="T40" s="9"/>
      <c r="U40" s="9"/>
      <c r="V40" s="9"/>
      <c r="W40" s="9"/>
    </row>
    <row r="41" spans="2:23" ht="17.45" customHeight="1" x14ac:dyDescent="0.15">
      <c r="B41" s="419" t="s">
        <v>15</v>
      </c>
      <c r="C41" s="403">
        <f>SUM(C36:C40)</f>
        <v>0.1</v>
      </c>
      <c r="D41" s="404">
        <f t="shared" ref="D41:G41" si="3">SUM(D36:D40)</f>
        <v>0.1</v>
      </c>
      <c r="E41" s="405">
        <f t="shared" si="3"/>
        <v>0</v>
      </c>
      <c r="F41" s="405">
        <v>0</v>
      </c>
      <c r="G41" s="405">
        <f t="shared" si="3"/>
        <v>0</v>
      </c>
      <c r="H41" s="406">
        <v>0</v>
      </c>
      <c r="J41" s="11"/>
      <c r="T41" s="9"/>
      <c r="U41" s="9"/>
      <c r="V41" s="9"/>
      <c r="W41" s="9"/>
    </row>
    <row r="42" spans="2:23" ht="17.45" customHeight="1" x14ac:dyDescent="0.15">
      <c r="B42" s="420" t="s">
        <v>11</v>
      </c>
      <c r="C42" s="408">
        <v>0</v>
      </c>
      <c r="D42" s="409">
        <v>0</v>
      </c>
      <c r="E42" s="409">
        <v>0</v>
      </c>
      <c r="F42" s="409">
        <v>0</v>
      </c>
      <c r="G42" s="409">
        <v>0</v>
      </c>
      <c r="H42" s="421">
        <v>0</v>
      </c>
      <c r="J42" s="11"/>
      <c r="T42" s="9"/>
      <c r="U42" s="9"/>
      <c r="V42" s="9"/>
      <c r="W42" s="9"/>
    </row>
    <row r="43" spans="2:23" ht="17.45" customHeight="1" x14ac:dyDescent="0.15">
      <c r="B43" s="422" t="s">
        <v>12</v>
      </c>
      <c r="C43" s="412">
        <v>0</v>
      </c>
      <c r="D43" s="413">
        <v>0</v>
      </c>
      <c r="E43" s="413">
        <v>0</v>
      </c>
      <c r="F43" s="413">
        <v>0</v>
      </c>
      <c r="G43" s="413">
        <v>0</v>
      </c>
      <c r="H43" s="414">
        <v>0</v>
      </c>
      <c r="J43" s="11"/>
      <c r="T43" s="9"/>
      <c r="U43" s="9"/>
      <c r="V43" s="9"/>
      <c r="W43" s="9"/>
    </row>
    <row r="44" spans="2:23" ht="17.45" customHeight="1" x14ac:dyDescent="0.15">
      <c r="B44" s="417" t="s">
        <v>1</v>
      </c>
      <c r="C44" s="423">
        <v>0</v>
      </c>
      <c r="D44" s="405">
        <v>0</v>
      </c>
      <c r="E44" s="405">
        <v>0</v>
      </c>
      <c r="F44" s="405">
        <v>0</v>
      </c>
      <c r="G44" s="405">
        <v>0</v>
      </c>
      <c r="H44" s="406">
        <v>0</v>
      </c>
      <c r="J44" s="11"/>
      <c r="T44" s="9"/>
      <c r="U44" s="9"/>
      <c r="V44" s="9"/>
      <c r="W44" s="9"/>
    </row>
    <row r="45" spans="2:23" ht="17.45" customHeight="1" x14ac:dyDescent="0.15">
      <c r="B45" s="419" t="s">
        <v>14</v>
      </c>
      <c r="C45" s="423">
        <v>0</v>
      </c>
      <c r="D45" s="405">
        <f t="shared" ref="D45:H46" si="4">SUM(D42:D44)</f>
        <v>0</v>
      </c>
      <c r="E45" s="405">
        <f t="shared" si="4"/>
        <v>0</v>
      </c>
      <c r="F45" s="405">
        <f t="shared" si="4"/>
        <v>0</v>
      </c>
      <c r="G45" s="405">
        <f t="shared" si="4"/>
        <v>0</v>
      </c>
      <c r="H45" s="406">
        <f t="shared" si="4"/>
        <v>0</v>
      </c>
      <c r="J45" s="11"/>
      <c r="T45" s="9"/>
      <c r="U45" s="9"/>
      <c r="V45" s="9"/>
      <c r="W45" s="9"/>
    </row>
    <row r="46" spans="2:23" ht="17.45" customHeight="1" x14ac:dyDescent="0.15">
      <c r="B46" s="419" t="s">
        <v>18</v>
      </c>
      <c r="C46" s="424">
        <f>SUM(C34,C35,C41,C45)</f>
        <v>59.6</v>
      </c>
      <c r="D46" s="425">
        <f>SUM(D45,D41,D35,D34)</f>
        <v>0.30000000000000004</v>
      </c>
      <c r="E46" s="425">
        <f t="shared" ref="E46:G46" si="5">SUM(E45,E41,E35,E34)</f>
        <v>0.1</v>
      </c>
      <c r="F46" s="405">
        <f t="shared" si="4"/>
        <v>0</v>
      </c>
      <c r="G46" s="425">
        <f t="shared" si="5"/>
        <v>5.2</v>
      </c>
      <c r="H46" s="406">
        <f t="shared" si="4"/>
        <v>0</v>
      </c>
      <c r="J46" s="11"/>
      <c r="T46" s="9"/>
      <c r="U46" s="9"/>
      <c r="V46" s="9"/>
      <c r="W46" s="9"/>
    </row>
    <row r="47" spans="2:23" ht="17.45" customHeight="1" x14ac:dyDescent="0.15">
      <c r="B47" s="419" t="s">
        <v>17</v>
      </c>
      <c r="C47" s="424">
        <v>244.5</v>
      </c>
      <c r="D47" s="425">
        <v>0.9</v>
      </c>
      <c r="E47" s="425">
        <v>5.8</v>
      </c>
      <c r="F47" s="425">
        <v>0.7</v>
      </c>
      <c r="G47" s="425">
        <v>22</v>
      </c>
      <c r="H47" s="426">
        <v>7.4</v>
      </c>
      <c r="J47" s="11"/>
      <c r="T47" s="9"/>
      <c r="U47" s="9"/>
      <c r="V47" s="9"/>
      <c r="W47" s="9"/>
    </row>
    <row r="48" spans="2:23" ht="14.25" customHeight="1" x14ac:dyDescent="0.15">
      <c r="B48" s="224" t="s">
        <v>194</v>
      </c>
      <c r="C48" s="427"/>
      <c r="D48" s="427"/>
      <c r="E48" s="427"/>
      <c r="F48" s="28"/>
      <c r="G48" s="28"/>
      <c r="H48" s="19" t="s">
        <v>168</v>
      </c>
    </row>
    <row r="49" spans="1:10" ht="14.25" customHeight="1" x14ac:dyDescent="0.15">
      <c r="B49" s="224" t="s">
        <v>205</v>
      </c>
      <c r="C49" s="28"/>
      <c r="D49" s="28"/>
      <c r="E49" s="28"/>
      <c r="F49" s="28"/>
      <c r="G49" s="28"/>
      <c r="H49" s="28"/>
    </row>
    <row r="50" spans="1:10" ht="14.25" customHeight="1" x14ac:dyDescent="0.15">
      <c r="B50" s="224" t="s">
        <v>180</v>
      </c>
      <c r="C50" s="28"/>
      <c r="D50" s="28"/>
      <c r="E50" s="28"/>
      <c r="F50" s="28"/>
      <c r="G50" s="28"/>
      <c r="H50" s="28"/>
    </row>
    <row r="51" spans="1:10" ht="14.25" customHeight="1" x14ac:dyDescent="0.15">
      <c r="C51" s="28"/>
      <c r="D51" s="28"/>
      <c r="E51" s="28"/>
      <c r="F51" s="28"/>
      <c r="G51" s="28"/>
      <c r="H51" s="28"/>
      <c r="I51" s="11"/>
      <c r="J51" s="11"/>
    </row>
    <row r="52" spans="1:10" x14ac:dyDescent="0.15">
      <c r="B52" s="11"/>
      <c r="C52" s="11"/>
      <c r="D52" s="11"/>
      <c r="E52" s="11"/>
      <c r="F52" s="11"/>
      <c r="G52" s="11"/>
      <c r="H52" s="11"/>
      <c r="I52" s="11"/>
      <c r="J52" s="11"/>
    </row>
    <row r="53" spans="1:10" s="11" customFormat="1" x14ac:dyDescent="0.15">
      <c r="A53" s="9"/>
      <c r="I53" s="29"/>
    </row>
    <row r="54" spans="1:10" s="11" customFormat="1" x14ac:dyDescent="0.15"/>
    <row r="55" spans="1:10" s="11" customFormat="1" x14ac:dyDescent="0.15"/>
    <row r="56" spans="1:10" s="11" customFormat="1" x14ac:dyDescent="0.15"/>
    <row r="57" spans="1:10" s="11" customFormat="1" x14ac:dyDescent="0.15"/>
    <row r="58" spans="1:10" s="11" customFormat="1" x14ac:dyDescent="0.15"/>
    <row r="59" spans="1:10" s="11" customFormat="1" x14ac:dyDescent="0.15"/>
    <row r="60" spans="1:10" s="11" customFormat="1" x14ac:dyDescent="0.15"/>
    <row r="61" spans="1:10" s="11" customFormat="1" x14ac:dyDescent="0.15"/>
    <row r="62" spans="1:10" s="11" customFormat="1" x14ac:dyDescent="0.15"/>
    <row r="63" spans="1:10" s="11" customFormat="1" x14ac:dyDescent="0.15"/>
    <row r="64" spans="1:10" s="11" customFormat="1" x14ac:dyDescent="0.15"/>
    <row r="65" s="11" customFormat="1" x14ac:dyDescent="0.15"/>
    <row r="66" s="11" customFormat="1" x14ac:dyDescent="0.15"/>
    <row r="67" s="11" customFormat="1" x14ac:dyDescent="0.15"/>
    <row r="68" s="11" customFormat="1" x14ac:dyDescent="0.15"/>
  </sheetData>
  <mergeCells count="9">
    <mergeCell ref="D1:E1"/>
    <mergeCell ref="E8:H8"/>
    <mergeCell ref="B31:D32"/>
    <mergeCell ref="B12:C13"/>
    <mergeCell ref="B4:B5"/>
    <mergeCell ref="C4:D4"/>
    <mergeCell ref="E4:H5"/>
    <mergeCell ref="E6:H6"/>
    <mergeCell ref="E7:H7"/>
  </mergeCells>
  <phoneticPr fontId="6"/>
  <printOptions horizontalCentered="1"/>
  <pageMargins left="0.74803149606299213" right="0.78740157480314965" top="0.59055118110236227" bottom="0.59055118110236227" header="0.51181102362204722" footer="0.19685039370078741"/>
  <pageSetup paperSize="9" firstPageNumber="34" fitToHeight="0" orientation="portrait" blackAndWhite="1" useFirstPageNumber="1" r:id="rId1"/>
  <headerFooter scaleWithDoc="0" alignWithMargins="0">
    <oddFooter xml:space="preserve">&amp;C&amp;P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0"/>
  <sheetViews>
    <sheetView view="pageBreakPreview" zoomScale="120" zoomScaleNormal="100" zoomScaleSheetLayoutView="120" workbookViewId="0">
      <selection activeCell="O17" sqref="O17"/>
    </sheetView>
  </sheetViews>
  <sheetFormatPr defaultColWidth="8.75" defaultRowHeight="13.5" x14ac:dyDescent="0.15"/>
  <cols>
    <col min="1" max="1" width="2.25" style="11" customWidth="1"/>
    <col min="2" max="2" width="6.875" style="11" customWidth="1"/>
    <col min="3" max="12" width="7.625" style="11" customWidth="1"/>
    <col min="13" max="16384" width="8.75" style="22"/>
  </cols>
  <sheetData>
    <row r="1" spans="1:12" ht="13.5" customHeight="1" x14ac:dyDescent="0.15">
      <c r="A1" s="51"/>
      <c r="B1" s="51"/>
      <c r="C1" s="51"/>
      <c r="D1" s="51"/>
      <c r="E1" s="51"/>
      <c r="F1" s="51"/>
      <c r="G1" s="51"/>
      <c r="H1" s="51"/>
      <c r="I1" s="51"/>
      <c r="J1" s="51"/>
      <c r="K1" s="51"/>
      <c r="L1" s="51"/>
    </row>
    <row r="2" spans="1:12" s="11" customFormat="1" ht="18.75" customHeight="1" x14ac:dyDescent="0.15">
      <c r="A2" s="476" t="s">
        <v>89</v>
      </c>
    </row>
    <row r="3" spans="1:12" x14ac:dyDescent="0.15">
      <c r="A3" s="51"/>
      <c r="B3" s="51"/>
      <c r="C3" s="51"/>
      <c r="D3" s="51"/>
      <c r="E3" s="51"/>
      <c r="F3" s="51"/>
      <c r="G3" s="51"/>
      <c r="H3" s="51"/>
      <c r="I3" s="51"/>
      <c r="J3" s="51"/>
      <c r="K3" s="51"/>
      <c r="L3" s="117" t="s">
        <v>197</v>
      </c>
    </row>
    <row r="4" spans="1:12" ht="15" customHeight="1" x14ac:dyDescent="0.15">
      <c r="A4" s="51"/>
      <c r="B4" s="607" t="s">
        <v>59</v>
      </c>
      <c r="C4" s="622" t="s">
        <v>88</v>
      </c>
      <c r="D4" s="624" t="s">
        <v>87</v>
      </c>
      <c r="E4" s="631" t="s">
        <v>86</v>
      </c>
      <c r="F4" s="624" t="s">
        <v>85</v>
      </c>
      <c r="G4" s="624" t="s">
        <v>84</v>
      </c>
      <c r="H4" s="624" t="s">
        <v>174</v>
      </c>
      <c r="I4" s="627" t="s">
        <v>175</v>
      </c>
      <c r="J4" s="629" t="s">
        <v>173</v>
      </c>
      <c r="K4" s="627" t="s">
        <v>83</v>
      </c>
      <c r="L4" s="620" t="s">
        <v>82</v>
      </c>
    </row>
    <row r="5" spans="1:12" ht="15" customHeight="1" x14ac:dyDescent="0.15">
      <c r="A5" s="51"/>
      <c r="B5" s="615"/>
      <c r="C5" s="623"/>
      <c r="D5" s="625"/>
      <c r="E5" s="632"/>
      <c r="F5" s="625"/>
      <c r="G5" s="625"/>
      <c r="H5" s="625"/>
      <c r="I5" s="628"/>
      <c r="J5" s="630"/>
      <c r="K5" s="628"/>
      <c r="L5" s="621"/>
    </row>
    <row r="6" spans="1:12" s="23" customFormat="1" ht="16.149999999999999" customHeight="1" x14ac:dyDescent="0.15">
      <c r="A6" s="50"/>
      <c r="B6" s="607" t="s">
        <v>31</v>
      </c>
      <c r="C6" s="429"/>
      <c r="D6" s="430">
        <v>28</v>
      </c>
      <c r="E6" s="430"/>
      <c r="F6" s="431"/>
      <c r="G6" s="431"/>
      <c r="H6" s="431"/>
      <c r="I6" s="432"/>
      <c r="J6" s="433">
        <f>SUM(C6:I6)</f>
        <v>28</v>
      </c>
      <c r="K6" s="603">
        <v>4255</v>
      </c>
      <c r="L6" s="626">
        <f>ROUND(J7/K6,3)</f>
        <v>0.39200000000000002</v>
      </c>
    </row>
    <row r="7" spans="1:12" s="23" customFormat="1" ht="16.149999999999999" customHeight="1" x14ac:dyDescent="0.15">
      <c r="A7" s="50"/>
      <c r="B7" s="617"/>
      <c r="C7" s="434">
        <v>1026</v>
      </c>
      <c r="D7" s="435">
        <v>527</v>
      </c>
      <c r="E7" s="435">
        <v>116</v>
      </c>
      <c r="F7" s="435">
        <v>1</v>
      </c>
      <c r="G7" s="436"/>
      <c r="H7" s="436"/>
      <c r="I7" s="517">
        <v>0</v>
      </c>
      <c r="J7" s="548">
        <f>SUM(C7:I7)</f>
        <v>1670</v>
      </c>
      <c r="K7" s="618"/>
      <c r="L7" s="626"/>
    </row>
    <row r="8" spans="1:12" s="23" customFormat="1" ht="16.149999999999999" customHeight="1" x14ac:dyDescent="0.15">
      <c r="A8" s="50"/>
      <c r="B8" s="615" t="s">
        <v>52</v>
      </c>
      <c r="C8" s="437"/>
      <c r="D8" s="438">
        <v>6</v>
      </c>
      <c r="E8" s="438"/>
      <c r="F8" s="439"/>
      <c r="G8" s="439"/>
      <c r="H8" s="438">
        <v>30</v>
      </c>
      <c r="I8" s="440"/>
      <c r="J8" s="441">
        <f t="shared" ref="J8:J17" si="0">SUM(C8:I8)</f>
        <v>36</v>
      </c>
      <c r="K8" s="602">
        <v>5243</v>
      </c>
      <c r="L8" s="594">
        <f t="shared" ref="L8" si="1">ROUND(J9/K8,3)</f>
        <v>0.63800000000000001</v>
      </c>
    </row>
    <row r="9" spans="1:12" s="23" customFormat="1" ht="16.149999999999999" customHeight="1" x14ac:dyDescent="0.15">
      <c r="A9" s="50"/>
      <c r="B9" s="615"/>
      <c r="C9" s="549">
        <v>3065</v>
      </c>
      <c r="D9" s="438">
        <v>162</v>
      </c>
      <c r="E9" s="438">
        <v>7</v>
      </c>
      <c r="F9" s="439"/>
      <c r="G9" s="439"/>
      <c r="H9" s="438">
        <v>110</v>
      </c>
      <c r="I9" s="513">
        <v>1</v>
      </c>
      <c r="J9" s="441">
        <f>SUM(C9:I9)+1</f>
        <v>3346</v>
      </c>
      <c r="K9" s="602"/>
      <c r="L9" s="594"/>
    </row>
    <row r="10" spans="1:12" s="23" customFormat="1" ht="16.149999999999999" customHeight="1" x14ac:dyDescent="0.15">
      <c r="A10" s="50"/>
      <c r="B10" s="607" t="s">
        <v>51</v>
      </c>
      <c r="C10" s="429"/>
      <c r="D10" s="430"/>
      <c r="E10" s="430"/>
      <c r="F10" s="431"/>
      <c r="G10" s="431"/>
      <c r="H10" s="431"/>
      <c r="I10" s="443"/>
      <c r="J10" s="433"/>
      <c r="K10" s="603">
        <v>657</v>
      </c>
      <c r="L10" s="596">
        <f t="shared" ref="L10" si="2">ROUND(J11/K10,3)</f>
        <v>3.7999999999999999E-2</v>
      </c>
    </row>
    <row r="11" spans="1:12" s="23" customFormat="1" ht="16.149999999999999" customHeight="1" x14ac:dyDescent="0.15">
      <c r="A11" s="50"/>
      <c r="B11" s="619"/>
      <c r="C11" s="444"/>
      <c r="D11" s="445">
        <v>11</v>
      </c>
      <c r="E11" s="445">
        <v>14</v>
      </c>
      <c r="F11" s="446"/>
      <c r="G11" s="446"/>
      <c r="H11" s="446"/>
      <c r="I11" s="447"/>
      <c r="J11" s="448">
        <f t="shared" si="0"/>
        <v>25</v>
      </c>
      <c r="K11" s="601"/>
      <c r="L11" s="599"/>
    </row>
    <row r="12" spans="1:12" s="23" customFormat="1" ht="16.149999999999999" customHeight="1" x14ac:dyDescent="0.15">
      <c r="A12" s="50"/>
      <c r="B12" s="615" t="s">
        <v>28</v>
      </c>
      <c r="C12" s="437"/>
      <c r="D12" s="438"/>
      <c r="E12" s="438">
        <v>3</v>
      </c>
      <c r="F12" s="439"/>
      <c r="G12" s="439"/>
      <c r="H12" s="438">
        <v>6</v>
      </c>
      <c r="I12" s="293"/>
      <c r="J12" s="449">
        <f t="shared" si="0"/>
        <v>9</v>
      </c>
      <c r="K12" s="602">
        <v>345</v>
      </c>
      <c r="L12" s="594">
        <f t="shared" ref="L12" si="3">ROUND(J13/K12,3)</f>
        <v>7.8E-2</v>
      </c>
    </row>
    <row r="13" spans="1:12" s="23" customFormat="1" ht="16.149999999999999" customHeight="1" x14ac:dyDescent="0.15">
      <c r="A13" s="50"/>
      <c r="B13" s="615"/>
      <c r="C13" s="437"/>
      <c r="D13" s="438">
        <v>13</v>
      </c>
      <c r="E13" s="438">
        <v>8</v>
      </c>
      <c r="F13" s="439"/>
      <c r="G13" s="439"/>
      <c r="H13" s="438">
        <v>6</v>
      </c>
      <c r="I13" s="293"/>
      <c r="J13" s="448">
        <f t="shared" si="0"/>
        <v>27</v>
      </c>
      <c r="K13" s="602"/>
      <c r="L13" s="594"/>
    </row>
    <row r="14" spans="1:12" s="23" customFormat="1" ht="16.149999999999999" customHeight="1" x14ac:dyDescent="0.15">
      <c r="A14" s="50"/>
      <c r="B14" s="616" t="s">
        <v>27</v>
      </c>
      <c r="C14" s="450"/>
      <c r="D14" s="451">
        <v>446</v>
      </c>
      <c r="E14" s="451"/>
      <c r="F14" s="452"/>
      <c r="G14" s="452"/>
      <c r="H14" s="452"/>
      <c r="I14" s="453"/>
      <c r="J14" s="441">
        <f t="shared" si="0"/>
        <v>446</v>
      </c>
      <c r="K14" s="600">
        <v>2857</v>
      </c>
      <c r="L14" s="598">
        <f t="shared" ref="L14" si="4">ROUND(J15/K14,3)</f>
        <v>0.60899999999999999</v>
      </c>
    </row>
    <row r="15" spans="1:12" s="23" customFormat="1" ht="16.149999999999999" customHeight="1" x14ac:dyDescent="0.15">
      <c r="A15" s="50"/>
      <c r="B15" s="619"/>
      <c r="C15" s="454">
        <v>446</v>
      </c>
      <c r="D15" s="445">
        <v>1203</v>
      </c>
      <c r="E15" s="445">
        <v>91</v>
      </c>
      <c r="F15" s="446"/>
      <c r="G15" s="446"/>
      <c r="H15" s="446"/>
      <c r="I15" s="512">
        <v>0</v>
      </c>
      <c r="J15" s="448">
        <f t="shared" si="0"/>
        <v>1740</v>
      </c>
      <c r="K15" s="601"/>
      <c r="L15" s="599"/>
    </row>
    <row r="16" spans="1:12" s="23" customFormat="1" ht="16.149999999999999" customHeight="1" x14ac:dyDescent="0.15">
      <c r="A16" s="50"/>
      <c r="B16" s="615" t="s">
        <v>26</v>
      </c>
      <c r="C16" s="437"/>
      <c r="D16" s="438">
        <v>4100</v>
      </c>
      <c r="E16" s="438"/>
      <c r="F16" s="439"/>
      <c r="G16" s="439"/>
      <c r="H16" s="438">
        <v>3945</v>
      </c>
      <c r="I16" s="440"/>
      <c r="J16" s="441">
        <f t="shared" si="0"/>
        <v>8045</v>
      </c>
      <c r="K16" s="602">
        <v>20304</v>
      </c>
      <c r="L16" s="594">
        <f t="shared" ref="L16" si="5">ROUND(J17/K16,3)</f>
        <v>0.755</v>
      </c>
    </row>
    <row r="17" spans="1:12" s="23" customFormat="1" ht="16.149999999999999" customHeight="1" x14ac:dyDescent="0.15">
      <c r="A17" s="50"/>
      <c r="B17" s="615"/>
      <c r="C17" s="442">
        <v>10167</v>
      </c>
      <c r="D17" s="438">
        <v>5160</v>
      </c>
      <c r="E17" s="438">
        <v>8</v>
      </c>
      <c r="F17" s="439"/>
      <c r="G17" s="439"/>
      <c r="H17" s="438"/>
      <c r="I17" s="513">
        <v>0</v>
      </c>
      <c r="J17" s="448">
        <f t="shared" si="0"/>
        <v>15335</v>
      </c>
      <c r="K17" s="602"/>
      <c r="L17" s="594"/>
    </row>
    <row r="18" spans="1:12" s="23" customFormat="1" ht="16.149999999999999" customHeight="1" x14ac:dyDescent="0.15">
      <c r="A18" s="50"/>
      <c r="B18" s="616" t="s">
        <v>50</v>
      </c>
      <c r="C18" s="450"/>
      <c r="D18" s="452"/>
      <c r="E18" s="452"/>
      <c r="F18" s="452"/>
      <c r="G18" s="452"/>
      <c r="H18" s="452"/>
      <c r="I18" s="516"/>
      <c r="J18" s="455"/>
      <c r="K18" s="613"/>
      <c r="L18" s="605"/>
    </row>
    <row r="19" spans="1:12" s="23" customFormat="1" ht="16.149999999999999" customHeight="1" x14ac:dyDescent="0.15">
      <c r="A19" s="50"/>
      <c r="B19" s="615"/>
      <c r="C19" s="437"/>
      <c r="D19" s="439"/>
      <c r="E19" s="439"/>
      <c r="F19" s="439"/>
      <c r="G19" s="439"/>
      <c r="H19" s="439"/>
      <c r="I19" s="293"/>
      <c r="J19" s="456"/>
      <c r="K19" s="614"/>
      <c r="L19" s="606"/>
    </row>
    <row r="20" spans="1:12" s="23" customFormat="1" ht="16.149999999999999" customHeight="1" x14ac:dyDescent="0.15">
      <c r="A20" s="50"/>
      <c r="B20" s="607" t="s">
        <v>15</v>
      </c>
      <c r="C20" s="457"/>
      <c r="D20" s="458">
        <f>SUM(D18,D16,D14,D12,D10)</f>
        <v>4546</v>
      </c>
      <c r="E20" s="458">
        <f>SUM(E18,E16,E14,E12,E10)</f>
        <v>3</v>
      </c>
      <c r="F20" s="458"/>
      <c r="G20" s="458"/>
      <c r="H20" s="458">
        <f>SUM(H18,H16,H14,H12,H10)</f>
        <v>3951</v>
      </c>
      <c r="I20" s="514"/>
      <c r="J20" s="433">
        <f>SUM(J18,J16,J14,J12,J10)</f>
        <v>8500</v>
      </c>
      <c r="K20" s="611">
        <f>SUM(K10:K19)</f>
        <v>24163</v>
      </c>
      <c r="L20" s="596">
        <f>ROUND(J21/K20,3)</f>
        <v>0.70899999999999996</v>
      </c>
    </row>
    <row r="21" spans="1:12" s="23" customFormat="1" ht="16.149999999999999" customHeight="1" x14ac:dyDescent="0.15">
      <c r="A21" s="50"/>
      <c r="B21" s="617"/>
      <c r="C21" s="550">
        <f>SUM(C19,C17,C15,C13,C11)</f>
        <v>10613</v>
      </c>
      <c r="D21" s="459">
        <f>SUM(D19,D17,D15,D13,D11)</f>
        <v>6387</v>
      </c>
      <c r="E21" s="459">
        <f>SUM(E19,E17,E15,E13,E11)</f>
        <v>121</v>
      </c>
      <c r="F21" s="459">
        <f>SUM(F19,F17,F15,F13,F11)</f>
        <v>0</v>
      </c>
      <c r="G21" s="459">
        <f>SUM(G19,G17,G15,G13,G11)</f>
        <v>0</v>
      </c>
      <c r="H21" s="459">
        <f>SUM(H19,H17,H15,H13,H11)</f>
        <v>6</v>
      </c>
      <c r="I21" s="517">
        <f>SUM(I19,I17,I15,I13,I11)</f>
        <v>0</v>
      </c>
      <c r="J21" s="548">
        <f>SUM(J19,J17,J15,J13,J11)</f>
        <v>17127</v>
      </c>
      <c r="K21" s="612"/>
      <c r="L21" s="595"/>
    </row>
    <row r="22" spans="1:12" s="23" customFormat="1" ht="16.149999999999999" customHeight="1" x14ac:dyDescent="0.15">
      <c r="A22" s="50"/>
      <c r="B22" s="615" t="s">
        <v>24</v>
      </c>
      <c r="C22" s="437"/>
      <c r="D22" s="438"/>
      <c r="E22" s="438">
        <v>0</v>
      </c>
      <c r="F22" s="439"/>
      <c r="G22" s="439"/>
      <c r="H22" s="438">
        <v>1386</v>
      </c>
      <c r="I22" s="440">
        <v>0</v>
      </c>
      <c r="J22" s="441">
        <f t="shared" ref="J22:J26" si="6">SUM(C22:I22)</f>
        <v>1386</v>
      </c>
      <c r="K22" s="602">
        <v>6972</v>
      </c>
      <c r="L22" s="594">
        <f t="shared" ref="L22" si="7">ROUND(J23/K22,3)</f>
        <v>0.44600000000000001</v>
      </c>
    </row>
    <row r="23" spans="1:12" s="23" customFormat="1" ht="16.149999999999999" customHeight="1" x14ac:dyDescent="0.15">
      <c r="A23" s="50"/>
      <c r="B23" s="615"/>
      <c r="C23" s="442">
        <v>799</v>
      </c>
      <c r="D23" s="438">
        <v>2185</v>
      </c>
      <c r="E23" s="438">
        <v>56</v>
      </c>
      <c r="F23" s="439"/>
      <c r="G23" s="438"/>
      <c r="H23" s="438">
        <v>69</v>
      </c>
      <c r="I23" s="440">
        <v>1</v>
      </c>
      <c r="J23" s="441">
        <f>SUM(C23:I23)-1</f>
        <v>3109</v>
      </c>
      <c r="K23" s="602"/>
      <c r="L23" s="594"/>
    </row>
    <row r="24" spans="1:12" s="23" customFormat="1" ht="16.149999999999999" customHeight="1" x14ac:dyDescent="0.15">
      <c r="A24" s="50"/>
      <c r="B24" s="616" t="s">
        <v>23</v>
      </c>
      <c r="C24" s="450"/>
      <c r="D24" s="451"/>
      <c r="E24" s="452"/>
      <c r="F24" s="452"/>
      <c r="G24" s="452"/>
      <c r="H24" s="452">
        <v>24</v>
      </c>
      <c r="I24" s="516"/>
      <c r="J24" s="449">
        <f t="shared" si="6"/>
        <v>24</v>
      </c>
      <c r="K24" s="600">
        <v>353</v>
      </c>
      <c r="L24" s="598">
        <f t="shared" ref="L24" si="8">ROUND(J25/K24,3)</f>
        <v>0.28599999999999998</v>
      </c>
    </row>
    <row r="25" spans="1:12" s="23" customFormat="1" ht="16.149999999999999" customHeight="1" x14ac:dyDescent="0.15">
      <c r="A25" s="50"/>
      <c r="B25" s="619"/>
      <c r="C25" s="454">
        <v>15</v>
      </c>
      <c r="D25" s="445">
        <v>51</v>
      </c>
      <c r="E25" s="446"/>
      <c r="F25" s="446"/>
      <c r="G25" s="445">
        <v>35</v>
      </c>
      <c r="H25" s="445"/>
      <c r="I25" s="447"/>
      <c r="J25" s="448">
        <f t="shared" si="6"/>
        <v>101</v>
      </c>
      <c r="K25" s="601"/>
      <c r="L25" s="599"/>
    </row>
    <row r="26" spans="1:12" s="23" customFormat="1" ht="16.149999999999999" customHeight="1" x14ac:dyDescent="0.15">
      <c r="A26" s="50"/>
      <c r="B26" s="615" t="s">
        <v>22</v>
      </c>
      <c r="C26" s="437"/>
      <c r="D26" s="438"/>
      <c r="E26" s="438"/>
      <c r="F26" s="439"/>
      <c r="G26" s="439"/>
      <c r="H26" s="438">
        <v>57</v>
      </c>
      <c r="I26" s="440"/>
      <c r="J26" s="441">
        <f t="shared" si="6"/>
        <v>57</v>
      </c>
      <c r="K26" s="602">
        <v>3054</v>
      </c>
      <c r="L26" s="594">
        <f t="shared" ref="L26" si="9">ROUND(J27/K26,3)</f>
        <v>0.28699999999999998</v>
      </c>
    </row>
    <row r="27" spans="1:12" s="23" customFormat="1" ht="16.149999999999999" customHeight="1" x14ac:dyDescent="0.15">
      <c r="A27" s="50"/>
      <c r="B27" s="615"/>
      <c r="C27" s="442">
        <v>85</v>
      </c>
      <c r="D27" s="438">
        <v>762</v>
      </c>
      <c r="E27" s="438">
        <v>8</v>
      </c>
      <c r="F27" s="439"/>
      <c r="G27" s="439"/>
      <c r="H27" s="438">
        <v>22</v>
      </c>
      <c r="I27" s="440">
        <v>0</v>
      </c>
      <c r="J27" s="441">
        <f>SUM(C27:I27)-1</f>
        <v>876</v>
      </c>
      <c r="K27" s="602"/>
      <c r="L27" s="594"/>
    </row>
    <row r="28" spans="1:12" s="23" customFormat="1" ht="16.149999999999999" customHeight="1" x14ac:dyDescent="0.15">
      <c r="A28" s="50"/>
      <c r="B28" s="607" t="s">
        <v>14</v>
      </c>
      <c r="C28" s="457"/>
      <c r="D28" s="458"/>
      <c r="E28" s="458"/>
      <c r="F28" s="458"/>
      <c r="G28" s="458"/>
      <c r="H28" s="458">
        <f t="shared" ref="H28:J29" si="10">SUM(H26,H24,H22)</f>
        <v>1467</v>
      </c>
      <c r="I28" s="514"/>
      <c r="J28" s="433">
        <f t="shared" si="10"/>
        <v>1467</v>
      </c>
      <c r="K28" s="603">
        <f>SUM(K22:K27)</f>
        <v>10379</v>
      </c>
      <c r="L28" s="596">
        <f>ROUND(J29/K28,3)</f>
        <v>0.39400000000000002</v>
      </c>
    </row>
    <row r="29" spans="1:12" s="23" customFormat="1" ht="15.75" customHeight="1" thickBot="1" x14ac:dyDescent="0.2">
      <c r="A29" s="50"/>
      <c r="B29" s="608"/>
      <c r="C29" s="460">
        <f>SUM(C27,C25,C23)</f>
        <v>899</v>
      </c>
      <c r="D29" s="461">
        <f>SUM(D27,D25,D23)</f>
        <v>2998</v>
      </c>
      <c r="E29" s="461">
        <f>SUM(E27,E25,E23)</f>
        <v>64</v>
      </c>
      <c r="F29" s="461">
        <f>SUM(F27,F25,F23)</f>
        <v>0</v>
      </c>
      <c r="G29" s="461">
        <f>SUM(G27,G25,G23)</f>
        <v>35</v>
      </c>
      <c r="H29" s="461">
        <f t="shared" si="10"/>
        <v>91</v>
      </c>
      <c r="I29" s="515">
        <f t="shared" si="10"/>
        <v>1</v>
      </c>
      <c r="J29" s="462">
        <f t="shared" si="10"/>
        <v>4086</v>
      </c>
      <c r="K29" s="604"/>
      <c r="L29" s="597"/>
    </row>
    <row r="30" spans="1:12" s="24" customFormat="1" ht="16.149999999999999" customHeight="1" thickTop="1" x14ac:dyDescent="0.15">
      <c r="A30" s="52"/>
      <c r="B30" s="609" t="s">
        <v>48</v>
      </c>
      <c r="C30" s="463">
        <f t="shared" ref="C30:J31" si="11">SUM(C28,C20,C8,C6)</f>
        <v>0</v>
      </c>
      <c r="D30" s="464">
        <f t="shared" si="11"/>
        <v>4580</v>
      </c>
      <c r="E30" s="464">
        <f t="shared" si="11"/>
        <v>3</v>
      </c>
      <c r="F30" s="464">
        <f t="shared" si="11"/>
        <v>0</v>
      </c>
      <c r="G30" s="464">
        <f t="shared" si="11"/>
        <v>0</v>
      </c>
      <c r="H30" s="464">
        <f t="shared" si="11"/>
        <v>5448</v>
      </c>
      <c r="I30" s="465">
        <f t="shared" si="11"/>
        <v>0</v>
      </c>
      <c r="J30" s="466">
        <f t="shared" si="11"/>
        <v>10031</v>
      </c>
      <c r="K30" s="602">
        <f>SUM(K6,K8,K20,K28)</f>
        <v>44040</v>
      </c>
      <c r="L30" s="594">
        <f>ROUND(J31/K30,3)</f>
        <v>0.59599999999999997</v>
      </c>
    </row>
    <row r="31" spans="1:12" s="24" customFormat="1" ht="16.149999999999999" customHeight="1" x14ac:dyDescent="0.15">
      <c r="A31" s="52"/>
      <c r="B31" s="610"/>
      <c r="C31" s="467">
        <f t="shared" si="11"/>
        <v>15603</v>
      </c>
      <c r="D31" s="468">
        <f t="shared" si="11"/>
        <v>10074</v>
      </c>
      <c r="E31" s="468">
        <f t="shared" si="11"/>
        <v>308</v>
      </c>
      <c r="F31" s="468">
        <f t="shared" si="11"/>
        <v>1</v>
      </c>
      <c r="G31" s="468">
        <f t="shared" si="11"/>
        <v>35</v>
      </c>
      <c r="H31" s="468">
        <f t="shared" si="11"/>
        <v>207</v>
      </c>
      <c r="I31" s="469">
        <f t="shared" si="11"/>
        <v>2</v>
      </c>
      <c r="J31" s="470">
        <f t="shared" si="11"/>
        <v>26229</v>
      </c>
      <c r="K31" s="618"/>
      <c r="L31" s="595"/>
    </row>
    <row r="32" spans="1:12" x14ac:dyDescent="0.15">
      <c r="A32" s="51"/>
      <c r="B32" s="53"/>
      <c r="C32" s="53"/>
      <c r="D32" s="53"/>
      <c r="E32" s="53"/>
      <c r="F32" s="53"/>
      <c r="G32" s="53"/>
      <c r="H32" s="53"/>
      <c r="I32" s="471"/>
      <c r="J32" s="53"/>
      <c r="K32" s="472"/>
      <c r="L32" s="473" t="s">
        <v>81</v>
      </c>
    </row>
    <row r="33" spans="1:12" x14ac:dyDescent="0.15">
      <c r="A33" s="51"/>
      <c r="B33" s="34" t="s">
        <v>80</v>
      </c>
      <c r="C33" s="53"/>
      <c r="D33" s="53"/>
      <c r="E33" s="53"/>
      <c r="F33" s="53"/>
      <c r="G33" s="53"/>
      <c r="H33" s="53"/>
      <c r="I33" s="53"/>
      <c r="J33" s="53"/>
      <c r="K33" s="472"/>
      <c r="L33" s="472"/>
    </row>
    <row r="34" spans="1:12" x14ac:dyDescent="0.15">
      <c r="A34" s="51"/>
      <c r="B34" s="34" t="s">
        <v>79</v>
      </c>
      <c r="C34" s="53"/>
      <c r="D34" s="53"/>
      <c r="E34" s="53"/>
      <c r="F34" s="53"/>
      <c r="G34" s="53"/>
      <c r="H34" s="53"/>
      <c r="I34" s="53"/>
      <c r="J34" s="53"/>
      <c r="K34" s="472"/>
      <c r="L34" s="472"/>
    </row>
    <row r="35" spans="1:12" x14ac:dyDescent="0.15">
      <c r="A35" s="51"/>
      <c r="B35" s="34" t="s">
        <v>78</v>
      </c>
      <c r="C35" s="53"/>
      <c r="D35" s="53"/>
      <c r="E35" s="53"/>
      <c r="F35" s="53"/>
      <c r="G35" s="53"/>
      <c r="H35" s="53"/>
      <c r="I35" s="53"/>
      <c r="J35" s="53"/>
      <c r="K35" s="472"/>
      <c r="L35" s="472"/>
    </row>
    <row r="36" spans="1:12" x14ac:dyDescent="0.15">
      <c r="A36" s="51"/>
      <c r="B36" s="34" t="s">
        <v>195</v>
      </c>
      <c r="C36" s="53"/>
      <c r="D36" s="53"/>
      <c r="E36" s="53"/>
      <c r="F36" s="53"/>
      <c r="G36" s="53"/>
      <c r="H36" s="53"/>
      <c r="I36" s="53"/>
      <c r="J36" s="53"/>
      <c r="K36" s="472"/>
      <c r="L36" s="472"/>
    </row>
    <row r="37" spans="1:12" x14ac:dyDescent="0.15">
      <c r="B37" s="474"/>
      <c r="C37" s="474"/>
      <c r="D37" s="474"/>
      <c r="E37" s="474"/>
      <c r="F37" s="474"/>
      <c r="G37" s="474"/>
      <c r="H37" s="474"/>
      <c r="I37" s="474"/>
      <c r="J37" s="474"/>
      <c r="K37" s="475"/>
      <c r="L37" s="475"/>
    </row>
    <row r="38" spans="1:12" x14ac:dyDescent="0.15">
      <c r="K38" s="25"/>
      <c r="L38" s="25"/>
    </row>
    <row r="39" spans="1:12" x14ac:dyDescent="0.15">
      <c r="K39" s="25"/>
      <c r="L39" s="25"/>
    </row>
    <row r="40" spans="1:12" x14ac:dyDescent="0.15">
      <c r="K40" s="25"/>
      <c r="L40" s="25"/>
    </row>
  </sheetData>
  <mergeCells count="50">
    <mergeCell ref="F4:F5"/>
    <mergeCell ref="G4:G5"/>
    <mergeCell ref="B8:B9"/>
    <mergeCell ref="B10:B11"/>
    <mergeCell ref="B14:B15"/>
    <mergeCell ref="B16:B17"/>
    <mergeCell ref="L4:L5"/>
    <mergeCell ref="B6:B7"/>
    <mergeCell ref="K6:K7"/>
    <mergeCell ref="B4:B5"/>
    <mergeCell ref="C4:C5"/>
    <mergeCell ref="D4:D5"/>
    <mergeCell ref="L6:L7"/>
    <mergeCell ref="H4:H5"/>
    <mergeCell ref="I4:I5"/>
    <mergeCell ref="J4:J5"/>
    <mergeCell ref="K4:K5"/>
    <mergeCell ref="E4:E5"/>
    <mergeCell ref="L8:L9"/>
    <mergeCell ref="L10:L11"/>
    <mergeCell ref="L12:L13"/>
    <mergeCell ref="B28:B29"/>
    <mergeCell ref="B30:B31"/>
    <mergeCell ref="K8:K9"/>
    <mergeCell ref="K10:K11"/>
    <mergeCell ref="K12:K13"/>
    <mergeCell ref="K14:K15"/>
    <mergeCell ref="K16:K17"/>
    <mergeCell ref="K20:K21"/>
    <mergeCell ref="K18:K19"/>
    <mergeCell ref="B12:B13"/>
    <mergeCell ref="B26:B27"/>
    <mergeCell ref="B18:B19"/>
    <mergeCell ref="B20:B21"/>
    <mergeCell ref="B22:B23"/>
    <mergeCell ref="K30:K31"/>
    <mergeCell ref="B24:B25"/>
    <mergeCell ref="L14:L15"/>
    <mergeCell ref="K22:K23"/>
    <mergeCell ref="L18:L19"/>
    <mergeCell ref="L16:L17"/>
    <mergeCell ref="L20:L21"/>
    <mergeCell ref="L22:L23"/>
    <mergeCell ref="L30:L31"/>
    <mergeCell ref="L28:L29"/>
    <mergeCell ref="L24:L25"/>
    <mergeCell ref="L26:L27"/>
    <mergeCell ref="K24:K25"/>
    <mergeCell ref="K26:K27"/>
    <mergeCell ref="K28:K29"/>
  </mergeCells>
  <phoneticPr fontId="6"/>
  <printOptions horizontalCentered="1"/>
  <pageMargins left="0.74803149606299213" right="0.78740157480314965" top="0.59055118110236227" bottom="0.59055118110236227" header="0.51181102362204722" footer="0.19685039370078741"/>
  <pageSetup paperSize="9" firstPageNumber="35" fitToHeight="0" orientation="portrait" blackAndWhite="1" useFirstPageNumber="1" r:id="rId1"/>
  <headerFooter scaleWithDoc="0" alignWithMargins="0">
    <oddFooter xml:space="preserve">&amp;C&amp;P </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view="pageBreakPreview" zoomScaleNormal="100" zoomScaleSheetLayoutView="100" workbookViewId="0">
      <selection activeCell="N15" sqref="N15"/>
    </sheetView>
  </sheetViews>
  <sheetFormatPr defaultColWidth="8.125" defaultRowHeight="12.75" x14ac:dyDescent="0.15"/>
  <cols>
    <col min="1" max="1" width="2.25" style="3" customWidth="1"/>
    <col min="2" max="2" width="12.625" style="3" customWidth="1"/>
    <col min="3" max="5" width="8.625" style="20" customWidth="1"/>
    <col min="6" max="9" width="8.625" style="3" customWidth="1"/>
    <col min="10" max="10" width="8.125" style="21" customWidth="1"/>
    <col min="11" max="16384" width="8.125" style="3"/>
  </cols>
  <sheetData>
    <row r="1" spans="1:11" ht="13.5" customHeight="1" x14ac:dyDescent="0.15"/>
    <row r="2" spans="1:11" s="5" customFormat="1" ht="18.75" customHeight="1" x14ac:dyDescent="0.15">
      <c r="A2" s="219" t="s">
        <v>98</v>
      </c>
      <c r="C2" s="220"/>
      <c r="D2" s="220"/>
      <c r="E2" s="220"/>
      <c r="F2" s="1"/>
      <c r="G2" s="1"/>
      <c r="H2" s="1"/>
      <c r="I2" s="1"/>
      <c r="J2" s="14"/>
    </row>
    <row r="3" spans="1:11" s="5" customFormat="1" ht="18.75" customHeight="1" x14ac:dyDescent="0.15">
      <c r="B3" s="639" t="s">
        <v>97</v>
      </c>
      <c r="C3" s="639"/>
      <c r="D3" s="221"/>
      <c r="E3" s="221"/>
      <c r="F3" s="222"/>
      <c r="H3" s="222"/>
    </row>
    <row r="4" spans="1:11" s="5" customFormat="1" ht="15" customHeight="1" x14ac:dyDescent="0.15">
      <c r="B4" s="640"/>
      <c r="C4" s="640"/>
      <c r="D4" s="221"/>
      <c r="E4" s="221"/>
      <c r="F4" s="222"/>
      <c r="G4" s="223" t="s">
        <v>95</v>
      </c>
      <c r="H4" s="224"/>
      <c r="I4" s="223"/>
      <c r="J4" s="223" t="s">
        <v>154</v>
      </c>
    </row>
    <row r="5" spans="1:11" s="5" customFormat="1" ht="20.100000000000001" customHeight="1" x14ac:dyDescent="0.15">
      <c r="B5" s="578" t="s">
        <v>59</v>
      </c>
      <c r="C5" s="633" t="s">
        <v>94</v>
      </c>
      <c r="D5" s="634"/>
      <c r="E5" s="634"/>
      <c r="F5" s="634"/>
      <c r="G5" s="634"/>
      <c r="H5" s="635" t="s">
        <v>93</v>
      </c>
      <c r="I5" s="636"/>
      <c r="J5" s="637"/>
    </row>
    <row r="6" spans="1:11" s="6" customFormat="1" ht="20.100000000000001" customHeight="1" x14ac:dyDescent="0.15">
      <c r="B6" s="577"/>
      <c r="C6" s="225" t="s">
        <v>92</v>
      </c>
      <c r="D6" s="226" t="s">
        <v>90</v>
      </c>
      <c r="E6" s="226" t="s">
        <v>209</v>
      </c>
      <c r="F6" s="518" t="s">
        <v>188</v>
      </c>
      <c r="G6" s="551" t="s">
        <v>200</v>
      </c>
      <c r="H6" s="519" t="s">
        <v>91</v>
      </c>
      <c r="I6" s="641" t="s">
        <v>90</v>
      </c>
      <c r="J6" s="582"/>
    </row>
    <row r="7" spans="1:11" s="5" customFormat="1" ht="36" customHeight="1" x14ac:dyDescent="0.15">
      <c r="B7" s="227" t="s">
        <v>0</v>
      </c>
      <c r="C7" s="228">
        <v>1259</v>
      </c>
      <c r="D7" s="229">
        <v>1026</v>
      </c>
      <c r="E7" s="230" t="s">
        <v>156</v>
      </c>
      <c r="F7" s="230" t="s">
        <v>156</v>
      </c>
      <c r="G7" s="231" t="s">
        <v>156</v>
      </c>
      <c r="H7" s="232">
        <v>3</v>
      </c>
      <c r="I7" s="233">
        <v>3</v>
      </c>
      <c r="J7" s="234">
        <f>I7/$I$11*100</f>
        <v>16.666666666666664</v>
      </c>
    </row>
    <row r="8" spans="1:11" s="5" customFormat="1" ht="36" customHeight="1" x14ac:dyDescent="0.15">
      <c r="B8" s="235" t="s">
        <v>4</v>
      </c>
      <c r="C8" s="236">
        <v>1009</v>
      </c>
      <c r="D8" s="229">
        <v>981</v>
      </c>
      <c r="E8" s="237" t="s">
        <v>156</v>
      </c>
      <c r="F8" s="237" t="s">
        <v>156</v>
      </c>
      <c r="G8" s="238" t="s">
        <v>156</v>
      </c>
      <c r="H8" s="239">
        <v>3</v>
      </c>
      <c r="I8" s="240">
        <v>2</v>
      </c>
      <c r="J8" s="241">
        <f>I8/$I$11*100</f>
        <v>11.111111111111111</v>
      </c>
    </row>
    <row r="9" spans="1:11" s="5" customFormat="1" ht="36" customHeight="1" x14ac:dyDescent="0.15">
      <c r="B9" s="242" t="s">
        <v>1</v>
      </c>
      <c r="C9" s="243">
        <v>332</v>
      </c>
      <c r="D9" s="244">
        <v>456</v>
      </c>
      <c r="E9" s="245" t="s">
        <v>20</v>
      </c>
      <c r="F9" s="245" t="s">
        <v>20</v>
      </c>
      <c r="G9" s="246" t="s">
        <v>20</v>
      </c>
      <c r="H9" s="247">
        <v>1</v>
      </c>
      <c r="I9" s="248">
        <v>1</v>
      </c>
      <c r="J9" s="249">
        <f>I9/$I$11*100</f>
        <v>5.5555555555555554</v>
      </c>
    </row>
    <row r="10" spans="1:11" s="5" customFormat="1" ht="36" customHeight="1" thickBot="1" x14ac:dyDescent="0.2">
      <c r="B10" s="250" t="s">
        <v>13</v>
      </c>
      <c r="C10" s="251">
        <f>SUM(C7:C9)</f>
        <v>2600</v>
      </c>
      <c r="D10" s="251">
        <f>SUM(D7:D9)</f>
        <v>2463</v>
      </c>
      <c r="E10" s="493" t="s">
        <v>156</v>
      </c>
      <c r="F10" s="488" t="s">
        <v>156</v>
      </c>
      <c r="G10" s="253" t="s">
        <v>156</v>
      </c>
      <c r="H10" s="254">
        <f t="shared" ref="H10" si="0">SUM(H7:H9)</f>
        <v>7</v>
      </c>
      <c r="I10" s="255">
        <f>SUM(I7:I9)</f>
        <v>6</v>
      </c>
      <c r="J10" s="256">
        <f>I10/$I$11*100</f>
        <v>33.333333333333329</v>
      </c>
    </row>
    <row r="11" spans="1:11" s="5" customFormat="1" ht="36" customHeight="1" thickTop="1" x14ac:dyDescent="0.15">
      <c r="B11" s="257" t="s">
        <v>17</v>
      </c>
      <c r="C11" s="258">
        <v>8227</v>
      </c>
      <c r="D11" s="259">
        <v>6509</v>
      </c>
      <c r="E11" s="259">
        <v>5864</v>
      </c>
      <c r="F11" s="260">
        <v>7387</v>
      </c>
      <c r="G11" s="552">
        <v>6898</v>
      </c>
      <c r="H11" s="261">
        <v>21</v>
      </c>
      <c r="I11" s="262">
        <v>18</v>
      </c>
      <c r="J11" s="263">
        <v>100</v>
      </c>
    </row>
    <row r="12" spans="1:11" ht="18" customHeight="1" x14ac:dyDescent="0.15">
      <c r="B12" s="177" t="s">
        <v>155</v>
      </c>
      <c r="C12" s="264"/>
      <c r="F12" s="511" t="s">
        <v>128</v>
      </c>
    </row>
    <row r="13" spans="1:11" ht="18" customHeight="1" x14ac:dyDescent="0.15">
      <c r="B13" s="264"/>
      <c r="C13" s="264"/>
      <c r="F13" s="177" t="s">
        <v>201</v>
      </c>
      <c r="H13" s="265"/>
      <c r="I13" s="266"/>
      <c r="K13" s="42"/>
    </row>
    <row r="14" spans="1:11" ht="18" customHeight="1" x14ac:dyDescent="0.15">
      <c r="B14" s="264"/>
      <c r="C14" s="264"/>
      <c r="F14" s="177" t="s">
        <v>189</v>
      </c>
      <c r="H14" s="265"/>
      <c r="I14" s="266"/>
    </row>
    <row r="15" spans="1:11" ht="18" customHeight="1" x14ac:dyDescent="0.15">
      <c r="B15" s="264"/>
      <c r="C15" s="264"/>
      <c r="F15" s="177" t="s">
        <v>177</v>
      </c>
      <c r="H15" s="265"/>
      <c r="I15" s="266"/>
    </row>
    <row r="16" spans="1:11" ht="18" customHeight="1" x14ac:dyDescent="0.15">
      <c r="C16" s="267"/>
      <c r="F16" s="177" t="s">
        <v>178</v>
      </c>
      <c r="H16" s="265"/>
      <c r="I16" s="266"/>
    </row>
    <row r="17" spans="2:11" ht="18" customHeight="1" x14ac:dyDescent="0.15">
      <c r="C17" s="267"/>
      <c r="F17" s="177" t="s">
        <v>129</v>
      </c>
      <c r="H17" s="265"/>
      <c r="I17" s="266"/>
    </row>
    <row r="18" spans="2:11" ht="21" customHeight="1" x14ac:dyDescent="0.15">
      <c r="B18" s="221"/>
      <c r="C18" s="267"/>
      <c r="D18" s="267"/>
      <c r="E18" s="267"/>
      <c r="F18" s="490"/>
      <c r="H18" s="265"/>
      <c r="I18" s="15"/>
    </row>
    <row r="19" spans="2:11" s="7" customFormat="1" ht="18.75" customHeight="1" x14ac:dyDescent="0.15">
      <c r="B19" s="639" t="s">
        <v>96</v>
      </c>
      <c r="C19" s="639"/>
      <c r="D19" s="221"/>
      <c r="E19" s="221"/>
      <c r="F19" s="222"/>
      <c r="H19" s="222"/>
    </row>
    <row r="20" spans="2:11" s="7" customFormat="1" ht="15" customHeight="1" x14ac:dyDescent="0.15">
      <c r="B20" s="640"/>
      <c r="C20" s="640"/>
      <c r="D20" s="221"/>
      <c r="E20" s="268"/>
      <c r="F20" s="224"/>
      <c r="G20" s="223" t="s">
        <v>95</v>
      </c>
      <c r="H20" s="224"/>
      <c r="I20" s="223"/>
      <c r="J20" s="223" t="s">
        <v>154</v>
      </c>
    </row>
    <row r="21" spans="2:11" ht="20.100000000000001" customHeight="1" x14ac:dyDescent="0.15">
      <c r="B21" s="578" t="s">
        <v>59</v>
      </c>
      <c r="C21" s="633" t="s">
        <v>94</v>
      </c>
      <c r="D21" s="634"/>
      <c r="E21" s="634"/>
      <c r="F21" s="634"/>
      <c r="G21" s="634"/>
      <c r="H21" s="635" t="s">
        <v>93</v>
      </c>
      <c r="I21" s="636"/>
      <c r="J21" s="637"/>
    </row>
    <row r="22" spans="2:11" ht="20.100000000000001" customHeight="1" x14ac:dyDescent="0.15">
      <c r="B22" s="577"/>
      <c r="C22" s="225" t="s">
        <v>92</v>
      </c>
      <c r="D22" s="520" t="s">
        <v>90</v>
      </c>
      <c r="E22" s="225" t="s">
        <v>190</v>
      </c>
      <c r="F22" s="225" t="s">
        <v>188</v>
      </c>
      <c r="G22" s="225" t="s">
        <v>200</v>
      </c>
      <c r="H22" s="269" t="s">
        <v>91</v>
      </c>
      <c r="I22" s="638" t="s">
        <v>90</v>
      </c>
      <c r="J22" s="637"/>
    </row>
    <row r="23" spans="2:11" ht="36" customHeight="1" x14ac:dyDescent="0.15">
      <c r="B23" s="227" t="s">
        <v>0</v>
      </c>
      <c r="C23" s="270" t="s">
        <v>20</v>
      </c>
      <c r="D23" s="253" t="s">
        <v>20</v>
      </c>
      <c r="E23" s="253" t="s">
        <v>156</v>
      </c>
      <c r="F23" s="253" t="s">
        <v>156</v>
      </c>
      <c r="G23" s="231" t="s">
        <v>156</v>
      </c>
      <c r="H23" s="270" t="s">
        <v>156</v>
      </c>
      <c r="I23" s="271" t="s">
        <v>20</v>
      </c>
      <c r="J23" s="241" t="str">
        <f>IFERROR(I23/I26*100,"( ― ) ")</f>
        <v xml:space="preserve">( ― ) </v>
      </c>
    </row>
    <row r="24" spans="2:11" ht="36" customHeight="1" x14ac:dyDescent="0.15">
      <c r="B24" s="235" t="s">
        <v>4</v>
      </c>
      <c r="C24" s="272">
        <v>101</v>
      </c>
      <c r="D24" s="273">
        <v>58</v>
      </c>
      <c r="E24" s="274" t="s">
        <v>156</v>
      </c>
      <c r="F24" s="274" t="s">
        <v>156</v>
      </c>
      <c r="G24" s="319" t="s">
        <v>156</v>
      </c>
      <c r="H24" s="494">
        <v>4</v>
      </c>
      <c r="I24" s="240">
        <v>3</v>
      </c>
      <c r="J24" s="241">
        <f>IFERROR(I24/I27*100,"( ― ) ")</f>
        <v>15</v>
      </c>
    </row>
    <row r="25" spans="2:11" ht="36" customHeight="1" x14ac:dyDescent="0.15">
      <c r="B25" s="242" t="s">
        <v>1</v>
      </c>
      <c r="C25" s="275" t="s">
        <v>20</v>
      </c>
      <c r="D25" s="276" t="s">
        <v>20</v>
      </c>
      <c r="E25" s="276" t="s">
        <v>20</v>
      </c>
      <c r="F25" s="276" t="s">
        <v>20</v>
      </c>
      <c r="G25" s="246" t="s">
        <v>20</v>
      </c>
      <c r="H25" s="247" t="s">
        <v>20</v>
      </c>
      <c r="I25" s="248" t="s">
        <v>20</v>
      </c>
      <c r="J25" s="249" t="str">
        <f>IFERROR(I25/I28*100,"( ― ) ")</f>
        <v xml:space="preserve">( ― ) </v>
      </c>
    </row>
    <row r="26" spans="2:11" ht="36" customHeight="1" thickBot="1" x14ac:dyDescent="0.2">
      <c r="B26" s="277" t="s">
        <v>13</v>
      </c>
      <c r="C26" s="252">
        <f t="shared" ref="C26:D26" si="1">SUM(C23:C25)</f>
        <v>101</v>
      </c>
      <c r="D26" s="278">
        <f t="shared" si="1"/>
        <v>58</v>
      </c>
      <c r="E26" s="253" t="s">
        <v>156</v>
      </c>
      <c r="F26" s="253" t="s">
        <v>156</v>
      </c>
      <c r="G26" s="253" t="s">
        <v>156</v>
      </c>
      <c r="H26" s="279">
        <f t="shared" ref="H26:I26" si="2">SUM(H23:H25)</f>
        <v>4</v>
      </c>
      <c r="I26" s="280">
        <f t="shared" si="2"/>
        <v>3</v>
      </c>
      <c r="J26" s="281">
        <f>I26/I27*100</f>
        <v>15</v>
      </c>
    </row>
    <row r="27" spans="2:11" ht="36" customHeight="1" thickTop="1" x14ac:dyDescent="0.15">
      <c r="B27" s="257" t="s">
        <v>17</v>
      </c>
      <c r="C27" s="258">
        <v>1637</v>
      </c>
      <c r="D27" s="282">
        <v>1076</v>
      </c>
      <c r="E27" s="258">
        <v>1016</v>
      </c>
      <c r="F27" s="258">
        <v>1309</v>
      </c>
      <c r="G27" s="258">
        <v>1427</v>
      </c>
      <c r="H27" s="261">
        <v>36</v>
      </c>
      <c r="I27" s="262">
        <v>20</v>
      </c>
      <c r="J27" s="263">
        <v>100</v>
      </c>
    </row>
    <row r="28" spans="2:11" ht="18" customHeight="1" x14ac:dyDescent="0.15">
      <c r="B28" s="177" t="s">
        <v>155</v>
      </c>
      <c r="C28" s="268"/>
      <c r="D28" s="283"/>
      <c r="E28" s="283"/>
      <c r="F28" s="511" t="s">
        <v>130</v>
      </c>
      <c r="G28" s="284"/>
      <c r="H28" s="284"/>
      <c r="I28" s="284"/>
      <c r="J28" s="285"/>
    </row>
    <row r="29" spans="2:11" s="5" customFormat="1" ht="18" customHeight="1" x14ac:dyDescent="0.15">
      <c r="B29" s="286"/>
      <c r="C29" s="287"/>
      <c r="D29" s="286"/>
      <c r="E29" s="286"/>
      <c r="F29" s="177" t="s">
        <v>201</v>
      </c>
      <c r="K29" s="43"/>
    </row>
    <row r="30" spans="2:11" ht="18" customHeight="1" x14ac:dyDescent="0.15">
      <c r="B30" s="287"/>
      <c r="C30" s="287"/>
      <c r="D30" s="283"/>
      <c r="E30" s="283"/>
      <c r="F30" s="177" t="s">
        <v>189</v>
      </c>
      <c r="G30" s="286"/>
      <c r="H30" s="268"/>
      <c r="I30" s="268"/>
      <c r="J30" s="286"/>
    </row>
    <row r="31" spans="2:11" ht="18" customHeight="1" x14ac:dyDescent="0.15">
      <c r="B31" s="287"/>
      <c r="C31" s="287"/>
      <c r="D31" s="283"/>
      <c r="E31" s="283"/>
      <c r="F31" s="177" t="s">
        <v>177</v>
      </c>
      <c r="G31" s="284"/>
      <c r="H31" s="288"/>
      <c r="I31" s="289"/>
      <c r="J31" s="285"/>
    </row>
    <row r="32" spans="2:11" ht="18" customHeight="1" x14ac:dyDescent="0.15">
      <c r="B32" s="287"/>
      <c r="C32" s="287"/>
      <c r="D32" s="283"/>
      <c r="E32" s="283"/>
      <c r="F32" s="177" t="s">
        <v>178</v>
      </c>
      <c r="G32" s="284"/>
      <c r="H32" s="290"/>
      <c r="I32" s="289"/>
      <c r="J32" s="285"/>
    </row>
    <row r="33" spans="1:10" s="6" customFormat="1" ht="18" customHeight="1" x14ac:dyDescent="0.15">
      <c r="B33" s="268"/>
      <c r="C33" s="288"/>
      <c r="D33" s="291"/>
      <c r="E33" s="291"/>
      <c r="F33" s="177" t="s">
        <v>129</v>
      </c>
      <c r="G33" s="284"/>
      <c r="H33" s="288"/>
      <c r="I33" s="289"/>
      <c r="J33" s="285"/>
    </row>
    <row r="34" spans="1:10" s="6" customFormat="1" x14ac:dyDescent="0.15">
      <c r="A34" s="31"/>
      <c r="B34" s="31"/>
      <c r="C34" s="32"/>
      <c r="D34" s="32"/>
      <c r="E34" s="32"/>
      <c r="F34" s="32"/>
      <c r="G34" s="33"/>
      <c r="H34" s="31"/>
      <c r="I34" s="34"/>
      <c r="J34" s="35"/>
    </row>
    <row r="35" spans="1:10" s="6" customFormat="1" x14ac:dyDescent="0.15">
      <c r="A35" s="31"/>
      <c r="B35" s="31"/>
      <c r="C35" s="36"/>
      <c r="D35" s="36"/>
      <c r="E35" s="36"/>
      <c r="F35" s="31"/>
      <c r="G35" s="32"/>
      <c r="H35" s="31"/>
      <c r="I35" s="31"/>
      <c r="J35" s="35"/>
    </row>
  </sheetData>
  <mergeCells count="10">
    <mergeCell ref="B21:B22"/>
    <mergeCell ref="C21:G21"/>
    <mergeCell ref="H21:J21"/>
    <mergeCell ref="I22:J22"/>
    <mergeCell ref="B3:C4"/>
    <mergeCell ref="B19:C20"/>
    <mergeCell ref="B5:B6"/>
    <mergeCell ref="C5:G5"/>
    <mergeCell ref="H5:J5"/>
    <mergeCell ref="I6:J6"/>
  </mergeCells>
  <phoneticPr fontId="15"/>
  <printOptions horizontalCentered="1"/>
  <pageMargins left="0.74803149606299213" right="0.78740157480314965" top="0.59055118110236227" bottom="0.59055118110236227" header="0.51181102362204722" footer="0.19685039370078741"/>
  <pageSetup paperSize="9" firstPageNumber="36" fitToHeight="0" orientation="portrait" blackAndWhite="1" useFirstPageNumber="1" r:id="rId1"/>
  <headerFooter scaleWithDoc="0" alignWithMargins="0">
    <oddFooter xml:space="preserve">&amp;C&amp;P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tabSelected="1" view="pageBreakPreview" zoomScaleNormal="100" zoomScaleSheetLayoutView="100" workbookViewId="0">
      <selection activeCell="H6" sqref="H6"/>
    </sheetView>
  </sheetViews>
  <sheetFormatPr defaultColWidth="8.125" defaultRowHeight="12.75" x14ac:dyDescent="0.15"/>
  <cols>
    <col min="1" max="1" width="2.25" style="12" customWidth="1"/>
    <col min="2" max="2" width="12.625" style="13" customWidth="1"/>
    <col min="3" max="3" width="11.875" style="13" customWidth="1"/>
    <col min="4" max="4" width="12.875" style="12" customWidth="1"/>
    <col min="5" max="5" width="8.75" style="12" customWidth="1"/>
    <col min="6" max="6" width="12.875" style="12" customWidth="1"/>
    <col min="7" max="7" width="8.75" style="18" customWidth="1"/>
    <col min="8" max="8" width="23.125" style="12" customWidth="1"/>
    <col min="9" max="9" width="1.75" style="12" customWidth="1"/>
    <col min="10" max="16384" width="8.125" style="12"/>
  </cols>
  <sheetData>
    <row r="1" spans="1:8" ht="13.5" customHeight="1" x14ac:dyDescent="0.15">
      <c r="A1" s="37"/>
      <c r="B1" s="38"/>
      <c r="C1" s="38"/>
      <c r="D1" s="37"/>
      <c r="E1" s="37"/>
      <c r="F1" s="37"/>
      <c r="G1" s="39"/>
      <c r="H1" s="37"/>
    </row>
    <row r="2" spans="1:8" ht="18.75" customHeight="1" x14ac:dyDescent="0.15">
      <c r="A2" s="180" t="s">
        <v>126</v>
      </c>
      <c r="B2" s="38"/>
      <c r="C2" s="109"/>
      <c r="D2" s="181"/>
      <c r="E2" s="54"/>
      <c r="F2" s="54"/>
      <c r="G2" s="182"/>
      <c r="H2" s="37"/>
    </row>
    <row r="3" spans="1:8" ht="15" customHeight="1" x14ac:dyDescent="0.15">
      <c r="A3" s="180"/>
      <c r="B3" s="38"/>
      <c r="C3" s="109"/>
      <c r="D3" s="181"/>
      <c r="E3" s="54"/>
      <c r="F3" s="54"/>
      <c r="G3" s="182"/>
      <c r="H3" s="37"/>
    </row>
    <row r="4" spans="1:8" ht="21.75" customHeight="1" x14ac:dyDescent="0.15">
      <c r="A4" s="37"/>
      <c r="B4" s="80" t="s">
        <v>59</v>
      </c>
      <c r="C4" s="80" t="s">
        <v>125</v>
      </c>
      <c r="D4" s="642" t="s">
        <v>124</v>
      </c>
      <c r="E4" s="643"/>
      <c r="F4" s="644" t="s">
        <v>123</v>
      </c>
      <c r="G4" s="571"/>
      <c r="H4" s="37"/>
    </row>
    <row r="5" spans="1:8" ht="27.95" customHeight="1" x14ac:dyDescent="0.15">
      <c r="A5" s="37"/>
      <c r="B5" s="564" t="s">
        <v>122</v>
      </c>
      <c r="C5" s="183" t="s">
        <v>191</v>
      </c>
      <c r="D5" s="184">
        <v>1674</v>
      </c>
      <c r="E5" s="185">
        <f t="shared" ref="E5:E7" si="0">D5/D9*100</f>
        <v>4.9531023463621029</v>
      </c>
      <c r="F5" s="178">
        <v>615</v>
      </c>
      <c r="G5" s="186">
        <f t="shared" ref="G5:G7" si="1">F5/F9*100</f>
        <v>3.6879347565363396</v>
      </c>
      <c r="H5" s="37"/>
    </row>
    <row r="6" spans="1:8" ht="27.95" customHeight="1" x14ac:dyDescent="0.15">
      <c r="A6" s="37"/>
      <c r="B6" s="565"/>
      <c r="C6" s="187" t="s">
        <v>179</v>
      </c>
      <c r="D6" s="188">
        <v>2788</v>
      </c>
      <c r="E6" s="189">
        <f t="shared" si="0"/>
        <v>9.1114088695709015</v>
      </c>
      <c r="F6" s="190">
        <v>601</v>
      </c>
      <c r="G6" s="191">
        <f t="shared" si="1"/>
        <v>4.2769712496441787</v>
      </c>
      <c r="H6" s="37"/>
    </row>
    <row r="7" spans="1:8" ht="27.95" customHeight="1" x14ac:dyDescent="0.15">
      <c r="A7" s="37"/>
      <c r="B7" s="565"/>
      <c r="C7" s="192" t="s">
        <v>192</v>
      </c>
      <c r="D7" s="193">
        <v>2876</v>
      </c>
      <c r="E7" s="189">
        <f t="shared" si="0"/>
        <v>11.570646926295462</v>
      </c>
      <c r="F7" s="194">
        <v>644</v>
      </c>
      <c r="G7" s="195">
        <f t="shared" si="1"/>
        <v>4.7384298432786398</v>
      </c>
      <c r="H7" s="37"/>
    </row>
    <row r="8" spans="1:8" ht="27.95" customHeight="1" thickBot="1" x14ac:dyDescent="0.2">
      <c r="A8" s="37"/>
      <c r="B8" s="645"/>
      <c r="C8" s="212" t="s">
        <v>202</v>
      </c>
      <c r="D8" s="213">
        <v>2476</v>
      </c>
      <c r="E8" s="214">
        <f>D8/D12*100</f>
        <v>8.5900638356924777</v>
      </c>
      <c r="F8" s="215">
        <v>776</v>
      </c>
      <c r="G8" s="216">
        <f>F8/F12*100</f>
        <v>5.457102672292546</v>
      </c>
      <c r="H8" s="37"/>
    </row>
    <row r="9" spans="1:8" ht="27.95" customHeight="1" thickTop="1" x14ac:dyDescent="0.15">
      <c r="A9" s="37"/>
      <c r="B9" s="563" t="s">
        <v>121</v>
      </c>
      <c r="C9" s="183" t="s">
        <v>191</v>
      </c>
      <c r="D9" s="196">
        <v>33797</v>
      </c>
      <c r="E9" s="197"/>
      <c r="F9" s="179">
        <v>16676</v>
      </c>
      <c r="G9" s="198"/>
      <c r="H9" s="37"/>
    </row>
    <row r="10" spans="1:8" ht="27.95" customHeight="1" x14ac:dyDescent="0.15">
      <c r="A10" s="37"/>
      <c r="B10" s="563"/>
      <c r="C10" s="187" t="s">
        <v>179</v>
      </c>
      <c r="D10" s="190">
        <v>30599</v>
      </c>
      <c r="E10" s="199"/>
      <c r="F10" s="200">
        <v>14052</v>
      </c>
      <c r="G10" s="201"/>
      <c r="H10" s="37"/>
    </row>
    <row r="11" spans="1:8" ht="27.95" customHeight="1" x14ac:dyDescent="0.15">
      <c r="A11" s="37"/>
      <c r="B11" s="563"/>
      <c r="C11" s="192" t="s">
        <v>192</v>
      </c>
      <c r="D11" s="194">
        <v>24856</v>
      </c>
      <c r="E11" s="202"/>
      <c r="F11" s="203">
        <v>13591</v>
      </c>
      <c r="G11" s="198"/>
      <c r="H11" s="37"/>
    </row>
    <row r="12" spans="1:8" ht="27.95" customHeight="1" x14ac:dyDescent="0.15">
      <c r="A12" s="37"/>
      <c r="B12" s="646"/>
      <c r="C12" s="553" t="s">
        <v>202</v>
      </c>
      <c r="D12" s="554">
        <v>28824</v>
      </c>
      <c r="E12" s="217"/>
      <c r="F12" s="555">
        <v>14220</v>
      </c>
      <c r="G12" s="218"/>
      <c r="H12" s="37"/>
    </row>
    <row r="13" spans="1:8" ht="18" customHeight="1" x14ac:dyDescent="0.15">
      <c r="A13" s="37"/>
      <c r="B13" s="175" t="s">
        <v>120</v>
      </c>
      <c r="C13" s="204"/>
      <c r="D13" s="204"/>
      <c r="E13" s="204"/>
      <c r="F13" s="204"/>
      <c r="G13" s="39"/>
      <c r="H13" s="37"/>
    </row>
    <row r="14" spans="1:8" ht="18" customHeight="1" x14ac:dyDescent="0.15">
      <c r="A14" s="37"/>
      <c r="B14" s="38"/>
      <c r="C14" s="109"/>
      <c r="D14" s="109"/>
      <c r="E14" s="109"/>
      <c r="F14" s="109"/>
      <c r="G14" s="205" t="s">
        <v>157</v>
      </c>
      <c r="H14" s="37"/>
    </row>
    <row r="15" spans="1:8" ht="21" customHeight="1" x14ac:dyDescent="0.15">
      <c r="A15" s="37"/>
      <c r="B15" s="38"/>
      <c r="C15" s="54"/>
      <c r="D15" s="54"/>
      <c r="E15" s="54"/>
      <c r="F15" s="37"/>
      <c r="G15" s="206" t="s">
        <v>133</v>
      </c>
      <c r="H15" s="37"/>
    </row>
    <row r="16" spans="1:8" ht="21" customHeight="1" x14ac:dyDescent="0.15">
      <c r="A16" s="37"/>
      <c r="B16" s="54"/>
      <c r="C16" s="54"/>
      <c r="D16" s="54"/>
      <c r="E16" s="54"/>
      <c r="F16" s="37"/>
      <c r="G16" s="39"/>
      <c r="H16" s="37"/>
    </row>
    <row r="17" spans="1:8" ht="18.75" customHeight="1" x14ac:dyDescent="0.15">
      <c r="A17" s="45" t="s">
        <v>158</v>
      </c>
      <c r="B17" s="38"/>
      <c r="C17" s="40"/>
      <c r="D17" s="40"/>
      <c r="E17" s="40"/>
      <c r="F17" s="207"/>
      <c r="G17" s="40"/>
      <c r="H17" s="37"/>
    </row>
    <row r="18" spans="1:8" ht="15" customHeight="1" x14ac:dyDescent="0.15">
      <c r="A18" s="37"/>
      <c r="B18" s="59"/>
      <c r="C18" s="37"/>
      <c r="D18" s="40"/>
      <c r="E18" s="40"/>
      <c r="F18" s="181" t="s">
        <v>212</v>
      </c>
      <c r="G18" s="40"/>
      <c r="H18" s="37"/>
    </row>
    <row r="19" spans="1:8" ht="21.75" customHeight="1" x14ac:dyDescent="0.15">
      <c r="A19" s="37"/>
      <c r="B19" s="80" t="s">
        <v>59</v>
      </c>
      <c r="C19" s="80" t="s">
        <v>119</v>
      </c>
      <c r="D19" s="521" t="s">
        <v>118</v>
      </c>
      <c r="E19" s="176" t="s">
        <v>117</v>
      </c>
      <c r="F19" s="509" t="s">
        <v>116</v>
      </c>
      <c r="G19" s="40"/>
      <c r="H19" s="37"/>
    </row>
    <row r="20" spans="1:8" ht="27.95" customHeight="1" x14ac:dyDescent="0.15">
      <c r="A20" s="37"/>
      <c r="B20" s="507"/>
      <c r="C20" s="507" t="s">
        <v>115</v>
      </c>
      <c r="D20" s="510" t="s">
        <v>114</v>
      </c>
      <c r="E20" s="208" t="s">
        <v>113</v>
      </c>
      <c r="F20" s="556">
        <v>62</v>
      </c>
      <c r="G20" s="40"/>
      <c r="H20" s="37"/>
    </row>
    <row r="21" spans="1:8" ht="27.95" customHeight="1" x14ac:dyDescent="0.15">
      <c r="A21" s="37"/>
      <c r="B21" s="508" t="s">
        <v>112</v>
      </c>
      <c r="C21" s="209" t="s">
        <v>111</v>
      </c>
      <c r="D21" s="209" t="s">
        <v>110</v>
      </c>
      <c r="E21" s="210" t="s">
        <v>32</v>
      </c>
      <c r="F21" s="557">
        <v>24</v>
      </c>
      <c r="G21" s="40"/>
      <c r="H21" s="37"/>
    </row>
    <row r="22" spans="1:8" ht="27.95" customHeight="1" x14ac:dyDescent="0.15">
      <c r="A22" s="37"/>
      <c r="B22" s="508"/>
      <c r="C22" s="508" t="s">
        <v>22</v>
      </c>
      <c r="D22" s="65" t="s">
        <v>109</v>
      </c>
      <c r="E22" s="211" t="s">
        <v>32</v>
      </c>
      <c r="F22" s="558">
        <v>19</v>
      </c>
      <c r="G22" s="40"/>
      <c r="H22" s="37"/>
    </row>
    <row r="23" spans="1:8" ht="27.95" customHeight="1" x14ac:dyDescent="0.15">
      <c r="A23" s="37"/>
      <c r="B23" s="80" t="s">
        <v>108</v>
      </c>
      <c r="C23" s="521" t="s">
        <v>23</v>
      </c>
      <c r="D23" s="521" t="s">
        <v>107</v>
      </c>
      <c r="E23" s="176" t="s">
        <v>106</v>
      </c>
      <c r="F23" s="559">
        <v>40</v>
      </c>
      <c r="G23" s="65"/>
      <c r="H23" s="109"/>
    </row>
    <row r="24" spans="1:8" ht="18" customHeight="1" x14ac:dyDescent="0.15">
      <c r="A24" s="37"/>
      <c r="B24" s="48"/>
      <c r="C24" s="40"/>
      <c r="D24" s="40"/>
      <c r="E24" s="40"/>
      <c r="F24" s="117" t="s">
        <v>127</v>
      </c>
      <c r="G24" s="40"/>
      <c r="H24" s="117"/>
    </row>
    <row r="25" spans="1:8" ht="7.5" customHeight="1" x14ac:dyDescent="0.15">
      <c r="A25" s="37"/>
      <c r="B25" s="48"/>
      <c r="C25" s="40"/>
      <c r="D25" s="40"/>
      <c r="E25" s="40"/>
      <c r="F25" s="117"/>
      <c r="G25" s="40"/>
      <c r="H25" s="37"/>
    </row>
    <row r="26" spans="1:8" ht="21.6" customHeight="1" x14ac:dyDescent="0.15">
      <c r="A26" s="37"/>
      <c r="B26" s="48" t="s">
        <v>105</v>
      </c>
      <c r="C26" s="48"/>
      <c r="D26" s="40"/>
      <c r="E26" s="40"/>
      <c r="F26" s="40"/>
      <c r="G26" s="40"/>
      <c r="H26" s="37"/>
    </row>
    <row r="27" spans="1:8" ht="18" customHeight="1" x14ac:dyDescent="0.15">
      <c r="A27" s="37"/>
      <c r="B27" s="48" t="s">
        <v>104</v>
      </c>
      <c r="C27" s="40"/>
      <c r="D27" s="40"/>
      <c r="E27" s="40"/>
      <c r="F27" s="40"/>
      <c r="G27" s="40"/>
      <c r="H27" s="37"/>
    </row>
    <row r="28" spans="1:8" ht="18" customHeight="1" x14ac:dyDescent="0.15">
      <c r="A28" s="37"/>
      <c r="B28" s="48" t="s">
        <v>103</v>
      </c>
      <c r="C28" s="40"/>
      <c r="D28" s="40"/>
      <c r="E28" s="40"/>
      <c r="F28" s="40"/>
      <c r="G28" s="40"/>
      <c r="H28" s="37"/>
    </row>
    <row r="29" spans="1:8" ht="18" customHeight="1" x14ac:dyDescent="0.15">
      <c r="A29" s="37"/>
      <c r="B29" s="48" t="s">
        <v>131</v>
      </c>
      <c r="C29" s="40"/>
      <c r="D29" s="40"/>
      <c r="E29" s="40"/>
      <c r="F29" s="40"/>
      <c r="G29" s="40"/>
      <c r="H29" s="37"/>
    </row>
    <row r="30" spans="1:8" ht="18" customHeight="1" x14ac:dyDescent="0.15">
      <c r="A30" s="37"/>
      <c r="B30" s="44" t="s">
        <v>196</v>
      </c>
      <c r="C30" s="40"/>
      <c r="D30" s="44"/>
      <c r="E30" s="44"/>
      <c r="F30" s="44"/>
      <c r="G30" s="44"/>
      <c r="H30" s="37"/>
    </row>
    <row r="31" spans="1:8" ht="18" customHeight="1" x14ac:dyDescent="0.15">
      <c r="A31" s="37"/>
      <c r="B31" s="48" t="s">
        <v>102</v>
      </c>
      <c r="C31" s="40"/>
      <c r="D31" s="40"/>
      <c r="E31" s="40"/>
      <c r="F31" s="40"/>
      <c r="G31" s="40"/>
      <c r="H31" s="37"/>
    </row>
    <row r="32" spans="1:8" s="13" customFormat="1" ht="21.75" customHeight="1" x14ac:dyDescent="0.15">
      <c r="A32" s="37"/>
      <c r="B32" s="48" t="s">
        <v>101</v>
      </c>
      <c r="C32" s="40"/>
      <c r="D32" s="40"/>
      <c r="E32" s="40"/>
      <c r="F32" s="40"/>
      <c r="G32" s="40"/>
      <c r="H32" s="38"/>
    </row>
    <row r="33" spans="1:18" s="13" customFormat="1" ht="18" customHeight="1" x14ac:dyDescent="0.15">
      <c r="A33" s="37"/>
      <c r="B33" s="48" t="s">
        <v>181</v>
      </c>
      <c r="C33" s="40"/>
      <c r="D33" s="40"/>
      <c r="E33" s="40"/>
      <c r="F33" s="40"/>
      <c r="G33" s="40"/>
      <c r="H33" s="38"/>
      <c r="R33" s="13" t="s">
        <v>206</v>
      </c>
    </row>
    <row r="34" spans="1:18" s="13" customFormat="1" ht="18" customHeight="1" x14ac:dyDescent="0.15">
      <c r="A34" s="37"/>
      <c r="B34" s="48" t="s">
        <v>100</v>
      </c>
      <c r="C34" s="40"/>
      <c r="D34" s="40"/>
      <c r="E34" s="40"/>
      <c r="F34" s="40"/>
      <c r="G34" s="40"/>
      <c r="H34" s="38"/>
    </row>
    <row r="35" spans="1:18" s="13" customFormat="1" ht="18" customHeight="1" x14ac:dyDescent="0.15">
      <c r="A35" s="37"/>
      <c r="B35" s="48" t="s">
        <v>99</v>
      </c>
      <c r="C35" s="40"/>
      <c r="D35" s="40"/>
      <c r="E35" s="40"/>
      <c r="F35" s="40"/>
      <c r="G35" s="40"/>
      <c r="H35" s="38"/>
    </row>
    <row r="36" spans="1:18" s="13" customFormat="1" ht="21.75" customHeight="1" x14ac:dyDescent="0.15">
      <c r="A36" s="37"/>
      <c r="B36" s="38"/>
      <c r="C36" s="38"/>
      <c r="D36" s="37"/>
      <c r="E36" s="37"/>
      <c r="F36" s="37"/>
      <c r="G36" s="39"/>
      <c r="H36" s="38"/>
    </row>
    <row r="37" spans="1:18" s="13" customFormat="1" ht="21.75" customHeight="1" x14ac:dyDescent="0.15">
      <c r="A37" s="37"/>
      <c r="B37" s="38"/>
      <c r="C37" s="38"/>
      <c r="D37" s="37"/>
      <c r="E37" s="37"/>
      <c r="F37" s="37"/>
      <c r="G37" s="39"/>
      <c r="H37" s="38"/>
    </row>
    <row r="38" spans="1:18" x14ac:dyDescent="0.15">
      <c r="A38" s="37"/>
      <c r="B38" s="38"/>
      <c r="C38" s="38"/>
      <c r="D38" s="37"/>
      <c r="E38" s="37"/>
      <c r="F38" s="37"/>
      <c r="G38" s="39"/>
      <c r="H38" s="37"/>
    </row>
  </sheetData>
  <mergeCells count="4">
    <mergeCell ref="D4:E4"/>
    <mergeCell ref="F4:G4"/>
    <mergeCell ref="B5:B8"/>
    <mergeCell ref="B9:B12"/>
  </mergeCells>
  <phoneticPr fontId="17"/>
  <printOptions horizontalCentered="1"/>
  <pageMargins left="0.74803149606299213" right="0.78740157480314965" top="0.59055118110236227" bottom="0.59055118110236227" header="0.51181102362204722" footer="0.19685039370078741"/>
  <pageSetup paperSize="9" scale="92" firstPageNumber="37" orientation="portrait" blackAndWhite="1" useFirstPageNumber="1" r:id="rId1"/>
  <headerFooter scaleWithDoc="0" alignWithMargins="0">
    <oddFooter xml:space="preserve">&amp;C&amp;P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G10"/>
  <sheetViews>
    <sheetView workbookViewId="0">
      <selection activeCell="N9" sqref="N9"/>
    </sheetView>
  </sheetViews>
  <sheetFormatPr defaultColWidth="8.875" defaultRowHeight="14.25" x14ac:dyDescent="0.15"/>
  <cols>
    <col min="1" max="1" width="2.5" style="55" customWidth="1"/>
    <col min="2" max="2" width="8.5" style="55" customWidth="1"/>
    <col min="3" max="3" width="15.625" style="55" customWidth="1"/>
    <col min="4" max="4" width="12.625" style="55" customWidth="1"/>
    <col min="5" max="5" width="9.625" style="55" customWidth="1"/>
    <col min="6" max="6" width="12.625" style="55" customWidth="1"/>
    <col min="7" max="7" width="9.625" style="55" customWidth="1"/>
    <col min="8" max="16384" width="8.875" style="55"/>
  </cols>
  <sheetData>
    <row r="1" spans="1:7" ht="13.15" customHeight="1" x14ac:dyDescent="0.15">
      <c r="A1" s="157"/>
      <c r="B1" s="157"/>
      <c r="C1" s="157"/>
      <c r="D1" s="157"/>
      <c r="E1" s="157"/>
      <c r="F1" s="157"/>
      <c r="G1" s="157"/>
    </row>
    <row r="2" spans="1:7" ht="18.600000000000001" customHeight="1" x14ac:dyDescent="0.15">
      <c r="A2" s="158" t="s">
        <v>183</v>
      </c>
      <c r="B2" s="158"/>
      <c r="C2" s="157"/>
      <c r="D2" s="159"/>
      <c r="E2" s="159"/>
      <c r="F2" s="159"/>
      <c r="G2" s="160"/>
    </row>
    <row r="3" spans="1:7" ht="15" customHeight="1" x14ac:dyDescent="0.15">
      <c r="A3" s="157"/>
      <c r="B3" s="157"/>
      <c r="C3" s="161"/>
      <c r="D3" s="159"/>
      <c r="E3" s="159"/>
      <c r="F3" s="159"/>
      <c r="G3" s="159"/>
    </row>
    <row r="4" spans="1:7" ht="30" customHeight="1" x14ac:dyDescent="0.15">
      <c r="A4" s="157"/>
      <c r="B4" s="157"/>
      <c r="C4" s="162" t="s">
        <v>44</v>
      </c>
      <c r="D4" s="647" t="s">
        <v>184</v>
      </c>
      <c r="E4" s="648"/>
      <c r="F4" s="647" t="s">
        <v>132</v>
      </c>
      <c r="G4" s="649"/>
    </row>
    <row r="5" spans="1:7" ht="30" customHeight="1" x14ac:dyDescent="0.15">
      <c r="A5" s="157"/>
      <c r="B5" s="157"/>
      <c r="C5" s="163" t="s">
        <v>0</v>
      </c>
      <c r="D5" s="164">
        <v>41</v>
      </c>
      <c r="E5" s="478">
        <f>D5/D$9*100</f>
        <v>3.5436473638720831</v>
      </c>
      <c r="F5" s="164">
        <v>42</v>
      </c>
      <c r="G5" s="483">
        <f>F5/F$9*100</f>
        <v>4.1791044776119408</v>
      </c>
    </row>
    <row r="6" spans="1:7" ht="30" customHeight="1" x14ac:dyDescent="0.15">
      <c r="A6" s="157"/>
      <c r="B6" s="157"/>
      <c r="C6" s="165" t="s">
        <v>4</v>
      </c>
      <c r="D6" s="166">
        <v>41</v>
      </c>
      <c r="E6" s="479">
        <f>D6/D$9*100</f>
        <v>3.5436473638720831</v>
      </c>
      <c r="F6" s="166">
        <v>39</v>
      </c>
      <c r="G6" s="484">
        <f>F6/F$9*100</f>
        <v>3.8805970149253728</v>
      </c>
    </row>
    <row r="7" spans="1:7" ht="30" customHeight="1" x14ac:dyDescent="0.15">
      <c r="A7" s="157"/>
      <c r="B7" s="157"/>
      <c r="C7" s="167" t="s">
        <v>1</v>
      </c>
      <c r="D7" s="168">
        <v>10</v>
      </c>
      <c r="E7" s="480">
        <f>D7/D$9*100</f>
        <v>0.86430423509075205</v>
      </c>
      <c r="F7" s="168">
        <v>12</v>
      </c>
      <c r="G7" s="485">
        <f>F7/F$9*100</f>
        <v>1.1940298507462688</v>
      </c>
    </row>
    <row r="8" spans="1:7" ht="30" customHeight="1" thickBot="1" x14ac:dyDescent="0.2">
      <c r="A8" s="157"/>
      <c r="B8" s="157"/>
      <c r="C8" s="169" t="s">
        <v>13</v>
      </c>
      <c r="D8" s="170">
        <f>SUM(D5:D7)</f>
        <v>92</v>
      </c>
      <c r="E8" s="481">
        <f>D8/D$9*100</f>
        <v>7.9515989628349173</v>
      </c>
      <c r="F8" s="170">
        <f>SUM(F5:F7)</f>
        <v>93</v>
      </c>
      <c r="G8" s="486">
        <f>F8/F$9*100</f>
        <v>9.2537313432835813</v>
      </c>
    </row>
    <row r="9" spans="1:7" ht="30" customHeight="1" thickTop="1" x14ac:dyDescent="0.15">
      <c r="A9" s="157"/>
      <c r="B9" s="157"/>
      <c r="C9" s="171" t="s">
        <v>185</v>
      </c>
      <c r="D9" s="172">
        <v>1157</v>
      </c>
      <c r="E9" s="482">
        <v>100</v>
      </c>
      <c r="F9" s="172">
        <v>1005</v>
      </c>
      <c r="G9" s="487">
        <v>100</v>
      </c>
    </row>
    <row r="10" spans="1:7" ht="24" customHeight="1" x14ac:dyDescent="0.15">
      <c r="A10" s="157"/>
      <c r="B10" s="157"/>
      <c r="C10" s="161" t="s">
        <v>186</v>
      </c>
      <c r="D10" s="159"/>
      <c r="E10" s="159"/>
      <c r="F10" s="173"/>
      <c r="G10" s="174" t="s">
        <v>187</v>
      </c>
    </row>
  </sheetData>
  <mergeCells count="2">
    <mergeCell ref="D4:E4"/>
    <mergeCell ref="F4:G4"/>
  </mergeCells>
  <phoneticPr fontId="6"/>
  <pageMargins left="0.74803149606299213" right="0.78740157480314965" top="0.59055118110236227" bottom="0.59055118110236227" header="0.51181102362204722" footer="0.51181102362204722"/>
  <pageSetup paperSize="9" firstPageNumber="21" orientation="portrait" blackAndWhite="1" useFirstPageNumber="1" r:id="rId1"/>
  <headerFooter alignWithMargins="0"/>
  <ignoredErrors>
    <ignoredError sqref="E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5(1)専業・兼業別農家数</vt:lpstr>
      <vt:lpstr>5(2)耕地面積</vt:lpstr>
      <vt:lpstr>5(3)森林の状況</vt:lpstr>
      <vt:lpstr>5(4)(5)林業事業体の状況、林産物の生産状況穂</vt:lpstr>
      <vt:lpstr>5(6)保安林の種類5(7)漁業経営体の推移</vt:lpstr>
      <vt:lpstr>5(8)定置網漁業の推移</vt:lpstr>
      <vt:lpstr>5(9)(10)小田原漁港における取扱高</vt:lpstr>
      <vt:lpstr>5(7)漁業経営体の推移★</vt:lpstr>
      <vt:lpstr>'5(1)専業・兼業別農家数'!Print_Area</vt:lpstr>
      <vt:lpstr>'5(2)耕地面積'!Print_Area</vt:lpstr>
      <vt:lpstr>'5(4)(5)林業事業体の状況、林産物の生産状況穂'!Print_Area</vt:lpstr>
      <vt:lpstr>'5(6)保安林の種類5(7)漁業経営体の推移'!Print_Area</vt:lpstr>
      <vt:lpstr>'5(8)定置網漁業の推移'!Print_Area</vt:lpstr>
      <vt:lpstr>'5(9)(10)小田原漁港における取扱高'!Print_Area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user</cp:lastModifiedBy>
  <cp:lastPrinted>2025-08-14T00:43:35Z</cp:lastPrinted>
  <dcterms:created xsi:type="dcterms:W3CDTF">1999-05-13T05:22:10Z</dcterms:created>
  <dcterms:modified xsi:type="dcterms:W3CDTF">2025-08-22T06:59:24Z</dcterms:modified>
</cp:coreProperties>
</file>