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mon\H29年度\H.下川\05 定時登録\記者発表・告示\29年度\2912\選管HP\"/>
    </mc:Choice>
  </mc:AlternateContent>
  <bookViews>
    <workbookView xWindow="0" yWindow="0" windowWidth="20490" windowHeight="7935" tabRatio="751"/>
  </bookViews>
  <sheets>
    <sheet name="概要（H29.9比）" sheetId="1" r:id="rId1"/>
    <sheet name="市区町村別登録者数" sheetId="2" r:id="rId2"/>
    <sheet name="衆議院小選挙区別登録者数" sheetId="3" r:id="rId3"/>
    <sheet name="概要（H28.12比）" sheetId="4" r:id="rId4"/>
    <sheet name="在外登録者数" sheetId="6" r:id="rId5"/>
  </sheets>
  <externalReferences>
    <externalReference r:id="rId6"/>
  </externalReferences>
  <definedNames>
    <definedName name="_xlnm.Print_Area" localSheetId="3">'概要（H28.12比）'!$A$1:$P$44</definedName>
    <definedName name="_xlnm.Print_Area" localSheetId="0">'概要（H29.9比）'!$A$1:$P$44</definedName>
    <definedName name="_xlnm.Print_Area" localSheetId="4">在外登録者数!$A$1:$M$86</definedName>
    <definedName name="_xlnm.Print_Area" localSheetId="1">市区町村別登録者数!$A$1:$M$82</definedName>
    <definedName name="_xlnm.Print_Area" localSheetId="2">衆議院小選挙区別登録者数!$A$1:$M$126</definedName>
    <definedName name="_xlnm.Print_Titles" localSheetId="4">在外登録者数!$1:$4</definedName>
    <definedName name="_xlnm.Print_Titles" localSheetId="1">市区町村別登録者数!$1:$4</definedName>
    <definedName name="_xlnm.Print_Titles" localSheetId="2">衆議院小選挙区別登録者数!$1:$4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6" l="1"/>
  <c r="E69" i="6"/>
  <c r="C69" i="6"/>
  <c r="B69" i="6"/>
  <c r="K68" i="6"/>
  <c r="H68" i="6"/>
  <c r="G68" i="6"/>
  <c r="F68" i="6"/>
  <c r="E68" i="6"/>
  <c r="C68" i="6"/>
  <c r="I68" i="6" s="1"/>
  <c r="L68" i="6" s="1"/>
  <c r="B68" i="6"/>
  <c r="G67" i="6"/>
  <c r="F67" i="6"/>
  <c r="E67" i="6"/>
  <c r="C67" i="6"/>
  <c r="I67" i="6" s="1"/>
  <c r="B67" i="6"/>
  <c r="H66" i="6"/>
  <c r="K66" i="6" s="1"/>
  <c r="F66" i="6"/>
  <c r="E66" i="6"/>
  <c r="C66" i="6"/>
  <c r="I66" i="6" s="1"/>
  <c r="L66" i="6" s="1"/>
  <c r="B66" i="6"/>
  <c r="F65" i="6"/>
  <c r="G65" i="6" s="1"/>
  <c r="E65" i="6"/>
  <c r="C65" i="6"/>
  <c r="I65" i="6" s="1"/>
  <c r="B65" i="6"/>
  <c r="L64" i="6"/>
  <c r="H64" i="6"/>
  <c r="K64" i="6" s="1"/>
  <c r="G64" i="6"/>
  <c r="F64" i="6"/>
  <c r="E64" i="6"/>
  <c r="D64" i="6"/>
  <c r="J64" i="6" s="1"/>
  <c r="C64" i="6"/>
  <c r="I64" i="6" s="1"/>
  <c r="B64" i="6"/>
  <c r="F63" i="6"/>
  <c r="G63" i="6" s="1"/>
  <c r="E63" i="6"/>
  <c r="C63" i="6"/>
  <c r="B63" i="6"/>
  <c r="L62" i="6"/>
  <c r="H62" i="6"/>
  <c r="K62" i="6" s="1"/>
  <c r="F62" i="6"/>
  <c r="E62" i="6"/>
  <c r="C62" i="6"/>
  <c r="I62" i="6" s="1"/>
  <c r="B62" i="6"/>
  <c r="F61" i="6"/>
  <c r="G61" i="6" s="1"/>
  <c r="E61" i="6"/>
  <c r="C61" i="6"/>
  <c r="B61" i="6"/>
  <c r="L60" i="6"/>
  <c r="H60" i="6"/>
  <c r="K60" i="6" s="1"/>
  <c r="G60" i="6"/>
  <c r="F60" i="6"/>
  <c r="E60" i="6"/>
  <c r="C60" i="6"/>
  <c r="I60" i="6" s="1"/>
  <c r="B60" i="6"/>
  <c r="G59" i="6"/>
  <c r="F59" i="6"/>
  <c r="L59" i="6" s="1"/>
  <c r="E59" i="6"/>
  <c r="C59" i="6"/>
  <c r="I59" i="6" s="1"/>
  <c r="B59" i="6"/>
  <c r="H58" i="6"/>
  <c r="K58" i="6" s="1"/>
  <c r="G58" i="6"/>
  <c r="F58" i="6"/>
  <c r="E58" i="6"/>
  <c r="C58" i="6"/>
  <c r="I58" i="6" s="1"/>
  <c r="L58" i="6" s="1"/>
  <c r="B58" i="6"/>
  <c r="F57" i="6"/>
  <c r="G57" i="6" s="1"/>
  <c r="E57" i="6"/>
  <c r="C57" i="6"/>
  <c r="I57" i="6" s="1"/>
  <c r="B57" i="6"/>
  <c r="L56" i="6"/>
  <c r="H56" i="6"/>
  <c r="K56" i="6" s="1"/>
  <c r="F56" i="6"/>
  <c r="E56" i="6"/>
  <c r="C56" i="6"/>
  <c r="I56" i="6" s="1"/>
  <c r="B56" i="6"/>
  <c r="F55" i="6"/>
  <c r="G55" i="6" s="1"/>
  <c r="E55" i="6"/>
  <c r="C55" i="6"/>
  <c r="B55" i="6"/>
  <c r="L54" i="6"/>
  <c r="H54" i="6"/>
  <c r="K54" i="6" s="1"/>
  <c r="G54" i="6"/>
  <c r="F54" i="6"/>
  <c r="E54" i="6"/>
  <c r="C54" i="6"/>
  <c r="I54" i="6" s="1"/>
  <c r="B54" i="6"/>
  <c r="F53" i="6"/>
  <c r="F74" i="6" s="1"/>
  <c r="E53" i="6"/>
  <c r="C53" i="6"/>
  <c r="B53" i="6"/>
  <c r="H52" i="6"/>
  <c r="K52" i="6" s="1"/>
  <c r="G52" i="6"/>
  <c r="F52" i="6"/>
  <c r="E52" i="6"/>
  <c r="E74" i="6" s="1"/>
  <c r="C52" i="6"/>
  <c r="B52" i="6"/>
  <c r="G51" i="6"/>
  <c r="F51" i="6"/>
  <c r="L51" i="6" s="1"/>
  <c r="E51" i="6"/>
  <c r="C51" i="6"/>
  <c r="I51" i="6" s="1"/>
  <c r="B51" i="6"/>
  <c r="H50" i="6"/>
  <c r="K50" i="6" s="1"/>
  <c r="G50" i="6"/>
  <c r="F50" i="6"/>
  <c r="E50" i="6"/>
  <c r="C50" i="6"/>
  <c r="I50" i="6" s="1"/>
  <c r="L50" i="6" s="1"/>
  <c r="B50" i="6"/>
  <c r="F49" i="6"/>
  <c r="G49" i="6" s="1"/>
  <c r="E49" i="6"/>
  <c r="C49" i="6"/>
  <c r="I49" i="6" s="1"/>
  <c r="B49" i="6"/>
  <c r="L48" i="6"/>
  <c r="H48" i="6"/>
  <c r="K48" i="6" s="1"/>
  <c r="G48" i="6"/>
  <c r="F48" i="6"/>
  <c r="E48" i="6"/>
  <c r="D48" i="6"/>
  <c r="J48" i="6" s="1"/>
  <c r="C48" i="6"/>
  <c r="I48" i="6" s="1"/>
  <c r="B48" i="6"/>
  <c r="F47" i="6"/>
  <c r="G47" i="6" s="1"/>
  <c r="E47" i="6"/>
  <c r="C47" i="6"/>
  <c r="B47" i="6"/>
  <c r="L46" i="6"/>
  <c r="H46" i="6"/>
  <c r="K46" i="6" s="1"/>
  <c r="G46" i="6"/>
  <c r="F46" i="6"/>
  <c r="E46" i="6"/>
  <c r="C46" i="6"/>
  <c r="I46" i="6" s="1"/>
  <c r="B46" i="6"/>
  <c r="F45" i="6"/>
  <c r="G45" i="6" s="1"/>
  <c r="E45" i="6"/>
  <c r="C45" i="6"/>
  <c r="B45" i="6"/>
  <c r="L44" i="6"/>
  <c r="H44" i="6"/>
  <c r="K44" i="6" s="1"/>
  <c r="G44" i="6"/>
  <c r="F44" i="6"/>
  <c r="E44" i="6"/>
  <c r="C44" i="6"/>
  <c r="I44" i="6" s="1"/>
  <c r="B44" i="6"/>
  <c r="G43" i="6"/>
  <c r="F43" i="6"/>
  <c r="L43" i="6" s="1"/>
  <c r="E43" i="6"/>
  <c r="C43" i="6"/>
  <c r="I43" i="6" s="1"/>
  <c r="B43" i="6"/>
  <c r="H42" i="6"/>
  <c r="K42" i="6" s="1"/>
  <c r="G42" i="6"/>
  <c r="F42" i="6"/>
  <c r="E42" i="6"/>
  <c r="C42" i="6"/>
  <c r="I42" i="6" s="1"/>
  <c r="L42" i="6" s="1"/>
  <c r="B42" i="6"/>
  <c r="F41" i="6"/>
  <c r="G41" i="6" s="1"/>
  <c r="E41" i="6"/>
  <c r="C41" i="6"/>
  <c r="I41" i="6" s="1"/>
  <c r="B41" i="6"/>
  <c r="L40" i="6"/>
  <c r="H40" i="6"/>
  <c r="K40" i="6" s="1"/>
  <c r="G40" i="6"/>
  <c r="F40" i="6"/>
  <c r="E40" i="6"/>
  <c r="D40" i="6"/>
  <c r="J40" i="6" s="1"/>
  <c r="C40" i="6"/>
  <c r="I40" i="6" s="1"/>
  <c r="B40" i="6"/>
  <c r="F39" i="6"/>
  <c r="G39" i="6" s="1"/>
  <c r="E39" i="6"/>
  <c r="C39" i="6"/>
  <c r="B39" i="6"/>
  <c r="L38" i="6"/>
  <c r="H38" i="6"/>
  <c r="K38" i="6" s="1"/>
  <c r="G38" i="6"/>
  <c r="F38" i="6"/>
  <c r="E38" i="6"/>
  <c r="C38" i="6"/>
  <c r="I38" i="6" s="1"/>
  <c r="B38" i="6"/>
  <c r="F37" i="6"/>
  <c r="G37" i="6" s="1"/>
  <c r="E37" i="6"/>
  <c r="C37" i="6"/>
  <c r="B37" i="6"/>
  <c r="L36" i="6"/>
  <c r="H36" i="6"/>
  <c r="K36" i="6" s="1"/>
  <c r="G36" i="6"/>
  <c r="F36" i="6"/>
  <c r="F72" i="6" s="1"/>
  <c r="E36" i="6"/>
  <c r="E72" i="6" s="1"/>
  <c r="C36" i="6"/>
  <c r="I36" i="6" s="1"/>
  <c r="B36" i="6"/>
  <c r="F35" i="6"/>
  <c r="L35" i="6" s="1"/>
  <c r="E35" i="6"/>
  <c r="C35" i="6"/>
  <c r="I35" i="6" s="1"/>
  <c r="B35" i="6"/>
  <c r="F34" i="6"/>
  <c r="E34" i="6"/>
  <c r="G34" i="6" s="1"/>
  <c r="C34" i="6"/>
  <c r="I34" i="6" s="1"/>
  <c r="B34" i="6"/>
  <c r="F33" i="6"/>
  <c r="E33" i="6"/>
  <c r="G33" i="6" s="1"/>
  <c r="C33" i="6"/>
  <c r="I33" i="6" s="1"/>
  <c r="B33" i="6"/>
  <c r="F32" i="6"/>
  <c r="E32" i="6"/>
  <c r="C32" i="6"/>
  <c r="I32" i="6" s="1"/>
  <c r="B32" i="6"/>
  <c r="F31" i="6"/>
  <c r="E31" i="6"/>
  <c r="C31" i="6"/>
  <c r="I31" i="6" s="1"/>
  <c r="B31" i="6"/>
  <c r="F30" i="6"/>
  <c r="E30" i="6"/>
  <c r="G30" i="6" s="1"/>
  <c r="C30" i="6"/>
  <c r="I30" i="6" s="1"/>
  <c r="B30" i="6"/>
  <c r="F29" i="6"/>
  <c r="E29" i="6"/>
  <c r="G29" i="6" s="1"/>
  <c r="C29" i="6"/>
  <c r="I29" i="6" s="1"/>
  <c r="B29" i="6"/>
  <c r="F28" i="6"/>
  <c r="E28" i="6"/>
  <c r="C28" i="6"/>
  <c r="I28" i="6" s="1"/>
  <c r="B28" i="6"/>
  <c r="G27" i="6"/>
  <c r="F27" i="6"/>
  <c r="E27" i="6"/>
  <c r="C27" i="6"/>
  <c r="I27" i="6" s="1"/>
  <c r="B27" i="6"/>
  <c r="F26" i="6"/>
  <c r="E26" i="6"/>
  <c r="G26" i="6" s="1"/>
  <c r="C26" i="6"/>
  <c r="I26" i="6" s="1"/>
  <c r="B26" i="6"/>
  <c r="F25" i="6"/>
  <c r="E25" i="6"/>
  <c r="G25" i="6" s="1"/>
  <c r="C25" i="6"/>
  <c r="I25" i="6" s="1"/>
  <c r="B25" i="6"/>
  <c r="F24" i="6"/>
  <c r="E24" i="6"/>
  <c r="C24" i="6"/>
  <c r="I24" i="6" s="1"/>
  <c r="B24" i="6"/>
  <c r="F23" i="6"/>
  <c r="E23" i="6"/>
  <c r="E71" i="6" s="1"/>
  <c r="C23" i="6"/>
  <c r="C71" i="6" s="1"/>
  <c r="B23" i="6"/>
  <c r="F22" i="6"/>
  <c r="E22" i="6"/>
  <c r="G22" i="6" s="1"/>
  <c r="C22" i="6"/>
  <c r="I22" i="6" s="1"/>
  <c r="B22" i="6"/>
  <c r="F21" i="6"/>
  <c r="E21" i="6"/>
  <c r="G21" i="6" s="1"/>
  <c r="C21" i="6"/>
  <c r="I21" i="6" s="1"/>
  <c r="B21" i="6"/>
  <c r="F20" i="6"/>
  <c r="E20" i="6"/>
  <c r="C20" i="6"/>
  <c r="I20" i="6" s="1"/>
  <c r="B20" i="6"/>
  <c r="G19" i="6"/>
  <c r="F19" i="6"/>
  <c r="E19" i="6"/>
  <c r="C19" i="6"/>
  <c r="I19" i="6" s="1"/>
  <c r="B19" i="6"/>
  <c r="F18" i="6"/>
  <c r="E18" i="6"/>
  <c r="G18" i="6" s="1"/>
  <c r="C18" i="6"/>
  <c r="I18" i="6" s="1"/>
  <c r="B18" i="6"/>
  <c r="F17" i="6"/>
  <c r="E17" i="6"/>
  <c r="G17" i="6" s="1"/>
  <c r="C17" i="6"/>
  <c r="I17" i="6" s="1"/>
  <c r="B17" i="6"/>
  <c r="F16" i="6"/>
  <c r="E16" i="6"/>
  <c r="C16" i="6"/>
  <c r="I16" i="6" s="1"/>
  <c r="B16" i="6"/>
  <c r="G15" i="6"/>
  <c r="F15" i="6"/>
  <c r="E15" i="6"/>
  <c r="C15" i="6"/>
  <c r="I15" i="6" s="1"/>
  <c r="B15" i="6"/>
  <c r="F14" i="6"/>
  <c r="E14" i="6"/>
  <c r="G14" i="6" s="1"/>
  <c r="C14" i="6"/>
  <c r="I14" i="6" s="1"/>
  <c r="B14" i="6"/>
  <c r="F13" i="6"/>
  <c r="E13" i="6"/>
  <c r="G13" i="6" s="1"/>
  <c r="C13" i="6"/>
  <c r="I13" i="6" s="1"/>
  <c r="B13" i="6"/>
  <c r="F12" i="6"/>
  <c r="E12" i="6"/>
  <c r="C12" i="6"/>
  <c r="I12" i="6" s="1"/>
  <c r="B12" i="6"/>
  <c r="G11" i="6"/>
  <c r="F11" i="6"/>
  <c r="E11" i="6"/>
  <c r="C11" i="6"/>
  <c r="I11" i="6" s="1"/>
  <c r="B11" i="6"/>
  <c r="F10" i="6"/>
  <c r="E10" i="6"/>
  <c r="G10" i="6" s="1"/>
  <c r="C10" i="6"/>
  <c r="I10" i="6" s="1"/>
  <c r="B10" i="6"/>
  <c r="F9" i="6"/>
  <c r="E9" i="6"/>
  <c r="G9" i="6" s="1"/>
  <c r="C9" i="6"/>
  <c r="I9" i="6" s="1"/>
  <c r="B9" i="6"/>
  <c r="F8" i="6"/>
  <c r="E8" i="6"/>
  <c r="C8" i="6"/>
  <c r="I8" i="6" s="1"/>
  <c r="B8" i="6"/>
  <c r="G7" i="6"/>
  <c r="F7" i="6"/>
  <c r="E7" i="6"/>
  <c r="C7" i="6"/>
  <c r="I7" i="6" s="1"/>
  <c r="B7" i="6"/>
  <c r="F6" i="6"/>
  <c r="E6" i="6"/>
  <c r="G6" i="6" s="1"/>
  <c r="C6" i="6"/>
  <c r="I6" i="6" s="1"/>
  <c r="B6" i="6"/>
  <c r="F5" i="6"/>
  <c r="E5" i="6"/>
  <c r="C5" i="6"/>
  <c r="I5" i="6" s="1"/>
  <c r="B5" i="6"/>
  <c r="E3" i="6"/>
  <c r="B3" i="6"/>
  <c r="I1" i="6"/>
  <c r="K35" i="6" l="1"/>
  <c r="M49" i="6"/>
  <c r="K15" i="6"/>
  <c r="K7" i="6"/>
  <c r="K19" i="6"/>
  <c r="I71" i="6"/>
  <c r="G62" i="6"/>
  <c r="G66" i="6"/>
  <c r="G5" i="6"/>
  <c r="H7" i="6"/>
  <c r="D7" i="6"/>
  <c r="J7" i="6" s="1"/>
  <c r="M7" i="6" s="1"/>
  <c r="M9" i="6"/>
  <c r="M14" i="6"/>
  <c r="L8" i="6"/>
  <c r="H11" i="6"/>
  <c r="K11" i="6" s="1"/>
  <c r="D11" i="6"/>
  <c r="J11" i="6" s="1"/>
  <c r="M11" i="6" s="1"/>
  <c r="L12" i="6"/>
  <c r="H15" i="6"/>
  <c r="D15" i="6"/>
  <c r="J15" i="6" s="1"/>
  <c r="M15" i="6" s="1"/>
  <c r="L16" i="6"/>
  <c r="H19" i="6"/>
  <c r="D19" i="6"/>
  <c r="L20" i="6"/>
  <c r="B71" i="6"/>
  <c r="L24" i="6"/>
  <c r="H27" i="6"/>
  <c r="K27" i="6" s="1"/>
  <c r="D27" i="6"/>
  <c r="L28" i="6"/>
  <c r="H31" i="6"/>
  <c r="K31" i="6" s="1"/>
  <c r="D31" i="6"/>
  <c r="L32" i="6"/>
  <c r="H35" i="6"/>
  <c r="L37" i="6"/>
  <c r="H43" i="6"/>
  <c r="K43" i="6" s="1"/>
  <c r="D43" i="6"/>
  <c r="J43" i="6" s="1"/>
  <c r="M43" i="6"/>
  <c r="H51" i="6"/>
  <c r="K51" i="6" s="1"/>
  <c r="D51" i="6"/>
  <c r="J51" i="6" s="1"/>
  <c r="M51" i="6" s="1"/>
  <c r="H59" i="6"/>
  <c r="K59" i="6" s="1"/>
  <c r="D59" i="6"/>
  <c r="H67" i="6"/>
  <c r="K67" i="6" s="1"/>
  <c r="D67" i="6"/>
  <c r="M68" i="6"/>
  <c r="H69" i="6"/>
  <c r="K69" i="6" s="1"/>
  <c r="G72" i="6"/>
  <c r="L5" i="6"/>
  <c r="H8" i="6"/>
  <c r="K8" i="6" s="1"/>
  <c r="D8" i="6"/>
  <c r="G8" i="6"/>
  <c r="L9" i="6"/>
  <c r="K9" i="6"/>
  <c r="H12" i="6"/>
  <c r="K12" i="6" s="1"/>
  <c r="D12" i="6"/>
  <c r="G12" i="6"/>
  <c r="L13" i="6"/>
  <c r="K13" i="6"/>
  <c r="H16" i="6"/>
  <c r="K16" i="6" s="1"/>
  <c r="D16" i="6"/>
  <c r="G16" i="6"/>
  <c r="L17" i="6"/>
  <c r="H20" i="6"/>
  <c r="K20" i="6" s="1"/>
  <c r="D20" i="6"/>
  <c r="J20" i="6" s="1"/>
  <c r="G20" i="6"/>
  <c r="L21" i="6"/>
  <c r="K21" i="6"/>
  <c r="I23" i="6"/>
  <c r="L23" i="6" s="1"/>
  <c r="H24" i="6"/>
  <c r="K24" i="6" s="1"/>
  <c r="D24" i="6"/>
  <c r="G24" i="6"/>
  <c r="L25" i="6"/>
  <c r="H28" i="6"/>
  <c r="K28" i="6" s="1"/>
  <c r="D28" i="6"/>
  <c r="G28" i="6"/>
  <c r="L29" i="6"/>
  <c r="H32" i="6"/>
  <c r="K32" i="6" s="1"/>
  <c r="D32" i="6"/>
  <c r="J32" i="6" s="1"/>
  <c r="G32" i="6"/>
  <c r="L33" i="6"/>
  <c r="H37" i="6"/>
  <c r="K37" i="6" s="1"/>
  <c r="D37" i="6"/>
  <c r="D42" i="6"/>
  <c r="J42" i="6" s="1"/>
  <c r="M42" i="6" s="1"/>
  <c r="M44" i="6"/>
  <c r="H45" i="6"/>
  <c r="K45" i="6" s="1"/>
  <c r="D45" i="6"/>
  <c r="D50" i="6"/>
  <c r="J50" i="6" s="1"/>
  <c r="M50" i="6" s="1"/>
  <c r="I52" i="6"/>
  <c r="L52" i="6" s="1"/>
  <c r="C74" i="6"/>
  <c r="I74" i="6" s="1"/>
  <c r="L74" i="6" s="1"/>
  <c r="H53" i="6"/>
  <c r="K53" i="6" s="1"/>
  <c r="D53" i="6"/>
  <c r="J53" i="6" s="1"/>
  <c r="B74" i="6"/>
  <c r="H74" i="6" s="1"/>
  <c r="K74" i="6" s="1"/>
  <c r="G53" i="6"/>
  <c r="D58" i="6"/>
  <c r="J58" i="6" s="1"/>
  <c r="M58" i="6" s="1"/>
  <c r="M60" i="6"/>
  <c r="H61" i="6"/>
  <c r="K61" i="6" s="1"/>
  <c r="D61" i="6"/>
  <c r="L63" i="6"/>
  <c r="D66" i="6"/>
  <c r="D68" i="6"/>
  <c r="J68" i="6" s="1"/>
  <c r="H5" i="6"/>
  <c r="K5" i="6" s="1"/>
  <c r="D5" i="6"/>
  <c r="L6" i="6"/>
  <c r="H9" i="6"/>
  <c r="D9" i="6"/>
  <c r="J9" i="6" s="1"/>
  <c r="L10" i="6"/>
  <c r="H13" i="6"/>
  <c r="D13" i="6"/>
  <c r="J13" i="6" s="1"/>
  <c r="M13" i="6" s="1"/>
  <c r="L14" i="6"/>
  <c r="K14" i="6"/>
  <c r="H17" i="6"/>
  <c r="K17" i="6" s="1"/>
  <c r="D17" i="6"/>
  <c r="J17" i="6" s="1"/>
  <c r="M17" i="6" s="1"/>
  <c r="L18" i="6"/>
  <c r="H21" i="6"/>
  <c r="D21" i="6"/>
  <c r="J21" i="6" s="1"/>
  <c r="M21" i="6" s="1"/>
  <c r="L22" i="6"/>
  <c r="E73" i="6"/>
  <c r="H25" i="6"/>
  <c r="K25" i="6" s="1"/>
  <c r="D25" i="6"/>
  <c r="L26" i="6"/>
  <c r="K26" i="6"/>
  <c r="H29" i="6"/>
  <c r="K29" i="6" s="1"/>
  <c r="D29" i="6"/>
  <c r="L30" i="6"/>
  <c r="H33" i="6"/>
  <c r="K33" i="6" s="1"/>
  <c r="D33" i="6"/>
  <c r="L34" i="6"/>
  <c r="D36" i="6"/>
  <c r="J36" i="6" s="1"/>
  <c r="M36" i="6" s="1"/>
  <c r="I37" i="6"/>
  <c r="H39" i="6"/>
  <c r="K39" i="6" s="1"/>
  <c r="D39" i="6"/>
  <c r="J39" i="6" s="1"/>
  <c r="M39" i="6" s="1"/>
  <c r="L41" i="6"/>
  <c r="D44" i="6"/>
  <c r="J44" i="6" s="1"/>
  <c r="I45" i="6"/>
  <c r="L45" i="6" s="1"/>
  <c r="M46" i="6"/>
  <c r="H47" i="6"/>
  <c r="K47" i="6" s="1"/>
  <c r="D47" i="6"/>
  <c r="L49" i="6"/>
  <c r="D52" i="6"/>
  <c r="I53" i="6"/>
  <c r="L53" i="6" s="1"/>
  <c r="H55" i="6"/>
  <c r="K55" i="6" s="1"/>
  <c r="D55" i="6"/>
  <c r="J55" i="6" s="1"/>
  <c r="M55" i="6" s="1"/>
  <c r="L57" i="6"/>
  <c r="D60" i="6"/>
  <c r="J60" i="6" s="1"/>
  <c r="I61" i="6"/>
  <c r="L61" i="6" s="1"/>
  <c r="H63" i="6"/>
  <c r="K63" i="6" s="1"/>
  <c r="D63" i="6"/>
  <c r="L65" i="6"/>
  <c r="B72" i="6"/>
  <c r="H6" i="6"/>
  <c r="H23" i="6" s="1"/>
  <c r="K23" i="6" s="1"/>
  <c r="D6" i="6"/>
  <c r="L7" i="6"/>
  <c r="H10" i="6"/>
  <c r="K10" i="6" s="1"/>
  <c r="D10" i="6"/>
  <c r="J10" i="6" s="1"/>
  <c r="M10" i="6" s="1"/>
  <c r="L11" i="6"/>
  <c r="H14" i="6"/>
  <c r="D14" i="6"/>
  <c r="J14" i="6" s="1"/>
  <c r="L15" i="6"/>
  <c r="H18" i="6"/>
  <c r="K18" i="6" s="1"/>
  <c r="D18" i="6"/>
  <c r="L19" i="6"/>
  <c r="H22" i="6"/>
  <c r="K22" i="6" s="1"/>
  <c r="D22" i="6"/>
  <c r="F71" i="6"/>
  <c r="H26" i="6"/>
  <c r="D26" i="6"/>
  <c r="L27" i="6"/>
  <c r="H30" i="6"/>
  <c r="K30" i="6" s="1"/>
  <c r="D30" i="6"/>
  <c r="L31" i="6"/>
  <c r="H34" i="6"/>
  <c r="K34" i="6" s="1"/>
  <c r="D34" i="6"/>
  <c r="J34" i="6" s="1"/>
  <c r="M34" i="6" s="1"/>
  <c r="D38" i="6"/>
  <c r="J38" i="6" s="1"/>
  <c r="M38" i="6" s="1"/>
  <c r="I39" i="6"/>
  <c r="L39" i="6" s="1"/>
  <c r="M40" i="6"/>
  <c r="H41" i="6"/>
  <c r="K41" i="6" s="1"/>
  <c r="D41" i="6"/>
  <c r="D46" i="6"/>
  <c r="J46" i="6" s="1"/>
  <c r="I47" i="6"/>
  <c r="L47" i="6" s="1"/>
  <c r="M48" i="6"/>
  <c r="H49" i="6"/>
  <c r="K49" i="6" s="1"/>
  <c r="D49" i="6"/>
  <c r="J49" i="6" s="1"/>
  <c r="D54" i="6"/>
  <c r="I55" i="6"/>
  <c r="L55" i="6" s="1"/>
  <c r="G56" i="6"/>
  <c r="H57" i="6"/>
  <c r="K57" i="6" s="1"/>
  <c r="D57" i="6"/>
  <c r="J57" i="6" s="1"/>
  <c r="M57" i="6" s="1"/>
  <c r="I63" i="6"/>
  <c r="M64" i="6"/>
  <c r="H65" i="6"/>
  <c r="K65" i="6" s="1"/>
  <c r="D65" i="6"/>
  <c r="L67" i="6"/>
  <c r="L69" i="6"/>
  <c r="G69" i="6"/>
  <c r="C72" i="6"/>
  <c r="I72" i="6" s="1"/>
  <c r="L72" i="6" s="1"/>
  <c r="I69" i="6"/>
  <c r="J52" i="6" l="1"/>
  <c r="M52" i="6" s="1"/>
  <c r="B73" i="6"/>
  <c r="H71" i="6"/>
  <c r="K71" i="6" s="1"/>
  <c r="M5" i="6"/>
  <c r="G23" i="6"/>
  <c r="J5" i="6"/>
  <c r="J45" i="6"/>
  <c r="M45" i="6" s="1"/>
  <c r="J28" i="6"/>
  <c r="M28" i="6" s="1"/>
  <c r="G31" i="6"/>
  <c r="J16" i="6"/>
  <c r="D35" i="6"/>
  <c r="J41" i="6"/>
  <c r="M41" i="6" s="1"/>
  <c r="J26" i="6"/>
  <c r="M26" i="6" s="1"/>
  <c r="J18" i="6"/>
  <c r="M18" i="6" s="1"/>
  <c r="J47" i="6"/>
  <c r="M47" i="6" s="1"/>
  <c r="E75" i="6"/>
  <c r="J61" i="6"/>
  <c r="M61" i="6" s="1"/>
  <c r="J37" i="6"/>
  <c r="M37" i="6" s="1"/>
  <c r="J24" i="6"/>
  <c r="M24" i="6" s="1"/>
  <c r="J12" i="6"/>
  <c r="M12" i="6" s="1"/>
  <c r="M8" i="6"/>
  <c r="D23" i="6"/>
  <c r="J19" i="6"/>
  <c r="M19" i="6" s="1"/>
  <c r="D56" i="6"/>
  <c r="J54" i="6"/>
  <c r="M54" i="6" s="1"/>
  <c r="M16" i="6"/>
  <c r="L71" i="6"/>
  <c r="F73" i="6"/>
  <c r="D72" i="6"/>
  <c r="J72" i="6" s="1"/>
  <c r="M72" i="6" s="1"/>
  <c r="H72" i="6"/>
  <c r="K72" i="6" s="1"/>
  <c r="J65" i="6"/>
  <c r="M65" i="6" s="1"/>
  <c r="D62" i="6"/>
  <c r="J30" i="6"/>
  <c r="M30" i="6" s="1"/>
  <c r="J22" i="6"/>
  <c r="M22" i="6" s="1"/>
  <c r="J6" i="6"/>
  <c r="M6" i="6" s="1"/>
  <c r="J63" i="6"/>
  <c r="M63" i="6" s="1"/>
  <c r="J33" i="6"/>
  <c r="M33" i="6" s="1"/>
  <c r="J29" i="6"/>
  <c r="M29" i="6" s="1"/>
  <c r="J25" i="6"/>
  <c r="M25" i="6" s="1"/>
  <c r="K6" i="6"/>
  <c r="M53" i="6"/>
  <c r="G74" i="6"/>
  <c r="M32" i="6"/>
  <c r="G35" i="6"/>
  <c r="M20" i="6"/>
  <c r="J8" i="6"/>
  <c r="D69" i="6"/>
  <c r="J67" i="6"/>
  <c r="M67" i="6" s="1"/>
  <c r="J59" i="6"/>
  <c r="M59" i="6" s="1"/>
  <c r="J27" i="6"/>
  <c r="M27" i="6" s="1"/>
  <c r="C73" i="6"/>
  <c r="M35" i="6" l="1"/>
  <c r="J62" i="6"/>
  <c r="M62" i="6" s="1"/>
  <c r="F75" i="6"/>
  <c r="J66" i="6"/>
  <c r="M66" i="6" s="1"/>
  <c r="G71" i="6"/>
  <c r="I73" i="6"/>
  <c r="L73" i="6" s="1"/>
  <c r="C75" i="6"/>
  <c r="I75" i="6" s="1"/>
  <c r="J69" i="6"/>
  <c r="M69" i="6" s="1"/>
  <c r="D71" i="6"/>
  <c r="J23" i="6"/>
  <c r="M23" i="6" s="1"/>
  <c r="K75" i="6"/>
  <c r="D74" i="6"/>
  <c r="J31" i="6"/>
  <c r="M31" i="6" s="1"/>
  <c r="J56" i="6"/>
  <c r="M56" i="6" s="1"/>
  <c r="J35" i="6"/>
  <c r="B75" i="6"/>
  <c r="H75" i="6" s="1"/>
  <c r="H73" i="6"/>
  <c r="K73" i="6" s="1"/>
  <c r="D73" i="6" l="1"/>
  <c r="J71" i="6"/>
  <c r="L75" i="6"/>
  <c r="J74" i="6"/>
  <c r="M74" i="6" s="1"/>
  <c r="M71" i="6"/>
  <c r="G73" i="6"/>
  <c r="J73" i="6" l="1"/>
  <c r="M73" i="6" s="1"/>
  <c r="D75" i="6"/>
  <c r="G75" i="6"/>
  <c r="M75" i="6" l="1"/>
  <c r="J75" i="6"/>
</calcChain>
</file>

<file path=xl/sharedStrings.xml><?xml version="1.0" encoding="utf-8"?>
<sst xmlns="http://schemas.openxmlformats.org/spreadsheetml/2006/main" count="545" uniqueCount="295">
  <si>
    <t>選挙人名簿定時登録の概要</t>
  </si>
  <si>
    <t xml:space="preserve">（平成29年９月と対比） </t>
    <phoneticPr fontId="5"/>
  </si>
  <si>
    <t>平成29年12月４日</t>
    <rPh sb="0" eb="2">
      <t>ヘイセイ</t>
    </rPh>
    <rPh sb="4" eb="5">
      <t>ネン</t>
    </rPh>
    <rPh sb="7" eb="8">
      <t>ガツ</t>
    </rPh>
    <rPh sb="9" eb="10">
      <t>ニチ</t>
    </rPh>
    <phoneticPr fontId="7"/>
  </si>
  <si>
    <t>記者発表資料</t>
    <rPh sb="0" eb="2">
      <t>キシャ</t>
    </rPh>
    <rPh sb="2" eb="4">
      <t>ハッピョウ</t>
    </rPh>
    <rPh sb="4" eb="6">
      <t>シリョウ</t>
    </rPh>
    <phoneticPr fontId="7"/>
  </si>
  <si>
    <t>１  登録者総数</t>
  </si>
  <si>
    <t>６  議員一人当りの登録者数</t>
  </si>
  <si>
    <t>増減数</t>
  </si>
  <si>
    <t>増減率</t>
  </si>
  <si>
    <t>今    回</t>
  </si>
  <si>
    <t>前    回</t>
  </si>
  <si>
    <t>定数</t>
  </si>
  <si>
    <t xml:space="preserve">   今   回</t>
  </si>
  <si>
    <t xml:space="preserve">   前   回</t>
  </si>
  <si>
    <t xml:space="preserve">   増  減</t>
  </si>
  <si>
    <t>横浜市鶴見区</t>
  </si>
  <si>
    <t>　衆議院1区</t>
    <phoneticPr fontId="11"/>
  </si>
  <si>
    <t>(1)</t>
  </si>
  <si>
    <t xml:space="preserve"> 　 　  2区</t>
    <phoneticPr fontId="11"/>
  </si>
  <si>
    <t>横浜市西区</t>
  </si>
  <si>
    <t>　    　3区</t>
    <phoneticPr fontId="11"/>
  </si>
  <si>
    <t>２  登録者数の多い市区町村</t>
  </si>
  <si>
    <t xml:space="preserve"> 　 　　4区</t>
    <phoneticPr fontId="11"/>
  </si>
  <si>
    <t>（１位）</t>
  </si>
  <si>
    <t>　  　　5区</t>
    <phoneticPr fontId="11"/>
  </si>
  <si>
    <t>（２位）</t>
  </si>
  <si>
    <t xml:space="preserve">      　6区</t>
    <phoneticPr fontId="11"/>
  </si>
  <si>
    <t>（３位）</t>
  </si>
  <si>
    <t xml:space="preserve"> 　 　　7区</t>
    <phoneticPr fontId="11"/>
  </si>
  <si>
    <t>横浜市旭区</t>
  </si>
  <si>
    <t>（４位）</t>
  </si>
  <si>
    <t>　  　　8区</t>
    <phoneticPr fontId="11"/>
  </si>
  <si>
    <t>横浜市磯子区</t>
  </si>
  <si>
    <t>（５位）</t>
  </si>
  <si>
    <t>　 　 　9区</t>
    <phoneticPr fontId="11"/>
  </si>
  <si>
    <t>横浜市金沢区</t>
  </si>
  <si>
    <t xml:space="preserve">  　 　10区</t>
    <phoneticPr fontId="11"/>
  </si>
  <si>
    <t>横浜市港北区</t>
  </si>
  <si>
    <t>３  増加数の多い市区町村</t>
  </si>
  <si>
    <t>　 　  11区</t>
    <phoneticPr fontId="11"/>
  </si>
  <si>
    <t xml:space="preserve">  　 　12区</t>
    <phoneticPr fontId="11"/>
  </si>
  <si>
    <t>横浜市青葉区</t>
  </si>
  <si>
    <t>　  　 13区</t>
    <phoneticPr fontId="11"/>
  </si>
  <si>
    <t xml:space="preserve"> 　　  14区</t>
    <phoneticPr fontId="11"/>
  </si>
  <si>
    <t>　  　 15区</t>
    <phoneticPr fontId="11"/>
  </si>
  <si>
    <t>（５位）</t>
    <phoneticPr fontId="11"/>
  </si>
  <si>
    <t xml:space="preserve">  　　 16区</t>
    <phoneticPr fontId="11"/>
  </si>
  <si>
    <t>横浜市泉区</t>
  </si>
  <si>
    <t>　 　  17区</t>
    <phoneticPr fontId="11"/>
  </si>
  <si>
    <t>横浜市瀬谷区</t>
  </si>
  <si>
    <t>４  増加率の高い市区町村</t>
  </si>
  <si>
    <t>　 　  18区</t>
    <phoneticPr fontId="11"/>
  </si>
  <si>
    <t>(1)</t>
    <phoneticPr fontId="11"/>
  </si>
  <si>
    <t>(</t>
  </si>
  <si>
    <t>川崎市川崎区</t>
  </si>
  <si>
    <t xml:space="preserve"> 参  議  院</t>
    <phoneticPr fontId="11"/>
  </si>
  <si>
    <t>(8)</t>
    <phoneticPr fontId="11"/>
  </si>
  <si>
    <t>川崎市幸区</t>
  </si>
  <si>
    <t>川崎市中原区</t>
  </si>
  <si>
    <t>（注）</t>
  </si>
  <si>
    <t>＊ 小数点以下は切り捨てた。</t>
    <phoneticPr fontId="11"/>
  </si>
  <si>
    <t>川崎市宮前区</t>
  </si>
  <si>
    <t>＊ 他の都道府県との比較は、現時点ではデータがないため不明である。</t>
    <phoneticPr fontId="11"/>
  </si>
  <si>
    <t>５  減少数の多い市区町村</t>
    <rPh sb="5" eb="6">
      <t>カズ</t>
    </rPh>
    <rPh sb="7" eb="8">
      <t>オオ</t>
    </rPh>
    <phoneticPr fontId="11"/>
  </si>
  <si>
    <t>減少数</t>
  </si>
  <si>
    <t>減少率</t>
  </si>
  <si>
    <t>（参考）</t>
    <rPh sb="1" eb="3">
      <t>サンコウ</t>
    </rPh>
    <phoneticPr fontId="11"/>
  </si>
  <si>
    <t>在外選挙人名簿登録者総数</t>
    <rPh sb="0" eb="2">
      <t>ザイガイ</t>
    </rPh>
    <rPh sb="2" eb="5">
      <t>センキョニン</t>
    </rPh>
    <rPh sb="5" eb="7">
      <t>メイボ</t>
    </rPh>
    <rPh sb="7" eb="9">
      <t>トウロク</t>
    </rPh>
    <rPh sb="9" eb="12">
      <t>シャスウ</t>
    </rPh>
    <phoneticPr fontId="11"/>
  </si>
  <si>
    <r>
      <t>今回集計分</t>
    </r>
    <r>
      <rPr>
        <sz val="11"/>
        <rFont val="明朝"/>
        <family val="1"/>
        <charset val="128"/>
      </rPr>
      <t xml:space="preserve">  </t>
    </r>
    <rPh sb="0" eb="2">
      <t>コンカイ</t>
    </rPh>
    <rPh sb="2" eb="4">
      <t>シュウケイ</t>
    </rPh>
    <rPh sb="4" eb="5">
      <t>ブン</t>
    </rPh>
    <phoneticPr fontId="11"/>
  </si>
  <si>
    <t>前回集計分</t>
    <rPh sb="0" eb="2">
      <t>ゼンカイ</t>
    </rPh>
    <rPh sb="2" eb="4">
      <t>シュウケイ</t>
    </rPh>
    <rPh sb="4" eb="5">
      <t>ブン</t>
    </rPh>
    <phoneticPr fontId="11"/>
  </si>
  <si>
    <t>増減数</t>
    <rPh sb="0" eb="2">
      <t>ゾウゲン</t>
    </rPh>
    <rPh sb="2" eb="3">
      <t>スウ</t>
    </rPh>
    <phoneticPr fontId="11"/>
  </si>
  <si>
    <t>増減率</t>
    <rPh sb="0" eb="3">
      <t>ゾウゲンリツ</t>
    </rPh>
    <phoneticPr fontId="11"/>
  </si>
  <si>
    <t xml:space="preserve">（H29.12.1現在)  </t>
    <rPh sb="9" eb="11">
      <t>ゲンザイ</t>
    </rPh>
    <phoneticPr fontId="11"/>
  </si>
  <si>
    <t xml:space="preserve">（H29.9.1現在)  </t>
    <rPh sb="8" eb="10">
      <t>ゲンザイ</t>
    </rPh>
    <phoneticPr fontId="11"/>
  </si>
  <si>
    <t>横須賀市</t>
  </si>
  <si>
    <t>藤沢市</t>
  </si>
  <si>
    <t>問合せ先</t>
    <rPh sb="0" eb="2">
      <t>トイアワ</t>
    </rPh>
    <rPh sb="3" eb="4">
      <t>サキ</t>
    </rPh>
    <phoneticPr fontId="11"/>
  </si>
  <si>
    <t>小田原市</t>
  </si>
  <si>
    <t>神奈川県選挙管理委員会　電話045-210-3179</t>
    <phoneticPr fontId="11"/>
  </si>
  <si>
    <t>茅ヶ崎市</t>
  </si>
  <si>
    <t>　 　　 　　　　　　　　 　佐々木　　永井</t>
    <rPh sb="15" eb="18">
      <t>ササキ</t>
    </rPh>
    <rPh sb="20" eb="22">
      <t>ナガイ</t>
    </rPh>
    <phoneticPr fontId="11"/>
  </si>
  <si>
    <t>三浦市</t>
  </si>
  <si>
    <t>秦野市</t>
  </si>
  <si>
    <t>大和市</t>
  </si>
  <si>
    <t>寒川町</t>
  </si>
  <si>
    <t>大井町</t>
  </si>
  <si>
    <t>開成町</t>
  </si>
  <si>
    <t xml:space="preserve"> 定時登録</t>
  </si>
  <si>
    <t>市区町村別選挙人名簿登録者数</t>
  </si>
  <si>
    <t xml:space="preserve">  </t>
  </si>
  <si>
    <t>　　　 神奈川県選挙管理委員会</t>
  </si>
  <si>
    <t xml:space="preserve">                 区分</t>
    <phoneticPr fontId="11"/>
  </si>
  <si>
    <t>現 在 登 録 者 数</t>
  </si>
  <si>
    <t>比 較 増 減 数</t>
  </si>
  <si>
    <t>比較増減率（％）</t>
  </si>
  <si>
    <t>市区町村名</t>
  </si>
  <si>
    <t>男</t>
  </si>
  <si>
    <t>女</t>
  </si>
  <si>
    <t>計</t>
  </si>
  <si>
    <t xml:space="preserve">     鶴　見　区</t>
  </si>
  <si>
    <t xml:space="preserve">     神奈川　区</t>
  </si>
  <si>
    <t xml:space="preserve">     西　　　区</t>
  </si>
  <si>
    <t xml:space="preserve">     中　　　区</t>
  </si>
  <si>
    <t xml:space="preserve">     南　　　区</t>
  </si>
  <si>
    <t xml:space="preserve">     港　南　区 </t>
  </si>
  <si>
    <t xml:space="preserve">     保土ヶ谷区</t>
  </si>
  <si>
    <t xml:space="preserve">     旭　　　区</t>
  </si>
  <si>
    <t xml:space="preserve">     磯　子　区</t>
  </si>
  <si>
    <t xml:space="preserve">     金　沢　区</t>
  </si>
  <si>
    <t xml:space="preserve">     港　北　区</t>
  </si>
  <si>
    <t xml:space="preserve">     緑　　　区</t>
  </si>
  <si>
    <t xml:space="preserve">     青  葉  区</t>
  </si>
  <si>
    <t xml:space="preserve">     都  筑  区</t>
  </si>
  <si>
    <t xml:space="preserve">     戸  塚  区</t>
  </si>
  <si>
    <t xml:space="preserve">     栄      区</t>
  </si>
  <si>
    <t xml:space="preserve">     泉      区</t>
  </si>
  <si>
    <t xml:space="preserve">     瀬　谷　区</t>
  </si>
  <si>
    <t>*横    浜    市</t>
  </si>
  <si>
    <t xml:space="preserve">     川　崎　区</t>
  </si>
  <si>
    <t xml:space="preserve">     幸　　　区</t>
  </si>
  <si>
    <t xml:space="preserve">     中　原　区</t>
  </si>
  <si>
    <t xml:space="preserve">     高　津　区</t>
  </si>
  <si>
    <t xml:space="preserve">     宮　前　区</t>
  </si>
  <si>
    <t xml:space="preserve">     多　摩　区</t>
  </si>
  <si>
    <t xml:space="preserve">     麻　生　区</t>
  </si>
  <si>
    <t>*川　　崎　　市</t>
  </si>
  <si>
    <t xml:space="preserve">     緑　　　区</t>
    <rPh sb="5" eb="6">
      <t>ミドリ</t>
    </rPh>
    <phoneticPr fontId="11"/>
  </si>
  <si>
    <t xml:space="preserve">     中　央　区</t>
    <rPh sb="5" eb="6">
      <t>ナカ</t>
    </rPh>
    <rPh sb="7" eb="8">
      <t>ヒサシ</t>
    </rPh>
    <phoneticPr fontId="11"/>
  </si>
  <si>
    <t xml:space="preserve">     南　　　区</t>
    <rPh sb="5" eb="6">
      <t>ミナミ</t>
    </rPh>
    <phoneticPr fontId="11"/>
  </si>
  <si>
    <t>*相  模  原  市</t>
    <phoneticPr fontId="11"/>
  </si>
  <si>
    <t xml:space="preserve"> 横  須  賀  市</t>
  </si>
  <si>
    <t xml:space="preserve"> 平  　塚  　市</t>
  </si>
  <si>
    <t xml:space="preserve"> 鎌  　倉  　市</t>
  </si>
  <si>
    <t xml:space="preserve"> 藤  　沢  　市</t>
  </si>
  <si>
    <t xml:space="preserve"> 小  田  原　市</t>
  </si>
  <si>
    <t xml:space="preserve"> 茅  ヶ  崎　市</t>
  </si>
  <si>
    <t xml:space="preserve"> 逗  　子  　市</t>
  </si>
  <si>
    <t xml:space="preserve"> 三  　浦  　市</t>
  </si>
  <si>
    <t xml:space="preserve"> 秦  　野  　市</t>
  </si>
  <si>
    <t xml:space="preserve"> 厚  　木  　市</t>
  </si>
  <si>
    <t xml:space="preserve"> 大  　和  　市</t>
  </si>
  <si>
    <t xml:space="preserve"> 伊  勢  原　市</t>
  </si>
  <si>
    <t xml:space="preserve"> 海  老  名　市</t>
  </si>
  <si>
    <t xml:space="preserve"> 座  　間  　市</t>
  </si>
  <si>
    <t xml:space="preserve"> 南  足  柄　市</t>
  </si>
  <si>
    <t xml:space="preserve"> 綾  　瀬  　市</t>
  </si>
  <si>
    <t xml:space="preserve"> 三浦郡　葉山町</t>
  </si>
  <si>
    <t xml:space="preserve"> 高座郡  寒川町</t>
  </si>
  <si>
    <t xml:space="preserve">     大  磯　町</t>
  </si>
  <si>
    <t xml:space="preserve">     二  宮　町</t>
  </si>
  <si>
    <t>*中　　　　　郡</t>
  </si>
  <si>
    <t xml:space="preserve">     中　井　町</t>
  </si>
  <si>
    <t xml:space="preserve">     大  井　町</t>
  </si>
  <si>
    <t xml:space="preserve">     松　田　町</t>
  </si>
  <si>
    <t xml:space="preserve">     山　北　町</t>
  </si>
  <si>
    <t xml:space="preserve">     開　成　町</t>
  </si>
  <si>
    <t>*足  柄  上  郡</t>
  </si>
  <si>
    <t xml:space="preserve">     箱　根　町</t>
  </si>
  <si>
    <t xml:space="preserve">     真　鶴　町</t>
  </si>
  <si>
    <t xml:space="preserve">     湯河原　町</t>
  </si>
  <si>
    <t>*足　柄　下　郡</t>
  </si>
  <si>
    <t xml:space="preserve">     愛　川　町</t>
  </si>
  <si>
    <t xml:space="preserve">     清　川　村</t>
  </si>
  <si>
    <t>*愛　　甲　　郡</t>
  </si>
  <si>
    <t xml:space="preserve">     城　山　町</t>
  </si>
  <si>
    <t xml:space="preserve">     津久井　町</t>
  </si>
  <si>
    <t xml:space="preserve">     相模湖　町</t>
  </si>
  <si>
    <t xml:space="preserve">     藤　野　町</t>
  </si>
  <si>
    <t>*津　久　井　郡</t>
  </si>
  <si>
    <t>*指　定  市  計</t>
    <rPh sb="1" eb="2">
      <t>ユビ</t>
    </rPh>
    <rPh sb="3" eb="4">
      <t>サダム</t>
    </rPh>
    <phoneticPr fontId="1"/>
  </si>
  <si>
    <t>*一  般  市  計</t>
  </si>
  <si>
    <t>*市    部    計</t>
  </si>
  <si>
    <t>*郡    部    計</t>
  </si>
  <si>
    <t>*県          計</t>
  </si>
  <si>
    <t>定時登録</t>
  </si>
  <si>
    <t xml:space="preserve">  　　衆議院議員小選挙区別の選挙人名簿登録者数</t>
  </si>
  <si>
    <t>　　 　 神奈川県選挙管理委員会</t>
  </si>
  <si>
    <t xml:space="preserve">                    区分</t>
    <phoneticPr fontId="11"/>
  </si>
  <si>
    <t xml:space="preserve"> 横浜市  中      区</t>
    <rPh sb="6" eb="7">
      <t>ナカ</t>
    </rPh>
    <phoneticPr fontId="11"/>
  </si>
  <si>
    <t xml:space="preserve"> 横浜市  磯  子  区</t>
    <rPh sb="6" eb="7">
      <t>イソ</t>
    </rPh>
    <rPh sb="9" eb="10">
      <t>コ</t>
    </rPh>
    <rPh sb="12" eb="13">
      <t>ク</t>
    </rPh>
    <phoneticPr fontId="11"/>
  </si>
  <si>
    <t xml:space="preserve"> 横浜市  金　沢　区</t>
    <rPh sb="6" eb="7">
      <t>キン</t>
    </rPh>
    <rPh sb="8" eb="9">
      <t>サワ</t>
    </rPh>
    <rPh sb="10" eb="11">
      <t>ク</t>
    </rPh>
    <phoneticPr fontId="11"/>
  </si>
  <si>
    <t xml:space="preserve"> **１  区  計*</t>
  </si>
  <si>
    <t xml:space="preserve"> 横浜市　西　　　区</t>
    <rPh sb="5" eb="6">
      <t>ニシ</t>
    </rPh>
    <rPh sb="9" eb="10">
      <t>ク</t>
    </rPh>
    <phoneticPr fontId="11"/>
  </si>
  <si>
    <t xml:space="preserve"> 横浜市　南　　　区</t>
    <rPh sb="5" eb="6">
      <t>ミナミ</t>
    </rPh>
    <rPh sb="9" eb="10">
      <t>ク</t>
    </rPh>
    <phoneticPr fontId="11"/>
  </si>
  <si>
    <t xml:space="preserve"> 横浜市　港　南　区</t>
    <rPh sb="5" eb="6">
      <t>ミナト</t>
    </rPh>
    <rPh sb="7" eb="8">
      <t>ミナミ</t>
    </rPh>
    <rPh sb="9" eb="10">
      <t>ク</t>
    </rPh>
    <phoneticPr fontId="11"/>
  </si>
  <si>
    <t xml:space="preserve"> **２  区  計*</t>
  </si>
  <si>
    <t xml:space="preserve"> 横浜市  鶴  見  区</t>
    <rPh sb="6" eb="7">
      <t>ツル</t>
    </rPh>
    <rPh sb="9" eb="10">
      <t>ミ</t>
    </rPh>
    <rPh sb="12" eb="13">
      <t>ク</t>
    </rPh>
    <phoneticPr fontId="11"/>
  </si>
  <si>
    <t xml:space="preserve"> 横浜市　神 奈 川区</t>
    <rPh sb="1" eb="4">
      <t>ヨコハマシ</t>
    </rPh>
    <rPh sb="5" eb="6">
      <t>カミ</t>
    </rPh>
    <rPh sb="7" eb="8">
      <t>ナ</t>
    </rPh>
    <rPh sb="9" eb="10">
      <t>カワ</t>
    </rPh>
    <rPh sb="10" eb="11">
      <t>ク</t>
    </rPh>
    <phoneticPr fontId="11"/>
  </si>
  <si>
    <t xml:space="preserve"> **３  区  計*</t>
  </si>
  <si>
    <t xml:space="preserve"> 横浜市  栄 　　 区</t>
    <phoneticPr fontId="11"/>
  </si>
  <si>
    <t xml:space="preserve"> 鎌  　　倉　  　市</t>
    <phoneticPr fontId="11"/>
  </si>
  <si>
    <t xml:space="preserve"> 逗  　　子　  　市</t>
    <phoneticPr fontId="11"/>
  </si>
  <si>
    <t xml:space="preserve"> 三浦郡　葉　山　町</t>
    <phoneticPr fontId="11"/>
  </si>
  <si>
    <t xml:space="preserve"> **４  区  計*</t>
  </si>
  <si>
    <t xml:space="preserve"> 横浜市  戸　塚　区</t>
    <rPh sb="6" eb="7">
      <t>ト</t>
    </rPh>
    <rPh sb="8" eb="9">
      <t>ツカ</t>
    </rPh>
    <rPh sb="10" eb="11">
      <t>ク</t>
    </rPh>
    <phoneticPr fontId="11"/>
  </si>
  <si>
    <t xml:space="preserve"> 横浜市  泉　　　区</t>
    <rPh sb="6" eb="7">
      <t>イズミ</t>
    </rPh>
    <rPh sb="10" eb="11">
      <t>ク</t>
    </rPh>
    <phoneticPr fontId="11"/>
  </si>
  <si>
    <t xml:space="preserve"> 横浜市  瀬　谷　区</t>
    <rPh sb="6" eb="7">
      <t>セ</t>
    </rPh>
    <rPh sb="8" eb="9">
      <t>タニ</t>
    </rPh>
    <rPh sb="10" eb="11">
      <t>ク</t>
    </rPh>
    <phoneticPr fontId="11"/>
  </si>
  <si>
    <t xml:space="preserve"> **５  区  計*</t>
  </si>
  <si>
    <t xml:space="preserve"> 横浜市　保土ヶ谷区</t>
    <rPh sb="1" eb="4">
      <t>ヨコハマシ</t>
    </rPh>
    <rPh sb="5" eb="9">
      <t>ホドガヤ</t>
    </rPh>
    <rPh sb="9" eb="10">
      <t>ク</t>
    </rPh>
    <phoneticPr fontId="11"/>
  </si>
  <si>
    <t xml:space="preserve"> 横浜市  旭　　　区</t>
    <rPh sb="6" eb="7">
      <t>アサヒ</t>
    </rPh>
    <rPh sb="10" eb="11">
      <t>ク</t>
    </rPh>
    <phoneticPr fontId="11"/>
  </si>
  <si>
    <t xml:space="preserve"> **６  区  計*</t>
  </si>
  <si>
    <t xml:space="preserve"> 横浜市  港　北  区</t>
    <rPh sb="6" eb="7">
      <t>ミナト</t>
    </rPh>
    <rPh sb="8" eb="9">
      <t>キタ</t>
    </rPh>
    <rPh sb="11" eb="12">
      <t>ク</t>
    </rPh>
    <phoneticPr fontId="11"/>
  </si>
  <si>
    <t xml:space="preserve"> 横浜市  都　筑  区</t>
    <rPh sb="6" eb="7">
      <t>ミヤコ</t>
    </rPh>
    <rPh sb="8" eb="9">
      <t>チク</t>
    </rPh>
    <rPh sb="11" eb="12">
      <t>ク</t>
    </rPh>
    <phoneticPr fontId="11"/>
  </si>
  <si>
    <t xml:space="preserve"> **７  区  計*</t>
  </si>
  <si>
    <t xml:space="preserve"> 横浜市  緑　　  区</t>
    <rPh sb="6" eb="7">
      <t>ミドリ</t>
    </rPh>
    <rPh sb="11" eb="12">
      <t>ク</t>
    </rPh>
    <phoneticPr fontId="11"/>
  </si>
  <si>
    <t xml:space="preserve"> 横浜市  青　葉  区</t>
    <rPh sb="6" eb="7">
      <t>アオ</t>
    </rPh>
    <rPh sb="8" eb="9">
      <t>ハ</t>
    </rPh>
    <rPh sb="11" eb="12">
      <t>ク</t>
    </rPh>
    <phoneticPr fontId="11"/>
  </si>
  <si>
    <t xml:space="preserve"> 横浜市　都　筑　区</t>
    <rPh sb="1" eb="4">
      <t>ヨコハマシ</t>
    </rPh>
    <rPh sb="5" eb="6">
      <t>ミヤコ</t>
    </rPh>
    <rPh sb="7" eb="8">
      <t>チク</t>
    </rPh>
    <rPh sb="9" eb="10">
      <t>ク</t>
    </rPh>
    <phoneticPr fontId="11"/>
  </si>
  <si>
    <t xml:space="preserve"> **８  区  計*</t>
  </si>
  <si>
    <t xml:space="preserve"> 川崎市　宮　前　区</t>
    <rPh sb="1" eb="4">
      <t>カワサキシ</t>
    </rPh>
    <rPh sb="5" eb="6">
      <t>ミヤ</t>
    </rPh>
    <rPh sb="7" eb="8">
      <t>ゼン</t>
    </rPh>
    <rPh sb="9" eb="10">
      <t>ク</t>
    </rPh>
    <phoneticPr fontId="11"/>
  </si>
  <si>
    <t xml:space="preserve"> 川崎市  多　摩  区</t>
    <rPh sb="1" eb="3">
      <t>カワサキ</t>
    </rPh>
    <rPh sb="6" eb="7">
      <t>タ</t>
    </rPh>
    <rPh sb="8" eb="9">
      <t>マ</t>
    </rPh>
    <rPh sb="11" eb="12">
      <t>ク</t>
    </rPh>
    <phoneticPr fontId="11"/>
  </si>
  <si>
    <t xml:space="preserve"> 川崎市  麻　生  区</t>
    <rPh sb="1" eb="3">
      <t>カワサキ</t>
    </rPh>
    <rPh sb="6" eb="7">
      <t>アサ</t>
    </rPh>
    <rPh sb="8" eb="9">
      <t>ショウ</t>
    </rPh>
    <rPh sb="11" eb="12">
      <t>ク</t>
    </rPh>
    <phoneticPr fontId="11"/>
  </si>
  <si>
    <t xml:space="preserve"> **９  区  計*</t>
  </si>
  <si>
    <t xml:space="preserve"> 川崎市  川　崎  区</t>
    <rPh sb="1" eb="3">
      <t>カワサキ</t>
    </rPh>
    <rPh sb="6" eb="7">
      <t>カワ</t>
    </rPh>
    <rPh sb="8" eb="9">
      <t>ザキ</t>
    </rPh>
    <rPh sb="11" eb="12">
      <t>ク</t>
    </rPh>
    <phoneticPr fontId="11"/>
  </si>
  <si>
    <t xml:space="preserve"> 川崎市  幸　　  区</t>
    <rPh sb="1" eb="3">
      <t>カワサキ</t>
    </rPh>
    <rPh sb="6" eb="7">
      <t>サイワ</t>
    </rPh>
    <rPh sb="11" eb="12">
      <t>ク</t>
    </rPh>
    <phoneticPr fontId="11"/>
  </si>
  <si>
    <t xml:space="preserve"> 川崎市  中　原  区</t>
    <rPh sb="1" eb="3">
      <t>カワサキ</t>
    </rPh>
    <rPh sb="6" eb="7">
      <t>ナカ</t>
    </rPh>
    <rPh sb="8" eb="9">
      <t>ハラ</t>
    </rPh>
    <rPh sb="11" eb="12">
      <t>ク</t>
    </rPh>
    <phoneticPr fontId="11"/>
  </si>
  <si>
    <t xml:space="preserve"> **10  区  計*</t>
  </si>
  <si>
    <t xml:space="preserve"> 横   須   賀    市</t>
    <phoneticPr fontId="11"/>
  </si>
  <si>
    <t xml:space="preserve"> 三  　　浦　  　市</t>
    <phoneticPr fontId="11"/>
  </si>
  <si>
    <t xml:space="preserve"> **11  区  計*</t>
  </si>
  <si>
    <t xml:space="preserve"> 藤  　　沢　  　市</t>
    <phoneticPr fontId="11"/>
  </si>
  <si>
    <t xml:space="preserve"> 高座郡  寒　川　町</t>
    <phoneticPr fontId="11"/>
  </si>
  <si>
    <t xml:space="preserve"> **12  区  計*</t>
  </si>
  <si>
    <t xml:space="preserve"> 大  　　和　  　市</t>
    <phoneticPr fontId="11"/>
  </si>
  <si>
    <t xml:space="preserve"> 海   老   名  　市</t>
    <phoneticPr fontId="11"/>
  </si>
  <si>
    <t xml:space="preserve"> 座  　　間　  　市</t>
    <phoneticPr fontId="11"/>
  </si>
  <si>
    <t xml:space="preserve"> 綾  　　瀬 　 　市</t>
    <phoneticPr fontId="11"/>
  </si>
  <si>
    <t xml:space="preserve"> **13  区  計*</t>
  </si>
  <si>
    <t xml:space="preserve"> 相模原市  緑　　区</t>
    <rPh sb="1" eb="5">
      <t>サガミハラシ</t>
    </rPh>
    <phoneticPr fontId="11"/>
  </si>
  <si>
    <t xml:space="preserve"> 相模原市　中 央 区</t>
    <rPh sb="1" eb="5">
      <t>サガミハラシ</t>
    </rPh>
    <rPh sb="6" eb="7">
      <t>ナカ</t>
    </rPh>
    <rPh sb="8" eb="9">
      <t>ヒサシ</t>
    </rPh>
    <phoneticPr fontId="11"/>
  </si>
  <si>
    <t xml:space="preserve"> 相模原市　南　　区</t>
    <rPh sb="1" eb="5">
      <t>サガミハラシ</t>
    </rPh>
    <rPh sb="6" eb="7">
      <t>ミナミ</t>
    </rPh>
    <phoneticPr fontId="11"/>
  </si>
  <si>
    <t xml:space="preserve"> **14  区  計*</t>
  </si>
  <si>
    <t xml:space="preserve"> 平  　　塚　  　市</t>
    <phoneticPr fontId="11"/>
  </si>
  <si>
    <t xml:space="preserve"> 茅   ヶ   崎  　市</t>
    <phoneticPr fontId="11"/>
  </si>
  <si>
    <t xml:space="preserve">     　　大  磯　町</t>
    <phoneticPr fontId="11"/>
  </si>
  <si>
    <t xml:space="preserve">     　　二  宮　町</t>
    <phoneticPr fontId="11"/>
  </si>
  <si>
    <t xml:space="preserve"> **15  区  計*</t>
  </si>
  <si>
    <t xml:space="preserve"> 厚  　　木　  　市</t>
    <phoneticPr fontId="11"/>
  </si>
  <si>
    <t xml:space="preserve"> 伊   勢   原  　市</t>
    <phoneticPr fontId="11"/>
  </si>
  <si>
    <t xml:space="preserve"> 座　　　間　　　市</t>
    <rPh sb="1" eb="2">
      <t>ザ</t>
    </rPh>
    <rPh sb="5" eb="6">
      <t>アイダ</t>
    </rPh>
    <rPh sb="9" eb="10">
      <t>シ</t>
    </rPh>
    <phoneticPr fontId="11"/>
  </si>
  <si>
    <t xml:space="preserve">   　　  愛　川　町</t>
    <phoneticPr fontId="11"/>
  </si>
  <si>
    <t xml:space="preserve">    　　 清　川　村</t>
    <phoneticPr fontId="11"/>
  </si>
  <si>
    <t xml:space="preserve"> **16  区  計*</t>
  </si>
  <si>
    <t xml:space="preserve"> 小   田   原  　市</t>
    <phoneticPr fontId="11"/>
  </si>
  <si>
    <t xml:space="preserve"> 秦  　　野　  　市</t>
    <phoneticPr fontId="11"/>
  </si>
  <si>
    <t xml:space="preserve"> 南   足   柄  　市</t>
    <phoneticPr fontId="11"/>
  </si>
  <si>
    <t xml:space="preserve">     　　中　井　町</t>
    <phoneticPr fontId="11"/>
  </si>
  <si>
    <t xml:space="preserve">     　　大  井　町</t>
    <phoneticPr fontId="11"/>
  </si>
  <si>
    <t xml:space="preserve">     　　松　田　町</t>
    <phoneticPr fontId="11"/>
  </si>
  <si>
    <t xml:space="preserve">     　　山　北　町</t>
    <phoneticPr fontId="11"/>
  </si>
  <si>
    <t xml:space="preserve">    　　 開　成　町</t>
    <phoneticPr fontId="11"/>
  </si>
  <si>
    <t xml:space="preserve">    　　 箱　根　町</t>
    <phoneticPr fontId="11"/>
  </si>
  <si>
    <t xml:space="preserve">    　　 真　鶴　町</t>
    <phoneticPr fontId="11"/>
  </si>
  <si>
    <t xml:space="preserve">     　　湯河原　町</t>
    <phoneticPr fontId="11"/>
  </si>
  <si>
    <t xml:space="preserve"> **17  区  計*</t>
  </si>
  <si>
    <t xml:space="preserve"> 川崎市  中　原  区</t>
    <rPh sb="1" eb="3">
      <t>カワサキ</t>
    </rPh>
    <rPh sb="6" eb="7">
      <t>チュウ</t>
    </rPh>
    <rPh sb="8" eb="9">
      <t>ハラ</t>
    </rPh>
    <rPh sb="11" eb="12">
      <t>ク</t>
    </rPh>
    <phoneticPr fontId="11"/>
  </si>
  <si>
    <t xml:space="preserve"> 川崎市  高　津  区</t>
    <rPh sb="1" eb="3">
      <t>カワサキ</t>
    </rPh>
    <rPh sb="6" eb="7">
      <t>タカ</t>
    </rPh>
    <rPh sb="8" eb="9">
      <t>ツ</t>
    </rPh>
    <rPh sb="11" eb="12">
      <t>ク</t>
    </rPh>
    <phoneticPr fontId="11"/>
  </si>
  <si>
    <t xml:space="preserve"> 川崎市  宮　前  区</t>
    <rPh sb="1" eb="3">
      <t>カワサキ</t>
    </rPh>
    <rPh sb="6" eb="7">
      <t>ミヤ</t>
    </rPh>
    <rPh sb="8" eb="9">
      <t>マエ</t>
    </rPh>
    <rPh sb="11" eb="12">
      <t>ク</t>
    </rPh>
    <phoneticPr fontId="11"/>
  </si>
  <si>
    <t xml:space="preserve"> **18  区  計*</t>
    <phoneticPr fontId="11"/>
  </si>
  <si>
    <t>*横   浜   市    計</t>
    <phoneticPr fontId="11"/>
  </si>
  <si>
    <t>*川   崎   市    計</t>
    <phoneticPr fontId="11"/>
  </si>
  <si>
    <t>*相  模  原  市  計</t>
    <rPh sb="1" eb="2">
      <t>ソウ</t>
    </rPh>
    <rPh sb="4" eb="5">
      <t>ボ</t>
    </rPh>
    <rPh sb="7" eb="8">
      <t>ハラ</t>
    </rPh>
    <rPh sb="10" eb="11">
      <t>シ</t>
    </rPh>
    <phoneticPr fontId="11"/>
  </si>
  <si>
    <t>*指　 定   市    計</t>
    <rPh sb="1" eb="2">
      <t>ユビ</t>
    </rPh>
    <rPh sb="4" eb="5">
      <t>セイレイ</t>
    </rPh>
    <phoneticPr fontId="11"/>
  </si>
  <si>
    <t>*一   般   市    計</t>
    <phoneticPr fontId="11"/>
  </si>
  <si>
    <t>*市  　  部　    計</t>
    <phoneticPr fontId="11"/>
  </si>
  <si>
    <t>*郡   　 部　    計</t>
    <phoneticPr fontId="11"/>
  </si>
  <si>
    <t>*県      　　    計</t>
    <phoneticPr fontId="11"/>
  </si>
  <si>
    <t>参考資料</t>
    <rPh sb="0" eb="2">
      <t>サンコウ</t>
    </rPh>
    <rPh sb="2" eb="4">
      <t>シリョウ</t>
    </rPh>
    <phoneticPr fontId="5"/>
  </si>
  <si>
    <t xml:space="preserve">（平成28年12月と対比） </t>
    <phoneticPr fontId="5"/>
  </si>
  <si>
    <t>　衆議院1区</t>
    <phoneticPr fontId="11"/>
  </si>
  <si>
    <t xml:space="preserve"> 　 　  2区</t>
    <phoneticPr fontId="11"/>
  </si>
  <si>
    <t>　    　3区</t>
    <phoneticPr fontId="11"/>
  </si>
  <si>
    <t xml:space="preserve"> 　 　　4区</t>
    <phoneticPr fontId="11"/>
  </si>
  <si>
    <t>　  　　5区</t>
    <phoneticPr fontId="11"/>
  </si>
  <si>
    <t xml:space="preserve">      　6区</t>
    <phoneticPr fontId="11"/>
  </si>
  <si>
    <t xml:space="preserve"> 　 　　7区</t>
    <phoneticPr fontId="11"/>
  </si>
  <si>
    <t>　  　　8区</t>
    <phoneticPr fontId="11"/>
  </si>
  <si>
    <t>　 　 　9区</t>
    <phoneticPr fontId="11"/>
  </si>
  <si>
    <t xml:space="preserve">  　 　10区</t>
    <phoneticPr fontId="11"/>
  </si>
  <si>
    <t xml:space="preserve"> 参  議  院</t>
    <phoneticPr fontId="5"/>
  </si>
  <si>
    <t>(8)</t>
    <phoneticPr fontId="5"/>
  </si>
  <si>
    <t>＊ 小数点以下は切り捨てた。</t>
  </si>
  <si>
    <t>＊ 他の都道府県との比較は、現時点ではデータがないため不明である。</t>
    <phoneticPr fontId="5"/>
  </si>
  <si>
    <t>５  減少数の多い市区町村</t>
    <rPh sb="5" eb="6">
      <t>スウ</t>
    </rPh>
    <rPh sb="7" eb="8">
      <t>オオ</t>
    </rPh>
    <phoneticPr fontId="5"/>
  </si>
  <si>
    <t>相模原市緑区</t>
  </si>
  <si>
    <t xml:space="preserve">（H28.12.2現在)  </t>
    <rPh sb="9" eb="11">
      <t>ゲンザイ</t>
    </rPh>
    <phoneticPr fontId="11"/>
  </si>
  <si>
    <t>市区町村別在外選挙人名簿登録者数</t>
    <rPh sb="5" eb="7">
      <t>ザイガイ</t>
    </rPh>
    <rPh sb="7" eb="10">
      <t>センキョニン</t>
    </rPh>
    <phoneticPr fontId="1"/>
  </si>
  <si>
    <t>今　回　集　計　分</t>
    <rPh sb="0" eb="1">
      <t>コン</t>
    </rPh>
    <rPh sb="1" eb="3">
      <t>ゼンカイ</t>
    </rPh>
    <rPh sb="4" eb="7">
      <t>シュウケイ</t>
    </rPh>
    <rPh sb="8" eb="9">
      <t>ブン</t>
    </rPh>
    <phoneticPr fontId="17"/>
  </si>
  <si>
    <t>前　回　集　計　分</t>
    <rPh sb="0" eb="3">
      <t>ゼンカイ</t>
    </rPh>
    <rPh sb="4" eb="7">
      <t>シュウケイ</t>
    </rPh>
    <rPh sb="8" eb="9">
      <t>ブン</t>
    </rPh>
    <phoneticPr fontId="17"/>
  </si>
  <si>
    <t xml:space="preserve">     緑　　　区</t>
    <rPh sb="5" eb="6">
      <t>ミドリ</t>
    </rPh>
    <phoneticPr fontId="1"/>
  </si>
  <si>
    <t xml:space="preserve">     中　央　区</t>
    <rPh sb="7" eb="8">
      <t>オウ</t>
    </rPh>
    <phoneticPr fontId="1"/>
  </si>
  <si>
    <t xml:space="preserve">     南　　　区</t>
    <rPh sb="5" eb="6">
      <t>ミナミ</t>
    </rPh>
    <phoneticPr fontId="1"/>
  </si>
  <si>
    <t>＊ 比較の便宜を図るため、７区から10区まで、13区、14区、16区及び18区を
     H28.12（前年）のデータにおいても区割り変更後として取り扱った。</t>
    <phoneticPr fontId="5"/>
  </si>
  <si>
    <t>　</t>
    <phoneticPr fontId="1"/>
  </si>
  <si>
    <t xml:space="preserve">                区分</t>
    <phoneticPr fontId="1"/>
  </si>
  <si>
    <t>*相  模  原  市</t>
    <phoneticPr fontId="1"/>
  </si>
  <si>
    <t>　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</si>
</sst>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[$-411]&quot;平&quot;&quot;成&quot;e&quot;年&quot;m&quot;月&quot;d&quot;日&quot;"/>
    <numFmt numFmtId="177" formatCode="[$-411]&quot;（平成&quot;e&quot;年と対比）&quot;"/>
    <numFmt numFmtId="178" formatCode="[$-411]&quot;（平成&quot;e&quot;年との対比）&quot;"/>
    <numFmt numFmtId="179" formatCode="#,##0&quot;人&quot;"/>
    <numFmt numFmtId="180" formatCode="[$-411]\(ge\.m\.d&quot;現&quot;&quot;在&quot;\)"/>
    <numFmt numFmtId="181" formatCode="0.00&quot;%&quot;"/>
    <numFmt numFmtId="182" formatCode="0.00&quot;％&quot;"/>
    <numFmt numFmtId="183" formatCode="#,##0&quot;人)&quot;;\-#,##0&quot;人)&quot;"/>
    <numFmt numFmtId="184" formatCode="&quot;(&quot;0.00&quot;人&quot;&quot;)&quot;"/>
    <numFmt numFmtId="185" formatCode="[$-411]&quot;平成&quot;e&quot;年&quot;m&quot;月&quot;d&quot;日現在&quot;"/>
    <numFmt numFmtId="186" formatCode="yyyy\.m\.d&quot;現&quot;&quot;在&quot;"/>
    <numFmt numFmtId="187" formatCode="[$-411]&quot;平&quot;&quot;成&quot;e&quot;年&quot;m&quot;月&quot;d&quot;日&quot;&quot;執&quot;&quot;行&quot;&quot;の&quot;"/>
    <numFmt numFmtId="188" formatCode="[$-411]ggge&quot;年&quot;m&quot;月&quot;d&quot;日&quot;&quot;現&quot;&quot;在&quot;"/>
  </numFmts>
  <fonts count="19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ＪＳゴシック"/>
      <family val="3"/>
      <charset val="128"/>
    </font>
    <font>
      <b/>
      <sz val="12"/>
      <name val="ＭＳ ゴシック"/>
      <family val="3"/>
      <charset val="128"/>
    </font>
    <font>
      <sz val="14"/>
      <color indexed="12"/>
      <name val="Terminal"/>
      <family val="3"/>
      <charset val="255"/>
    </font>
    <font>
      <b/>
      <sz val="12"/>
      <name val="IPA Pゴシック"/>
      <family val="3"/>
      <charset val="128"/>
    </font>
    <font>
      <sz val="6"/>
      <name val="明朝"/>
      <family val="3"/>
      <charset val="128"/>
    </font>
    <font>
      <sz val="12"/>
      <name val="IPA P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name val="#ＪＳゴシック"/>
      <family val="3"/>
      <charset val="128"/>
    </font>
    <font>
      <b/>
      <sz val="11"/>
      <name val="IPA Pゴシック"/>
      <family val="3"/>
      <charset val="128"/>
    </font>
    <font>
      <sz val="11"/>
      <name val="IPA Pゴシック"/>
      <family val="3"/>
      <charset val="128"/>
    </font>
    <font>
      <sz val="14"/>
      <name val="明朝"/>
      <family val="1"/>
      <charset val="128"/>
    </font>
    <font>
      <b/>
      <sz val="13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176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quotePrefix="1" applyFont="1" applyAlignment="1"/>
    <xf numFmtId="0" fontId="0" fillId="0" borderId="0" xfId="0" quotePrefix="1" applyAlignment="1"/>
    <xf numFmtId="0" fontId="0" fillId="0" borderId="0" xfId="0" applyAlignment="1"/>
    <xf numFmtId="177" fontId="3" fillId="0" borderId="0" xfId="0" applyNumberFormat="1" applyFont="1" applyAlignment="1">
      <alignment horizontal="left"/>
    </xf>
    <xf numFmtId="178" fontId="0" fillId="0" borderId="0" xfId="0" applyNumberFormat="1" applyAlignment="1">
      <alignment horizontal="centerContinuous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37" fontId="0" fillId="0" borderId="0" xfId="0" quotePrefix="1" applyNumberForma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quotePrefix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37" fontId="0" fillId="0" borderId="0" xfId="0" applyNumberForma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180" fontId="0" fillId="0" borderId="0" xfId="0" applyNumberFormat="1" applyAlignment="1">
      <alignment horizontal="centerContinuous"/>
    </xf>
    <xf numFmtId="180" fontId="0" fillId="0" borderId="0" xfId="0" applyNumberFormat="1" applyAlignment="1"/>
    <xf numFmtId="180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  <xf numFmtId="0" fontId="12" fillId="0" borderId="0" xfId="0" quotePrefix="1" applyFont="1" applyAlignment="1">
      <alignment horizontal="left"/>
    </xf>
    <xf numFmtId="0" fontId="0" fillId="0" borderId="0" xfId="0" quotePrefix="1" applyAlignment="1">
      <alignment horizontal="right"/>
    </xf>
    <xf numFmtId="179" fontId="0" fillId="0" borderId="0" xfId="0" applyNumberFormat="1"/>
    <xf numFmtId="179" fontId="0" fillId="0" borderId="0" xfId="0" applyNumberFormat="1" applyAlignment="1">
      <alignment horizontal="centerContinuous"/>
    </xf>
    <xf numFmtId="179" fontId="0" fillId="0" borderId="0" xfId="0" applyNumberFormat="1" applyAlignment="1"/>
    <xf numFmtId="181" fontId="0" fillId="0" borderId="0" xfId="0" applyNumberFormat="1" applyAlignment="1">
      <alignment horizontal="center"/>
    </xf>
    <xf numFmtId="179" fontId="0" fillId="0" borderId="0" xfId="0" quotePrefix="1" applyNumberFormat="1" applyAlignment="1"/>
    <xf numFmtId="182" fontId="0" fillId="0" borderId="0" xfId="0" quotePrefix="1" applyNumberFormat="1" applyAlignment="1"/>
    <xf numFmtId="182" fontId="0" fillId="0" borderId="0" xfId="0" applyNumberFormat="1" applyAlignment="1"/>
    <xf numFmtId="183" fontId="0" fillId="0" borderId="0" xfId="0" quotePrefix="1" applyNumberFormat="1" applyAlignment="1"/>
    <xf numFmtId="184" fontId="0" fillId="0" borderId="0" xfId="0" applyNumberFormat="1"/>
    <xf numFmtId="0" fontId="12" fillId="0" borderId="0" xfId="0" applyFont="1"/>
    <xf numFmtId="0" fontId="0" fillId="0" borderId="0" xfId="0" applyAlignment="1">
      <alignment horizontal="left"/>
    </xf>
    <xf numFmtId="182" fontId="0" fillId="0" borderId="0" xfId="0" applyNumberFormat="1"/>
    <xf numFmtId="0" fontId="1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/>
    <xf numFmtId="179" fontId="0" fillId="0" borderId="0" xfId="1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0" fontId="15" fillId="0" borderId="0" xfId="0" applyFont="1" applyBorder="1" applyAlignment="1">
      <alignment vertical="top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0" fontId="1" fillId="0" borderId="0" xfId="0" applyFont="1" applyBorder="1"/>
    <xf numFmtId="179" fontId="0" fillId="0" borderId="0" xfId="0" quotePrefix="1" applyNumberFormat="1" applyAlignment="1">
      <alignment horizontal="right"/>
    </xf>
    <xf numFmtId="182" fontId="0" fillId="0" borderId="0" xfId="0" quotePrefix="1" applyNumberFormat="1" applyAlignment="1">
      <alignment horizontal="right"/>
    </xf>
    <xf numFmtId="0" fontId="13" fillId="0" borderId="0" xfId="0" quotePrefix="1" applyFont="1" applyAlignment="1">
      <alignment horizontal="left"/>
    </xf>
    <xf numFmtId="0" fontId="13" fillId="0" borderId="0" xfId="0" quotePrefix="1" applyFont="1" applyBorder="1" applyAlignment="1">
      <alignment horizontal="left"/>
    </xf>
    <xf numFmtId="0" fontId="13" fillId="0" borderId="0" xfId="0" applyFont="1"/>
    <xf numFmtId="49" fontId="0" fillId="0" borderId="0" xfId="0" applyNumberFormat="1" applyAlignment="1">
      <alignment horizontal="right"/>
    </xf>
    <xf numFmtId="0" fontId="0" fillId="0" borderId="0" xfId="0" applyProtection="1"/>
    <xf numFmtId="0" fontId="17" fillId="0" borderId="0" xfId="0" applyFont="1" applyProtection="1"/>
    <xf numFmtId="185" fontId="1" fillId="0" borderId="0" xfId="0" applyNumberFormat="1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5" fillId="0" borderId="8" xfId="0" applyFont="1" applyBorder="1" applyAlignment="1" applyProtection="1">
      <alignment horizontal="left"/>
    </xf>
    <xf numFmtId="0" fontId="0" fillId="0" borderId="8" xfId="0" applyBorder="1" applyProtection="1"/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vertical="center"/>
    </xf>
    <xf numFmtId="57" fontId="0" fillId="0" borderId="1" xfId="0" quotePrefix="1" applyNumberFormat="1" applyFont="1" applyBorder="1" applyAlignment="1" applyProtection="1">
      <alignment horizontal="right" vertical="center"/>
    </xf>
    <xf numFmtId="0" fontId="0" fillId="0" borderId="10" xfId="0" quotePrefix="1" applyBorder="1" applyAlignment="1" applyProtection="1">
      <alignment horizontal="centerContinuous" vertical="center"/>
    </xf>
    <xf numFmtId="0" fontId="0" fillId="0" borderId="1" xfId="0" quotePrefix="1" applyBorder="1" applyAlignment="1" applyProtection="1">
      <alignment horizontal="centerContinuous" vertical="center"/>
    </xf>
    <xf numFmtId="0" fontId="0" fillId="0" borderId="11" xfId="0" quotePrefix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/>
    </xf>
    <xf numFmtId="37" fontId="0" fillId="0" borderId="4" xfId="0" applyNumberFormat="1" applyBorder="1" applyProtection="1"/>
    <xf numFmtId="2" fontId="0" fillId="0" borderId="4" xfId="0" applyNumberFormat="1" applyBorder="1" applyProtection="1"/>
    <xf numFmtId="2" fontId="0" fillId="0" borderId="5" xfId="0" applyNumberFormat="1" applyBorder="1" applyProtection="1"/>
    <xf numFmtId="0" fontId="12" fillId="0" borderId="3" xfId="0" quotePrefix="1" applyFont="1" applyBorder="1" applyAlignment="1" applyProtection="1">
      <alignment horizontal="left"/>
    </xf>
    <xf numFmtId="37" fontId="0" fillId="0" borderId="4" xfId="0" applyNumberFormat="1" applyFill="1" applyBorder="1" applyProtection="1"/>
    <xf numFmtId="0" fontId="12" fillId="0" borderId="12" xfId="0" applyFont="1" applyBorder="1" applyAlignment="1" applyProtection="1">
      <alignment horizontal="left"/>
    </xf>
    <xf numFmtId="0" fontId="12" fillId="0" borderId="13" xfId="0" applyFont="1" applyBorder="1" applyAlignment="1" applyProtection="1">
      <alignment horizontal="left"/>
    </xf>
    <xf numFmtId="0" fontId="12" fillId="0" borderId="3" xfId="0" applyFont="1" applyBorder="1" applyProtection="1"/>
    <xf numFmtId="37" fontId="0" fillId="0" borderId="4" xfId="0" applyNumberFormat="1" applyBorder="1" applyAlignment="1" applyProtection="1">
      <alignment horizontal="right"/>
    </xf>
    <xf numFmtId="37" fontId="0" fillId="0" borderId="4" xfId="0" applyNumberFormat="1" applyBorder="1" applyAlignment="1" applyProtection="1"/>
    <xf numFmtId="0" fontId="12" fillId="0" borderId="14" xfId="0" applyFont="1" applyBorder="1" applyAlignment="1" applyProtection="1">
      <alignment horizontal="left"/>
    </xf>
    <xf numFmtId="37" fontId="0" fillId="0" borderId="6" xfId="0" applyNumberFormat="1" applyBorder="1" applyProtection="1"/>
    <xf numFmtId="38" fontId="0" fillId="0" borderId="6" xfId="1" applyFont="1" applyBorder="1" applyProtection="1"/>
    <xf numFmtId="2" fontId="0" fillId="0" borderId="6" xfId="0" applyNumberFormat="1" applyBorder="1" applyProtection="1"/>
    <xf numFmtId="2" fontId="0" fillId="0" borderId="15" xfId="0" applyNumberFormat="1" applyBorder="1" applyProtection="1"/>
    <xf numFmtId="37" fontId="0" fillId="0" borderId="0" xfId="0" applyNumberFormat="1" applyBorder="1" applyProtection="1"/>
    <xf numFmtId="2" fontId="0" fillId="0" borderId="0" xfId="0" applyNumberFormat="1" applyBorder="1" applyProtection="1"/>
    <xf numFmtId="0" fontId="0" fillId="0" borderId="0" xfId="0" applyBorder="1" applyProtection="1"/>
    <xf numFmtId="37" fontId="0" fillId="0" borderId="0" xfId="0" applyNumberFormat="1" applyFill="1" applyBorder="1" applyProtection="1"/>
    <xf numFmtId="37" fontId="5" fillId="0" borderId="0" xfId="0" applyNumberFormat="1" applyFon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7" fillId="0" borderId="0" xfId="0" quotePrefix="1" applyFont="1" applyAlignment="1" applyProtection="1">
      <alignment horizontal="left"/>
    </xf>
    <xf numFmtId="186" fontId="0" fillId="0" borderId="0" xfId="0" applyNumberFormat="1" applyAlignment="1" applyProtection="1">
      <alignment horizontal="centerContinuous"/>
    </xf>
    <xf numFmtId="176" fontId="0" fillId="0" borderId="8" xfId="0" quotePrefix="1" applyNumberFormat="1" applyBorder="1" applyAlignment="1" applyProtection="1">
      <alignment horizontal="left"/>
    </xf>
    <xf numFmtId="187" fontId="1" fillId="0" borderId="8" xfId="0" applyNumberFormat="1" applyFont="1" applyBorder="1" applyAlignment="1" applyProtection="1">
      <alignment horizontal="centerContinuous"/>
    </xf>
    <xf numFmtId="0" fontId="0" fillId="0" borderId="8" xfId="0" applyBorder="1" applyAlignment="1" applyProtection="1">
      <alignment horizontal="centerContinuous"/>
    </xf>
    <xf numFmtId="0" fontId="0" fillId="0" borderId="8" xfId="0" quotePrefix="1" applyBorder="1" applyAlignment="1" applyProtection="1">
      <alignment horizontal="left"/>
    </xf>
    <xf numFmtId="57" fontId="0" fillId="0" borderId="1" xfId="0" applyNumberFormat="1" applyFont="1" applyBorder="1" applyAlignment="1" applyProtection="1">
      <alignment horizontal="right" vertical="center"/>
    </xf>
    <xf numFmtId="0" fontId="0" fillId="0" borderId="10" xfId="0" quotePrefix="1" applyBorder="1" applyAlignment="1" applyProtection="1">
      <alignment horizontal="left"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13" xfId="0" applyBorder="1" applyProtection="1"/>
    <xf numFmtId="0" fontId="0" fillId="0" borderId="2" xfId="0" applyBorder="1" applyProtection="1"/>
    <xf numFmtId="0" fontId="0" fillId="0" borderId="17" xfId="0" applyBorder="1" applyProtection="1"/>
    <xf numFmtId="0" fontId="12" fillId="0" borderId="3" xfId="0" applyFont="1" applyFill="1" applyBorder="1" applyAlignment="1" applyProtection="1">
      <alignment horizontal="left"/>
    </xf>
    <xf numFmtId="0" fontId="0" fillId="0" borderId="0" xfId="0" applyFill="1" applyProtection="1"/>
    <xf numFmtId="2" fontId="0" fillId="0" borderId="7" xfId="0" applyNumberFormat="1" applyBorder="1" applyProtection="1"/>
    <xf numFmtId="176" fontId="0" fillId="0" borderId="0" xfId="0" applyNumberFormat="1" applyAlignment="1">
      <alignment horizontal="centerContinuous"/>
    </xf>
    <xf numFmtId="177" fontId="18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79" fontId="1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4" xfId="0" applyNumberFormat="1" applyFill="1" applyBorder="1" applyProtection="1"/>
    <xf numFmtId="2" fontId="0" fillId="0" borderId="5" xfId="0" applyNumberFormat="1" applyFill="1" applyBorder="1" applyProtection="1"/>
    <xf numFmtId="0" fontId="12" fillId="0" borderId="20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Protection="1"/>
    <xf numFmtId="0" fontId="1" fillId="0" borderId="0" xfId="0" applyFont="1" applyProtection="1"/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0" fillId="0" borderId="16" xfId="0" applyBorder="1" applyAlignment="1" applyProtection="1"/>
    <xf numFmtId="0" fontId="0" fillId="0" borderId="16" xfId="0" applyBorder="1" applyAlignment="1"/>
    <xf numFmtId="0" fontId="0" fillId="0" borderId="18" xfId="0" applyBorder="1" applyAlignment="1">
      <alignment horizontal="distributed" vertical="distributed"/>
    </xf>
    <xf numFmtId="0" fontId="0" fillId="0" borderId="19" xfId="0" applyBorder="1" applyAlignment="1">
      <alignment horizontal="distributed" vertical="distributed"/>
    </xf>
    <xf numFmtId="17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8" fontId="1" fillId="0" borderId="0" xfId="0" applyNumberFormat="1" applyFont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39</xdr:row>
      <xdr:rowOff>200025</xdr:rowOff>
    </xdr:from>
    <xdr:to>
      <xdr:col>16</xdr:col>
      <xdr:colOff>0</xdr:colOff>
      <xdr:row>39</xdr:row>
      <xdr:rowOff>200025</xdr:rowOff>
    </xdr:to>
    <xdr:cxnSp macro="">
      <xdr:nvCxnSpPr>
        <xdr:cNvPr id="2" name="直線コネクタ 1"/>
        <xdr:cNvCxnSpPr/>
      </xdr:nvCxnSpPr>
      <xdr:spPr>
        <a:xfrm>
          <a:off x="6553200" y="7839075"/>
          <a:ext cx="50101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38150"/>
          <a:ext cx="11811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04825"/>
          <a:ext cx="15335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38150"/>
          <a:ext cx="12382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H29&#24180;&#24230;/H.&#19979;&#24029;/05%20&#23450;&#26178;&#30331;&#37682;/&#35352;&#32773;&#30330;&#34920;&#12539;&#21578;&#31034;/29&#24180;&#24230;/2912/&#65298;&#26085;&#29992;/&#22312;&#22806;&#21517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入力表"/>
      <sheetName val="2.在外枠（前回比較）起案用 "/>
      <sheetName val="2.在外（前回比較）"/>
      <sheetName val="2-2.在外 (３月比較) "/>
      <sheetName val="2-3.在外 (６月比較）"/>
      <sheetName val="2-4.在外 (９月比較)"/>
      <sheetName val="2-5.在外 (１２月比較)"/>
      <sheetName val="2.在外（前回比較） (提出用)"/>
      <sheetName val="2.在外（前回比較） (起案用)"/>
      <sheetName val="Sheet1"/>
    </sheetNames>
    <sheetDataSet>
      <sheetData sheetId="0">
        <row r="3">
          <cell r="B3">
            <v>43070</v>
          </cell>
          <cell r="E3">
            <v>42979</v>
          </cell>
        </row>
        <row r="5">
          <cell r="B5">
            <v>186</v>
          </cell>
          <cell r="C5">
            <v>178</v>
          </cell>
          <cell r="E5">
            <v>186</v>
          </cell>
          <cell r="F5">
            <v>176</v>
          </cell>
        </row>
        <row r="6">
          <cell r="B6">
            <v>164</v>
          </cell>
          <cell r="C6">
            <v>162</v>
          </cell>
          <cell r="E6">
            <v>164</v>
          </cell>
          <cell r="F6">
            <v>161</v>
          </cell>
        </row>
        <row r="7">
          <cell r="B7">
            <v>89</v>
          </cell>
          <cell r="C7">
            <v>82</v>
          </cell>
          <cell r="E7">
            <v>92</v>
          </cell>
          <cell r="F7">
            <v>79</v>
          </cell>
        </row>
        <row r="8">
          <cell r="B8">
            <v>137</v>
          </cell>
          <cell r="C8">
            <v>153</v>
          </cell>
          <cell r="E8">
            <v>140</v>
          </cell>
          <cell r="F8">
            <v>158</v>
          </cell>
        </row>
        <row r="9">
          <cell r="B9">
            <v>105</v>
          </cell>
          <cell r="C9">
            <v>108</v>
          </cell>
          <cell r="E9">
            <v>106</v>
          </cell>
          <cell r="F9">
            <v>109</v>
          </cell>
        </row>
        <row r="10">
          <cell r="B10">
            <v>109</v>
          </cell>
          <cell r="C10">
            <v>133</v>
          </cell>
          <cell r="E10">
            <v>111</v>
          </cell>
          <cell r="F10">
            <v>133</v>
          </cell>
        </row>
        <row r="11">
          <cell r="B11">
            <v>102</v>
          </cell>
          <cell r="C11">
            <v>119</v>
          </cell>
          <cell r="E11">
            <v>104</v>
          </cell>
          <cell r="F11">
            <v>120</v>
          </cell>
        </row>
        <row r="12">
          <cell r="B12">
            <v>87</v>
          </cell>
          <cell r="C12">
            <v>142</v>
          </cell>
          <cell r="E12">
            <v>87</v>
          </cell>
          <cell r="F12">
            <v>140</v>
          </cell>
        </row>
        <row r="13">
          <cell r="B13">
            <v>85</v>
          </cell>
          <cell r="C13">
            <v>127</v>
          </cell>
          <cell r="E13">
            <v>90</v>
          </cell>
          <cell r="F13">
            <v>124</v>
          </cell>
        </row>
        <row r="14">
          <cell r="B14">
            <v>154</v>
          </cell>
          <cell r="C14">
            <v>174</v>
          </cell>
          <cell r="E14">
            <v>158</v>
          </cell>
          <cell r="F14">
            <v>175</v>
          </cell>
        </row>
        <row r="15">
          <cell r="B15">
            <v>321</v>
          </cell>
          <cell r="C15">
            <v>280</v>
          </cell>
          <cell r="E15">
            <v>324</v>
          </cell>
          <cell r="F15">
            <v>282</v>
          </cell>
        </row>
        <row r="16">
          <cell r="B16">
            <v>93</v>
          </cell>
          <cell r="C16">
            <v>118</v>
          </cell>
          <cell r="E16">
            <v>97</v>
          </cell>
          <cell r="F16">
            <v>124</v>
          </cell>
        </row>
        <row r="17">
          <cell r="B17">
            <v>352</v>
          </cell>
          <cell r="C17">
            <v>314</v>
          </cell>
          <cell r="E17">
            <v>358</v>
          </cell>
          <cell r="F17">
            <v>316</v>
          </cell>
        </row>
        <row r="18">
          <cell r="B18">
            <v>149</v>
          </cell>
          <cell r="C18">
            <v>129</v>
          </cell>
          <cell r="E18">
            <v>148</v>
          </cell>
          <cell r="F18">
            <v>122</v>
          </cell>
        </row>
        <row r="19">
          <cell r="B19">
            <v>205</v>
          </cell>
          <cell r="C19">
            <v>191</v>
          </cell>
          <cell r="E19">
            <v>213</v>
          </cell>
          <cell r="F19">
            <v>193</v>
          </cell>
        </row>
        <row r="20">
          <cell r="B20">
            <v>92</v>
          </cell>
          <cell r="C20">
            <v>94</v>
          </cell>
          <cell r="E20">
            <v>95</v>
          </cell>
          <cell r="F20">
            <v>93</v>
          </cell>
        </row>
        <row r="21">
          <cell r="B21">
            <v>58</v>
          </cell>
          <cell r="C21">
            <v>56</v>
          </cell>
          <cell r="E21">
            <v>61</v>
          </cell>
          <cell r="F21">
            <v>60</v>
          </cell>
        </row>
        <row r="22">
          <cell r="B22">
            <v>42</v>
          </cell>
          <cell r="C22">
            <v>59</v>
          </cell>
          <cell r="E22">
            <v>43</v>
          </cell>
          <cell r="F22">
            <v>59</v>
          </cell>
        </row>
        <row r="23">
          <cell r="B23">
            <v>2530</v>
          </cell>
          <cell r="C23">
            <v>2619</v>
          </cell>
          <cell r="E23">
            <v>2577</v>
          </cell>
          <cell r="F23">
            <v>2624</v>
          </cell>
        </row>
        <row r="24">
          <cell r="B24">
            <v>79</v>
          </cell>
          <cell r="C24">
            <v>87</v>
          </cell>
          <cell r="E24">
            <v>80</v>
          </cell>
          <cell r="F24">
            <v>85</v>
          </cell>
        </row>
        <row r="25">
          <cell r="B25">
            <v>106</v>
          </cell>
          <cell r="C25">
            <v>77</v>
          </cell>
          <cell r="E25">
            <v>109</v>
          </cell>
          <cell r="F25">
            <v>80</v>
          </cell>
        </row>
        <row r="26">
          <cell r="B26">
            <v>212</v>
          </cell>
          <cell r="C26">
            <v>202</v>
          </cell>
          <cell r="E26">
            <v>217</v>
          </cell>
          <cell r="F26">
            <v>202</v>
          </cell>
        </row>
        <row r="27">
          <cell r="B27">
            <v>179</v>
          </cell>
          <cell r="C27">
            <v>159</v>
          </cell>
          <cell r="E27">
            <v>178</v>
          </cell>
          <cell r="F27">
            <v>154</v>
          </cell>
        </row>
        <row r="28">
          <cell r="B28">
            <v>243</v>
          </cell>
          <cell r="C28">
            <v>184</v>
          </cell>
          <cell r="E28">
            <v>250</v>
          </cell>
          <cell r="F28">
            <v>177</v>
          </cell>
        </row>
        <row r="29">
          <cell r="B29">
            <v>140</v>
          </cell>
          <cell r="C29">
            <v>143</v>
          </cell>
          <cell r="E29">
            <v>141</v>
          </cell>
          <cell r="F29">
            <v>143</v>
          </cell>
        </row>
        <row r="30">
          <cell r="B30">
            <v>167</v>
          </cell>
          <cell r="C30">
            <v>177</v>
          </cell>
          <cell r="E30">
            <v>165</v>
          </cell>
          <cell r="F30">
            <v>180</v>
          </cell>
        </row>
        <row r="31">
          <cell r="B31">
            <v>1126</v>
          </cell>
          <cell r="C31">
            <v>1029</v>
          </cell>
          <cell r="E31">
            <v>1140</v>
          </cell>
          <cell r="F31">
            <v>1021</v>
          </cell>
        </row>
        <row r="32">
          <cell r="B32">
            <v>49</v>
          </cell>
          <cell r="C32">
            <v>66</v>
          </cell>
          <cell r="E32">
            <v>49</v>
          </cell>
          <cell r="F32">
            <v>65</v>
          </cell>
        </row>
        <row r="33">
          <cell r="B33">
            <v>79</v>
          </cell>
          <cell r="C33">
            <v>91</v>
          </cell>
          <cell r="E33">
            <v>75</v>
          </cell>
          <cell r="F33">
            <v>92</v>
          </cell>
        </row>
        <row r="34">
          <cell r="B34">
            <v>189</v>
          </cell>
          <cell r="C34">
            <v>185</v>
          </cell>
          <cell r="E34">
            <v>192</v>
          </cell>
          <cell r="F34">
            <v>191</v>
          </cell>
        </row>
        <row r="35">
          <cell r="B35">
            <v>317</v>
          </cell>
          <cell r="C35">
            <v>342</v>
          </cell>
          <cell r="E35">
            <v>316</v>
          </cell>
          <cell r="F35">
            <v>348</v>
          </cell>
        </row>
        <row r="36">
          <cell r="B36">
            <v>124</v>
          </cell>
          <cell r="C36">
            <v>264</v>
          </cell>
          <cell r="E36">
            <v>120</v>
          </cell>
          <cell r="F36">
            <v>262</v>
          </cell>
        </row>
        <row r="37">
          <cell r="B37">
            <v>102</v>
          </cell>
          <cell r="C37">
            <v>97</v>
          </cell>
          <cell r="E37">
            <v>100</v>
          </cell>
          <cell r="F37">
            <v>98</v>
          </cell>
        </row>
        <row r="38">
          <cell r="B38">
            <v>159</v>
          </cell>
          <cell r="C38">
            <v>210</v>
          </cell>
          <cell r="E38">
            <v>163</v>
          </cell>
          <cell r="F38">
            <v>208</v>
          </cell>
        </row>
        <row r="39">
          <cell r="B39">
            <v>244</v>
          </cell>
          <cell r="C39">
            <v>267</v>
          </cell>
          <cell r="E39">
            <v>241</v>
          </cell>
          <cell r="F39">
            <v>274</v>
          </cell>
        </row>
        <row r="40">
          <cell r="B40">
            <v>53</v>
          </cell>
          <cell r="C40">
            <v>71</v>
          </cell>
          <cell r="E40">
            <v>54</v>
          </cell>
          <cell r="F40">
            <v>69</v>
          </cell>
        </row>
        <row r="41">
          <cell r="B41">
            <v>114</v>
          </cell>
          <cell r="C41">
            <v>141</v>
          </cell>
          <cell r="E41">
            <v>112</v>
          </cell>
          <cell r="F41">
            <v>137</v>
          </cell>
        </row>
        <row r="42">
          <cell r="B42">
            <v>47</v>
          </cell>
          <cell r="C42">
            <v>84</v>
          </cell>
          <cell r="E42">
            <v>47</v>
          </cell>
          <cell r="F42">
            <v>81</v>
          </cell>
        </row>
        <row r="43">
          <cell r="B43">
            <v>12</v>
          </cell>
          <cell r="C43">
            <v>32</v>
          </cell>
          <cell r="E43">
            <v>12</v>
          </cell>
          <cell r="F43">
            <v>32</v>
          </cell>
        </row>
        <row r="44">
          <cell r="B44">
            <v>53</v>
          </cell>
          <cell r="C44">
            <v>47</v>
          </cell>
          <cell r="E44">
            <v>52</v>
          </cell>
          <cell r="F44">
            <v>46</v>
          </cell>
        </row>
        <row r="45">
          <cell r="B45">
            <v>87</v>
          </cell>
          <cell r="C45">
            <v>83</v>
          </cell>
          <cell r="E45">
            <v>85</v>
          </cell>
          <cell r="F45">
            <v>82</v>
          </cell>
        </row>
        <row r="46">
          <cell r="B46">
            <v>88</v>
          </cell>
          <cell r="C46">
            <v>98</v>
          </cell>
          <cell r="E46">
            <v>96</v>
          </cell>
          <cell r="F46">
            <v>104</v>
          </cell>
        </row>
        <row r="47">
          <cell r="B47">
            <v>24</v>
          </cell>
          <cell r="C47">
            <v>33</v>
          </cell>
          <cell r="E47">
            <v>22</v>
          </cell>
          <cell r="F47">
            <v>32</v>
          </cell>
        </row>
        <row r="48">
          <cell r="B48">
            <v>58</v>
          </cell>
          <cell r="C48">
            <v>61</v>
          </cell>
          <cell r="E48">
            <v>57</v>
          </cell>
          <cell r="F48">
            <v>60</v>
          </cell>
        </row>
        <row r="49">
          <cell r="B49">
            <v>53</v>
          </cell>
          <cell r="C49">
            <v>67</v>
          </cell>
          <cell r="E49">
            <v>51</v>
          </cell>
          <cell r="F49">
            <v>62</v>
          </cell>
        </row>
        <row r="50">
          <cell r="B50">
            <v>13</v>
          </cell>
          <cell r="C50">
            <v>14</v>
          </cell>
          <cell r="E50">
            <v>12</v>
          </cell>
          <cell r="F50">
            <v>14</v>
          </cell>
        </row>
        <row r="51">
          <cell r="B51">
            <v>32</v>
          </cell>
          <cell r="C51">
            <v>48</v>
          </cell>
          <cell r="E51">
            <v>32</v>
          </cell>
          <cell r="F51">
            <v>46</v>
          </cell>
        </row>
        <row r="52">
          <cell r="B52">
            <v>24</v>
          </cell>
          <cell r="C52">
            <v>43</v>
          </cell>
          <cell r="E52">
            <v>23</v>
          </cell>
          <cell r="F52">
            <v>42</v>
          </cell>
        </row>
        <row r="53">
          <cell r="B53">
            <v>11</v>
          </cell>
          <cell r="C53">
            <v>17</v>
          </cell>
          <cell r="E53">
            <v>11</v>
          </cell>
          <cell r="F53">
            <v>17</v>
          </cell>
        </row>
        <row r="54">
          <cell r="B54">
            <v>27</v>
          </cell>
          <cell r="C54">
            <v>45</v>
          </cell>
          <cell r="E54">
            <v>27</v>
          </cell>
          <cell r="F54">
            <v>45</v>
          </cell>
        </row>
        <row r="55">
          <cell r="B55">
            <v>15</v>
          </cell>
          <cell r="C55">
            <v>18</v>
          </cell>
          <cell r="E55">
            <v>15</v>
          </cell>
          <cell r="F55">
            <v>17</v>
          </cell>
        </row>
        <row r="56">
          <cell r="B56">
            <v>42</v>
          </cell>
          <cell r="C56">
            <v>63</v>
          </cell>
          <cell r="E56">
            <v>42</v>
          </cell>
          <cell r="F56">
            <v>62</v>
          </cell>
        </row>
        <row r="57">
          <cell r="B57">
            <v>6</v>
          </cell>
          <cell r="C57">
            <v>4</v>
          </cell>
          <cell r="E57">
            <v>6</v>
          </cell>
          <cell r="F57">
            <v>4</v>
          </cell>
        </row>
        <row r="58">
          <cell r="B58">
            <v>3</v>
          </cell>
          <cell r="C58">
            <v>2</v>
          </cell>
          <cell r="E58">
            <v>3</v>
          </cell>
          <cell r="F58">
            <v>2</v>
          </cell>
        </row>
        <row r="59">
          <cell r="B59">
            <v>7</v>
          </cell>
          <cell r="C59">
            <v>6</v>
          </cell>
          <cell r="E59">
            <v>7</v>
          </cell>
          <cell r="F59">
            <v>6</v>
          </cell>
        </row>
        <row r="60">
          <cell r="B60">
            <v>1</v>
          </cell>
          <cell r="C60">
            <v>3</v>
          </cell>
          <cell r="E60">
            <v>1</v>
          </cell>
          <cell r="F60">
            <v>3</v>
          </cell>
        </row>
        <row r="61">
          <cell r="B61">
            <v>6</v>
          </cell>
          <cell r="C61">
            <v>10</v>
          </cell>
          <cell r="E61">
            <v>6</v>
          </cell>
          <cell r="F61">
            <v>11</v>
          </cell>
        </row>
        <row r="62">
          <cell r="B62">
            <v>23</v>
          </cell>
          <cell r="C62">
            <v>25</v>
          </cell>
          <cell r="E62">
            <v>23</v>
          </cell>
          <cell r="F62">
            <v>26</v>
          </cell>
        </row>
        <row r="63">
          <cell r="B63">
            <v>12</v>
          </cell>
          <cell r="C63">
            <v>10</v>
          </cell>
          <cell r="E63">
            <v>13</v>
          </cell>
          <cell r="F63">
            <v>10</v>
          </cell>
        </row>
        <row r="64">
          <cell r="B64">
            <v>2</v>
          </cell>
          <cell r="C64">
            <v>5</v>
          </cell>
          <cell r="E64">
            <v>2</v>
          </cell>
          <cell r="F64">
            <v>5</v>
          </cell>
        </row>
        <row r="65">
          <cell r="B65">
            <v>9</v>
          </cell>
          <cell r="C65">
            <v>13</v>
          </cell>
          <cell r="E65">
            <v>9</v>
          </cell>
          <cell r="F65">
            <v>13</v>
          </cell>
        </row>
        <row r="66">
          <cell r="B66">
            <v>23</v>
          </cell>
          <cell r="C66">
            <v>28</v>
          </cell>
          <cell r="E66">
            <v>24</v>
          </cell>
          <cell r="F66">
            <v>28</v>
          </cell>
        </row>
        <row r="67">
          <cell r="B67">
            <v>11</v>
          </cell>
          <cell r="C67">
            <v>24</v>
          </cell>
          <cell r="E67">
            <v>11</v>
          </cell>
          <cell r="F67">
            <v>24</v>
          </cell>
        </row>
        <row r="68">
          <cell r="B68">
            <v>0</v>
          </cell>
          <cell r="C68">
            <v>2</v>
          </cell>
          <cell r="E68">
            <v>0</v>
          </cell>
          <cell r="F68">
            <v>2</v>
          </cell>
        </row>
        <row r="69">
          <cell r="B69">
            <v>11</v>
          </cell>
          <cell r="C69">
            <v>26</v>
          </cell>
          <cell r="E69">
            <v>11</v>
          </cell>
          <cell r="F69">
            <v>26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4"/>
  <sheetViews>
    <sheetView tabSelected="1" view="pageLayout" zoomScaleNormal="100" zoomScaleSheetLayoutView="100" workbookViewId="0">
      <selection activeCell="B7" sqref="B7"/>
    </sheetView>
  </sheetViews>
  <sheetFormatPr defaultRowHeight="13.5"/>
  <cols>
    <col min="1" max="1" width="2.25" customWidth="1"/>
    <col min="2" max="2" width="12.125" customWidth="1"/>
    <col min="3" max="3" width="8.75" customWidth="1"/>
    <col min="4" max="4" width="11.125" customWidth="1"/>
    <col min="5" max="5" width="16.25" customWidth="1"/>
    <col min="6" max="6" width="3" customWidth="1"/>
    <col min="7" max="7" width="3.125" customWidth="1"/>
    <col min="8" max="8" width="14.75" customWidth="1"/>
    <col min="9" max="9" width="12.625" customWidth="1"/>
    <col min="10" max="10" width="8" customWidth="1"/>
    <col min="11" max="11" width="2.125" customWidth="1"/>
    <col min="12" max="12" width="12.625" customWidth="1"/>
    <col min="13" max="13" width="8.625" customWidth="1"/>
    <col min="14" max="14" width="15.5" customWidth="1"/>
    <col min="15" max="15" width="17.75" customWidth="1"/>
    <col min="16" max="16" width="17.5" customWidth="1"/>
  </cols>
  <sheetData>
    <row r="1" spans="1:16" ht="14.25" customHeight="1">
      <c r="B1" s="1">
        <v>43070</v>
      </c>
      <c r="C1" s="2"/>
      <c r="D1" s="3" t="s">
        <v>0</v>
      </c>
      <c r="E1" s="4"/>
      <c r="F1" s="5"/>
      <c r="G1" s="6"/>
      <c r="H1" s="7" t="s">
        <v>1</v>
      </c>
      <c r="I1" s="8"/>
      <c r="J1" s="6"/>
      <c r="O1" s="127" t="s">
        <v>2</v>
      </c>
      <c r="P1" s="127"/>
    </row>
    <row r="2" spans="1:16" ht="5.25" customHeight="1">
      <c r="O2" s="9"/>
      <c r="P2" s="128" t="s">
        <v>3</v>
      </c>
    </row>
    <row r="3" spans="1:16" ht="3.75" customHeight="1">
      <c r="O3" s="10"/>
      <c r="P3" s="128"/>
    </row>
    <row r="4" spans="1:16" ht="15.95" customHeight="1">
      <c r="A4" s="11" t="s">
        <v>4</v>
      </c>
      <c r="B4" s="6"/>
      <c r="C4" s="6"/>
      <c r="D4" s="6"/>
      <c r="E4" s="6"/>
      <c r="F4" s="6"/>
      <c r="G4" s="6"/>
      <c r="H4" s="6"/>
      <c r="I4" s="6"/>
      <c r="J4" s="12"/>
      <c r="K4" s="13" t="s">
        <v>5</v>
      </c>
      <c r="O4" s="14"/>
      <c r="P4" s="128"/>
    </row>
    <row r="5" spans="1:16" ht="21" customHeight="1">
      <c r="B5" s="15" t="s">
        <v>8</v>
      </c>
      <c r="C5" s="16"/>
      <c r="D5" s="6"/>
      <c r="E5" s="12" t="s">
        <v>9</v>
      </c>
      <c r="F5" s="5"/>
      <c r="G5" s="16" t="s">
        <v>6</v>
      </c>
      <c r="H5" s="15"/>
      <c r="I5" s="17" t="s">
        <v>7</v>
      </c>
      <c r="J5" s="17"/>
      <c r="K5" s="18"/>
      <c r="L5" s="19"/>
      <c r="M5" s="20" t="s">
        <v>10</v>
      </c>
      <c r="N5" s="12" t="s">
        <v>11</v>
      </c>
      <c r="O5" s="12" t="s">
        <v>12</v>
      </c>
      <c r="P5" s="12" t="s">
        <v>13</v>
      </c>
    </row>
    <row r="6" spans="1:16" ht="15.95" customHeight="1">
      <c r="A6" s="18"/>
      <c r="B6" s="21">
        <v>43070</v>
      </c>
      <c r="C6" s="21"/>
      <c r="D6" s="22"/>
      <c r="E6" s="21">
        <v>42979</v>
      </c>
      <c r="F6" s="22"/>
      <c r="G6" s="21"/>
      <c r="H6" s="21"/>
      <c r="I6" s="23"/>
      <c r="J6" s="24"/>
      <c r="K6" s="18"/>
      <c r="L6" s="25" t="s">
        <v>15</v>
      </c>
      <c r="M6" s="26" t="s">
        <v>16</v>
      </c>
      <c r="N6" s="27">
        <v>427749</v>
      </c>
      <c r="O6" s="27">
        <v>427959</v>
      </c>
      <c r="P6" s="27">
        <v>-210</v>
      </c>
    </row>
    <row r="7" spans="1:16" ht="15.95" customHeight="1">
      <c r="A7" s="18"/>
      <c r="B7" s="28">
        <v>7623882</v>
      </c>
      <c r="C7" s="16"/>
      <c r="D7" s="29"/>
      <c r="E7" s="28">
        <v>7621918</v>
      </c>
      <c r="F7" s="29"/>
      <c r="G7" s="28">
        <v>1964</v>
      </c>
      <c r="H7" s="28"/>
      <c r="I7" s="30">
        <v>2.5770000000000001E-2</v>
      </c>
      <c r="K7" s="18"/>
      <c r="L7" s="25" t="s">
        <v>17</v>
      </c>
      <c r="M7" s="26" t="s">
        <v>16</v>
      </c>
      <c r="N7" s="27">
        <v>431394</v>
      </c>
      <c r="O7" s="27">
        <v>431221</v>
      </c>
      <c r="P7" s="27">
        <v>173</v>
      </c>
    </row>
    <row r="8" spans="1:16" ht="15.95" customHeight="1">
      <c r="A8" s="18"/>
      <c r="K8" s="18"/>
      <c r="L8" s="25" t="s">
        <v>19</v>
      </c>
      <c r="M8" s="26" t="s">
        <v>16</v>
      </c>
      <c r="N8" s="27">
        <v>434282</v>
      </c>
      <c r="O8" s="27">
        <v>433644</v>
      </c>
      <c r="P8" s="27">
        <v>638</v>
      </c>
    </row>
    <row r="9" spans="1:16" ht="15.95" customHeight="1">
      <c r="A9" s="18" t="s">
        <v>20</v>
      </c>
      <c r="K9" s="18"/>
      <c r="L9" s="25" t="s">
        <v>21</v>
      </c>
      <c r="M9" s="26" t="s">
        <v>16</v>
      </c>
      <c r="N9" s="27">
        <v>332191</v>
      </c>
      <c r="O9" s="27">
        <v>332118</v>
      </c>
      <c r="P9" s="27">
        <v>73</v>
      </c>
    </row>
    <row r="10" spans="1:16" ht="15.95" customHeight="1">
      <c r="A10" s="18"/>
      <c r="B10" s="11" t="s">
        <v>22</v>
      </c>
      <c r="C10" s="11" t="s">
        <v>74</v>
      </c>
      <c r="D10" s="11"/>
      <c r="E10" s="31">
        <v>355687</v>
      </c>
      <c r="F10" s="31"/>
      <c r="G10" s="31"/>
      <c r="H10" s="31"/>
      <c r="I10" s="11"/>
      <c r="K10" s="18"/>
      <c r="L10" s="25" t="s">
        <v>23</v>
      </c>
      <c r="M10" s="26" t="s">
        <v>16</v>
      </c>
      <c r="N10" s="27">
        <v>462699</v>
      </c>
      <c r="O10" s="27">
        <v>462838</v>
      </c>
      <c r="P10" s="27">
        <v>-139</v>
      </c>
    </row>
    <row r="11" spans="1:16" ht="15.95" customHeight="1">
      <c r="A11" s="18"/>
      <c r="B11" s="11" t="s">
        <v>24</v>
      </c>
      <c r="C11" s="11" t="s">
        <v>73</v>
      </c>
      <c r="D11" s="11"/>
      <c r="E11" s="31">
        <v>347659</v>
      </c>
      <c r="F11" s="31"/>
      <c r="G11" s="31"/>
      <c r="H11" s="31"/>
      <c r="K11" s="18"/>
      <c r="L11" s="25" t="s">
        <v>25</v>
      </c>
      <c r="M11" s="26" t="s">
        <v>16</v>
      </c>
      <c r="N11" s="27">
        <v>382345</v>
      </c>
      <c r="O11" s="27">
        <v>382354</v>
      </c>
      <c r="P11" s="27">
        <v>-9</v>
      </c>
    </row>
    <row r="12" spans="1:16" ht="15.95" customHeight="1">
      <c r="A12" s="18"/>
      <c r="B12" s="11" t="s">
        <v>26</v>
      </c>
      <c r="C12" s="11" t="s">
        <v>36</v>
      </c>
      <c r="D12" s="11"/>
      <c r="E12" s="31">
        <v>286437</v>
      </c>
      <c r="F12" s="31"/>
      <c r="G12" s="31"/>
      <c r="H12" s="31"/>
      <c r="K12" s="18"/>
      <c r="L12" s="25" t="s">
        <v>27</v>
      </c>
      <c r="M12" s="26" t="s">
        <v>16</v>
      </c>
      <c r="N12" s="27">
        <v>435253</v>
      </c>
      <c r="O12" s="27">
        <v>435045</v>
      </c>
      <c r="P12" s="27">
        <v>208</v>
      </c>
    </row>
    <row r="13" spans="1:16" ht="15.95" customHeight="1">
      <c r="A13" s="18"/>
      <c r="B13" s="11" t="s">
        <v>29</v>
      </c>
      <c r="C13" s="11" t="s">
        <v>40</v>
      </c>
      <c r="D13" s="11"/>
      <c r="E13" s="31">
        <v>254318</v>
      </c>
      <c r="F13" s="31"/>
      <c r="G13" s="31"/>
      <c r="H13" s="31"/>
      <c r="K13" s="18"/>
      <c r="L13" s="25" t="s">
        <v>30</v>
      </c>
      <c r="M13" s="26" t="s">
        <v>16</v>
      </c>
      <c r="N13" s="27">
        <v>420766</v>
      </c>
      <c r="O13" s="27">
        <v>420732</v>
      </c>
      <c r="P13" s="27">
        <v>34</v>
      </c>
    </row>
    <row r="14" spans="1:16" ht="15.95" customHeight="1">
      <c r="A14" s="18"/>
      <c r="B14" s="11" t="s">
        <v>32</v>
      </c>
      <c r="C14" s="11" t="s">
        <v>14</v>
      </c>
      <c r="D14" s="11"/>
      <c r="E14" s="31">
        <v>235871</v>
      </c>
      <c r="F14" s="31"/>
      <c r="G14" s="31"/>
      <c r="H14" s="31"/>
      <c r="K14" s="18"/>
      <c r="L14" s="25" t="s">
        <v>33</v>
      </c>
      <c r="M14" s="26" t="s">
        <v>16</v>
      </c>
      <c r="N14" s="27">
        <v>327992</v>
      </c>
      <c r="O14" s="27">
        <v>327796</v>
      </c>
      <c r="P14" s="27">
        <v>196</v>
      </c>
    </row>
    <row r="15" spans="1:16" ht="15.95" customHeight="1">
      <c r="A15" s="18"/>
      <c r="K15" s="18"/>
      <c r="L15" s="25" t="s">
        <v>35</v>
      </c>
      <c r="M15" s="26" t="s">
        <v>16</v>
      </c>
      <c r="N15" s="27">
        <v>459343</v>
      </c>
      <c r="O15" s="27">
        <v>458928</v>
      </c>
      <c r="P15" s="27">
        <v>415</v>
      </c>
    </row>
    <row r="16" spans="1:16" ht="15.95" customHeight="1">
      <c r="A16" s="18" t="s">
        <v>37</v>
      </c>
      <c r="B16" s="11"/>
      <c r="C16" s="11"/>
      <c r="D16" s="11"/>
      <c r="E16" s="31"/>
      <c r="F16" s="31"/>
      <c r="G16" s="31"/>
      <c r="H16" s="31"/>
      <c r="K16" s="18"/>
      <c r="L16" s="25" t="s">
        <v>38</v>
      </c>
      <c r="M16" s="26" t="s">
        <v>16</v>
      </c>
      <c r="N16" s="27">
        <v>386906</v>
      </c>
      <c r="O16" s="27">
        <v>387391</v>
      </c>
      <c r="P16" s="27">
        <v>-485</v>
      </c>
    </row>
    <row r="17" spans="1:16" ht="15.95" customHeight="1">
      <c r="A17" s="18"/>
      <c r="B17" s="11" t="s">
        <v>22</v>
      </c>
      <c r="C17" s="11" t="s">
        <v>14</v>
      </c>
      <c r="D17" s="11"/>
      <c r="E17" s="31">
        <v>401</v>
      </c>
      <c r="F17" s="31"/>
      <c r="G17" s="31"/>
      <c r="H17" s="31"/>
      <c r="K17" s="18"/>
      <c r="L17" s="25" t="s">
        <v>39</v>
      </c>
      <c r="M17" s="26" t="s">
        <v>16</v>
      </c>
      <c r="N17" s="27">
        <v>395814</v>
      </c>
      <c r="O17" s="27">
        <v>395428</v>
      </c>
      <c r="P17" s="27">
        <v>386</v>
      </c>
    </row>
    <row r="18" spans="1:16" ht="15.95" customHeight="1">
      <c r="A18" s="18"/>
      <c r="B18" s="11" t="s">
        <v>24</v>
      </c>
      <c r="C18" s="11" t="s">
        <v>74</v>
      </c>
      <c r="D18" s="11"/>
      <c r="E18" s="31">
        <v>321</v>
      </c>
      <c r="F18" s="31"/>
      <c r="G18" s="31"/>
      <c r="H18" s="31"/>
      <c r="K18" s="18"/>
      <c r="L18" s="25" t="s">
        <v>41</v>
      </c>
      <c r="M18" s="26" t="s">
        <v>16</v>
      </c>
      <c r="N18" s="27">
        <v>461605</v>
      </c>
      <c r="O18" s="27">
        <v>461182</v>
      </c>
      <c r="P18" s="27">
        <v>423</v>
      </c>
    </row>
    <row r="19" spans="1:16" ht="15.95" customHeight="1">
      <c r="A19" s="18"/>
      <c r="B19" s="11" t="s">
        <v>26</v>
      </c>
      <c r="C19" s="11" t="s">
        <v>56</v>
      </c>
      <c r="D19" s="11"/>
      <c r="E19" s="31">
        <v>297</v>
      </c>
      <c r="F19" s="31"/>
      <c r="G19" s="31"/>
      <c r="H19" s="31"/>
      <c r="K19" s="18"/>
      <c r="L19" s="25" t="s">
        <v>42</v>
      </c>
      <c r="M19" s="26" t="s">
        <v>16</v>
      </c>
      <c r="N19" s="27">
        <v>455144</v>
      </c>
      <c r="O19" s="27">
        <v>454939</v>
      </c>
      <c r="P19" s="27">
        <v>205</v>
      </c>
    </row>
    <row r="20" spans="1:16" ht="15.95" customHeight="1">
      <c r="A20" s="18"/>
      <c r="B20" s="11" t="s">
        <v>29</v>
      </c>
      <c r="C20" s="11" t="s">
        <v>78</v>
      </c>
      <c r="D20" s="11"/>
      <c r="E20" s="31">
        <v>283</v>
      </c>
      <c r="F20" s="31"/>
      <c r="G20" s="31"/>
      <c r="H20" s="31"/>
      <c r="K20" s="18"/>
      <c r="L20" s="25" t="s">
        <v>43</v>
      </c>
      <c r="M20" s="26" t="s">
        <v>16</v>
      </c>
      <c r="N20" s="27">
        <v>470030</v>
      </c>
      <c r="O20" s="27">
        <v>469649</v>
      </c>
      <c r="P20" s="27">
        <v>381</v>
      </c>
    </row>
    <row r="21" spans="1:16" ht="15.95" customHeight="1">
      <c r="A21" s="18"/>
      <c r="B21" s="11" t="s">
        <v>44</v>
      </c>
      <c r="C21" s="11" t="s">
        <v>82</v>
      </c>
      <c r="D21" s="11"/>
      <c r="E21" s="31">
        <v>250</v>
      </c>
      <c r="F21" s="31"/>
      <c r="G21" s="31"/>
      <c r="H21" s="31"/>
      <c r="K21" s="18"/>
      <c r="L21" s="25" t="s">
        <v>45</v>
      </c>
      <c r="M21" s="26" t="s">
        <v>16</v>
      </c>
      <c r="N21" s="27">
        <v>469188</v>
      </c>
      <c r="O21" s="27">
        <v>469378</v>
      </c>
      <c r="P21" s="27">
        <v>-190</v>
      </c>
    </row>
    <row r="22" spans="1:16" ht="15.75" customHeight="1">
      <c r="A22" s="18"/>
      <c r="K22" s="18"/>
      <c r="L22" s="25" t="s">
        <v>47</v>
      </c>
      <c r="M22" s="26" t="s">
        <v>16</v>
      </c>
      <c r="N22" s="27">
        <v>431356</v>
      </c>
      <c r="O22" s="27">
        <v>431728</v>
      </c>
      <c r="P22" s="27">
        <v>-372</v>
      </c>
    </row>
    <row r="23" spans="1:16" ht="15.95" customHeight="1">
      <c r="A23" s="13" t="s">
        <v>49</v>
      </c>
      <c r="K23" s="18"/>
      <c r="L23" s="25" t="s">
        <v>50</v>
      </c>
      <c r="M23" s="26" t="s">
        <v>51</v>
      </c>
      <c r="N23" s="27">
        <v>439825</v>
      </c>
      <c r="O23" s="27">
        <v>439588</v>
      </c>
      <c r="P23" s="27">
        <v>237</v>
      </c>
    </row>
    <row r="24" spans="1:16" ht="15.95" customHeight="1">
      <c r="A24" s="18"/>
      <c r="B24" s="11" t="s">
        <v>22</v>
      </c>
      <c r="C24" s="11" t="s">
        <v>56</v>
      </c>
      <c r="D24" s="11"/>
      <c r="E24" s="32">
        <v>0.21773999999999999</v>
      </c>
      <c r="F24" s="32"/>
      <c r="G24" s="33" t="s">
        <v>52</v>
      </c>
      <c r="H24" s="34">
        <v>297</v>
      </c>
      <c r="I24" s="35"/>
      <c r="K24" s="18"/>
      <c r="L24" s="11"/>
      <c r="M24" s="26"/>
      <c r="N24" s="27"/>
      <c r="O24" s="27"/>
      <c r="P24" s="27"/>
    </row>
    <row r="25" spans="1:16" ht="15.95" customHeight="1">
      <c r="A25" s="18"/>
      <c r="B25" s="11" t="s">
        <v>24</v>
      </c>
      <c r="C25" s="11" t="s">
        <v>85</v>
      </c>
      <c r="D25" s="11"/>
      <c r="E25" s="32">
        <v>0.20576</v>
      </c>
      <c r="F25" s="32"/>
      <c r="G25" s="33" t="s">
        <v>52</v>
      </c>
      <c r="H25" s="34">
        <v>29</v>
      </c>
      <c r="I25" s="35"/>
      <c r="K25" s="18"/>
      <c r="L25" s="36" t="s">
        <v>54</v>
      </c>
      <c r="M25" s="26" t="s">
        <v>55</v>
      </c>
      <c r="N25" s="27">
        <v>952985</v>
      </c>
      <c r="O25" s="27">
        <v>952739</v>
      </c>
      <c r="P25" s="27">
        <v>246</v>
      </c>
    </row>
    <row r="26" spans="1:16" ht="15.95" customHeight="1">
      <c r="A26" s="18"/>
      <c r="B26" s="11" t="s">
        <v>26</v>
      </c>
      <c r="C26" s="11" t="s">
        <v>14</v>
      </c>
      <c r="D26" s="11"/>
      <c r="E26" s="32">
        <v>0.17030000000000001</v>
      </c>
      <c r="F26" s="32"/>
      <c r="G26" s="33" t="s">
        <v>52</v>
      </c>
      <c r="H26" s="34">
        <v>401</v>
      </c>
      <c r="I26" s="35"/>
      <c r="K26" s="18"/>
    </row>
    <row r="27" spans="1:16" ht="15.95" customHeight="1">
      <c r="A27" s="18"/>
      <c r="B27" s="11" t="s">
        <v>29</v>
      </c>
      <c r="C27" s="11" t="s">
        <v>83</v>
      </c>
      <c r="D27" s="11"/>
      <c r="E27" s="32">
        <v>0.16225000000000001</v>
      </c>
      <c r="F27" s="32"/>
      <c r="G27" s="33" t="s">
        <v>52</v>
      </c>
      <c r="H27" s="34">
        <v>65</v>
      </c>
      <c r="I27" s="35"/>
      <c r="K27" s="18"/>
      <c r="L27" t="s">
        <v>58</v>
      </c>
    </row>
    <row r="28" spans="1:16" ht="15.75" customHeight="1">
      <c r="A28" s="18"/>
      <c r="B28" s="11" t="s">
        <v>44</v>
      </c>
      <c r="C28" s="11" t="s">
        <v>84</v>
      </c>
      <c r="D28" s="11"/>
      <c r="E28" s="32">
        <v>0.16125999999999999</v>
      </c>
      <c r="F28" s="32"/>
      <c r="G28" s="33" t="s">
        <v>52</v>
      </c>
      <c r="H28" s="34">
        <v>23</v>
      </c>
      <c r="I28" s="35"/>
      <c r="K28" s="18"/>
      <c r="L28" s="129" t="s">
        <v>59</v>
      </c>
      <c r="M28" s="129"/>
      <c r="N28" s="129"/>
      <c r="O28" s="129"/>
      <c r="P28" s="129"/>
    </row>
    <row r="29" spans="1:16" ht="15.75" customHeight="1">
      <c r="A29" s="18"/>
      <c r="C29" s="37"/>
      <c r="E29" s="32"/>
      <c r="G29" s="33"/>
      <c r="H29" s="34"/>
      <c r="K29" s="18"/>
      <c r="L29" s="129" t="s">
        <v>61</v>
      </c>
      <c r="M29" s="129"/>
      <c r="N29" s="129"/>
      <c r="O29" s="129"/>
      <c r="P29" s="129"/>
    </row>
    <row r="30" spans="1:16" ht="15.95" customHeight="1">
      <c r="A30" s="18" t="s">
        <v>62</v>
      </c>
      <c r="G30" s="33"/>
      <c r="H30" s="26"/>
      <c r="K30" s="18"/>
      <c r="L30" s="130"/>
      <c r="M30" s="130"/>
      <c r="N30" s="130"/>
      <c r="O30" s="130"/>
      <c r="P30" s="130"/>
    </row>
    <row r="31" spans="1:16" ht="15.95" customHeight="1">
      <c r="A31" s="18"/>
      <c r="C31" s="16"/>
      <c r="D31" s="20" t="s">
        <v>63</v>
      </c>
      <c r="E31" s="20" t="s">
        <v>64</v>
      </c>
      <c r="F31" s="17"/>
      <c r="G31" s="17"/>
      <c r="H31" s="12"/>
      <c r="I31" s="12"/>
      <c r="K31" s="18"/>
      <c r="L31" s="130"/>
      <c r="M31" s="130"/>
      <c r="N31" s="130"/>
      <c r="O31" s="130"/>
      <c r="P31" s="130"/>
    </row>
    <row r="32" spans="1:16" ht="16.5" customHeight="1">
      <c r="A32" s="18"/>
      <c r="B32" t="s">
        <v>73</v>
      </c>
      <c r="D32" s="27">
        <v>-341</v>
      </c>
      <c r="E32" s="38">
        <v>-9.7989999999999994E-2</v>
      </c>
      <c r="F32" s="27"/>
      <c r="G32" s="27"/>
      <c r="H32" s="38"/>
      <c r="I32" s="38"/>
      <c r="K32" s="18"/>
      <c r="L32" s="39" t="s">
        <v>65</v>
      </c>
    </row>
    <row r="33" spans="1:16" ht="16.5" customHeight="1">
      <c r="A33" s="18"/>
      <c r="B33" t="s">
        <v>48</v>
      </c>
      <c r="D33" s="27">
        <v>-229</v>
      </c>
      <c r="E33" s="38">
        <v>-0.21992999999999999</v>
      </c>
      <c r="F33" s="27"/>
      <c r="G33" s="27"/>
      <c r="H33" s="38"/>
      <c r="I33" s="38"/>
      <c r="L33" s="40" t="s">
        <v>66</v>
      </c>
    </row>
    <row r="34" spans="1:16" ht="16.5" customHeight="1">
      <c r="A34" s="18"/>
      <c r="B34" t="s">
        <v>31</v>
      </c>
      <c r="D34" s="27">
        <v>-218</v>
      </c>
      <c r="E34" s="38">
        <v>-0.15487000000000001</v>
      </c>
      <c r="F34" s="27"/>
      <c r="G34" s="27"/>
      <c r="H34" s="38"/>
      <c r="I34" s="38"/>
      <c r="L34" s="41" t="s">
        <v>67</v>
      </c>
      <c r="M34" s="41"/>
      <c r="N34" s="17" t="s">
        <v>68</v>
      </c>
      <c r="O34" s="17" t="s">
        <v>69</v>
      </c>
      <c r="P34" s="17" t="s">
        <v>70</v>
      </c>
    </row>
    <row r="35" spans="1:16" ht="16.5" customHeight="1">
      <c r="A35" s="18"/>
      <c r="B35" t="s">
        <v>76</v>
      </c>
      <c r="D35" s="27">
        <v>-199</v>
      </c>
      <c r="E35" s="38">
        <v>-0.12156</v>
      </c>
      <c r="F35" s="27"/>
      <c r="G35" s="27"/>
      <c r="H35" s="38"/>
      <c r="I35" s="38"/>
      <c r="L35" s="42" t="s">
        <v>71</v>
      </c>
      <c r="M35" s="42"/>
      <c r="N35" s="42" t="s">
        <v>72</v>
      </c>
      <c r="O35" s="43"/>
      <c r="P35" s="43"/>
    </row>
    <row r="36" spans="1:16" ht="16.5" customHeight="1">
      <c r="B36" t="s">
        <v>34</v>
      </c>
      <c r="D36" s="27">
        <v>-146</v>
      </c>
      <c r="E36" s="38">
        <v>-8.6180000000000007E-2</v>
      </c>
      <c r="L36" s="44">
        <v>11179</v>
      </c>
      <c r="M36" s="20"/>
      <c r="N36" s="44">
        <v>11224</v>
      </c>
      <c r="O36" s="44">
        <v>-45</v>
      </c>
      <c r="P36" s="45">
        <v>-4.0092658588738415E-3</v>
      </c>
    </row>
    <row r="37" spans="1:16" ht="16.5" customHeight="1">
      <c r="B37" t="s">
        <v>80</v>
      </c>
      <c r="D37" s="27">
        <v>-144</v>
      </c>
      <c r="E37" s="38">
        <v>-0.36557000000000001</v>
      </c>
      <c r="K37" s="17"/>
      <c r="L37" s="44"/>
      <c r="M37" s="20"/>
      <c r="N37" s="44"/>
      <c r="O37" s="44"/>
      <c r="P37" s="45"/>
    </row>
    <row r="38" spans="1:16" ht="16.5" customHeight="1">
      <c r="B38" t="s">
        <v>46</v>
      </c>
      <c r="D38" s="27">
        <v>-137</v>
      </c>
      <c r="E38" s="38">
        <v>-0.10621999999999999</v>
      </c>
    </row>
    <row r="39" spans="1:16" ht="16.5" customHeight="1">
      <c r="B39" t="s">
        <v>28</v>
      </c>
      <c r="D39" s="27">
        <v>-108</v>
      </c>
      <c r="E39" s="38">
        <v>-5.1520000000000003E-2</v>
      </c>
    </row>
    <row r="40" spans="1:16" ht="16.5" customHeight="1">
      <c r="B40" t="s">
        <v>282</v>
      </c>
      <c r="D40" s="27">
        <v>-93</v>
      </c>
      <c r="E40" s="38">
        <v>-6.4509999999999998E-2</v>
      </c>
      <c r="L40" s="46" t="s">
        <v>75</v>
      </c>
      <c r="M40" s="47"/>
      <c r="N40" s="47"/>
      <c r="O40" s="47"/>
      <c r="P40" s="47"/>
    </row>
    <row r="41" spans="1:16" ht="16.5" customHeight="1">
      <c r="B41" t="s">
        <v>81</v>
      </c>
      <c r="D41" s="27">
        <v>-62</v>
      </c>
      <c r="E41" s="38">
        <v>-4.5569999999999999E-2</v>
      </c>
      <c r="L41" s="48" t="s">
        <v>77</v>
      </c>
      <c r="M41" s="48"/>
      <c r="N41" s="48"/>
      <c r="O41" s="48"/>
      <c r="P41" s="49"/>
    </row>
    <row r="42" spans="1:16" ht="16.5" customHeight="1">
      <c r="D42" s="27"/>
      <c r="E42" s="38"/>
      <c r="I42" s="49"/>
      <c r="J42" s="49"/>
      <c r="K42" s="49"/>
      <c r="L42" s="50" t="s">
        <v>79</v>
      </c>
      <c r="M42" s="50"/>
      <c r="N42" s="50"/>
      <c r="O42" s="50"/>
      <c r="P42" s="50"/>
    </row>
    <row r="43" spans="1:16" ht="16.5" customHeight="1">
      <c r="D43" s="27"/>
      <c r="E43" s="38"/>
      <c r="I43" s="49"/>
      <c r="J43" s="49"/>
      <c r="K43" s="49"/>
      <c r="L43" s="49"/>
      <c r="M43" s="51"/>
      <c r="N43" s="49"/>
      <c r="O43" s="49"/>
      <c r="P43" s="49"/>
    </row>
    <row r="44" spans="1:16" ht="21.75" customHeight="1">
      <c r="D44" s="52"/>
      <c r="E44" s="53"/>
      <c r="G44" s="54"/>
      <c r="L44" s="49"/>
      <c r="M44" s="55"/>
      <c r="N44" s="49"/>
      <c r="O44" s="49"/>
      <c r="P44" s="49"/>
    </row>
    <row r="45" spans="1:16" ht="54" customHeight="1">
      <c r="D45" s="27"/>
      <c r="E45" s="38"/>
      <c r="G45" s="56"/>
    </row>
    <row r="46" spans="1:16" ht="12.95" customHeight="1">
      <c r="D46" s="27"/>
      <c r="E46" s="38"/>
    </row>
    <row r="47" spans="1:16">
      <c r="D47" s="27"/>
      <c r="E47" s="38"/>
      <c r="J47" s="52"/>
      <c r="K47" s="57"/>
    </row>
    <row r="48" spans="1:16">
      <c r="D48" s="27"/>
      <c r="E48" s="38"/>
      <c r="N48" s="49"/>
      <c r="O48" s="49"/>
      <c r="P48" s="49"/>
    </row>
    <row r="49" spans="4:16">
      <c r="D49" s="27"/>
      <c r="E49" s="38"/>
      <c r="N49" s="49"/>
      <c r="O49" s="49"/>
      <c r="P49" s="49"/>
    </row>
    <row r="50" spans="4:16">
      <c r="D50" s="27"/>
      <c r="E50" s="38"/>
      <c r="N50" s="49"/>
      <c r="O50" s="49"/>
      <c r="P50" s="49"/>
    </row>
    <row r="51" spans="4:16">
      <c r="D51" s="27"/>
      <c r="E51" s="38"/>
      <c r="N51" s="49"/>
      <c r="O51" s="49"/>
      <c r="P51" s="49"/>
    </row>
    <row r="52" spans="4:16">
      <c r="D52" s="27"/>
      <c r="E52" s="38"/>
    </row>
    <row r="53" spans="4:16">
      <c r="D53" s="27"/>
      <c r="E53" s="38"/>
    </row>
    <row r="54" spans="4:16">
      <c r="D54" s="27"/>
      <c r="E54" s="38"/>
    </row>
  </sheetData>
  <mergeCells count="5">
    <mergeCell ref="O1:P1"/>
    <mergeCell ref="P2:P4"/>
    <mergeCell ref="L28:P28"/>
    <mergeCell ref="L29:P29"/>
    <mergeCell ref="L30:P31"/>
  </mergeCells>
  <phoneticPr fontId="2"/>
  <printOptions horizontalCentered="1" gridLinesSet="0"/>
  <pageMargins left="3.937007874015748E-2" right="0" top="0.78740157480314965" bottom="0.19685039370078741" header="0" footer="0"/>
  <pageSetup paperSize="9" scale="81" orientation="landscape" r:id="rId1"/>
  <headerFooter differentFirst="1" alignWithMargins="0">
    <oddHeader xml:space="preserve">&amp;R
</oddHeader>
    <oddFooter>&amp;C- &amp;P&amp;[ -</oddFooter>
    <firstHeader>&amp;R&amp;G</firstHeader>
    <firstFooter>&amp;C- &amp;P&amp;[ -</firstFoot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3"/>
  <sheetViews>
    <sheetView view="pageLayout" zoomScaleNormal="100" zoomScaleSheetLayoutView="100" workbookViewId="0">
      <selection activeCell="B5" sqref="B5"/>
    </sheetView>
  </sheetViews>
  <sheetFormatPr defaultRowHeight="13.5"/>
  <cols>
    <col min="1" max="1" width="17" style="58" customWidth="1"/>
    <col min="2" max="7" width="10.75" style="58" customWidth="1"/>
    <col min="8" max="10" width="12.125" style="58" customWidth="1"/>
    <col min="11" max="13" width="10.75" style="58" customWidth="1"/>
    <col min="14" max="16384" width="9" style="58"/>
  </cols>
  <sheetData>
    <row r="1" spans="1:13" ht="17.25">
      <c r="B1" s="58" t="s">
        <v>86</v>
      </c>
      <c r="E1" s="59" t="s">
        <v>87</v>
      </c>
      <c r="I1" s="60">
        <v>43070</v>
      </c>
      <c r="J1" s="61"/>
    </row>
    <row r="2" spans="1:13" ht="16.5" thickBot="1">
      <c r="A2" s="62"/>
      <c r="B2" s="62" t="s">
        <v>88</v>
      </c>
      <c r="C2" s="63"/>
      <c r="D2" s="63"/>
      <c r="E2" s="63"/>
      <c r="F2" s="63"/>
      <c r="G2" s="63"/>
      <c r="H2" s="63"/>
      <c r="I2" s="63"/>
      <c r="J2" s="64" t="s">
        <v>89</v>
      </c>
      <c r="K2" s="63"/>
      <c r="L2" s="63"/>
      <c r="M2" s="63"/>
    </row>
    <row r="3" spans="1:13" s="70" customFormat="1" ht="18.399999999999999" customHeight="1">
      <c r="A3" s="65" t="s">
        <v>90</v>
      </c>
      <c r="B3" s="66">
        <v>43070</v>
      </c>
      <c r="C3" s="67" t="s">
        <v>91</v>
      </c>
      <c r="D3" s="67"/>
      <c r="E3" s="66">
        <v>42979</v>
      </c>
      <c r="F3" s="67" t="s">
        <v>91</v>
      </c>
      <c r="G3" s="67"/>
      <c r="H3" s="68" t="s">
        <v>92</v>
      </c>
      <c r="I3" s="68"/>
      <c r="J3" s="68"/>
      <c r="K3" s="68" t="s">
        <v>93</v>
      </c>
      <c r="L3" s="67"/>
      <c r="M3" s="69"/>
    </row>
    <row r="4" spans="1:13" s="70" customFormat="1" ht="18.399999999999999" customHeight="1">
      <c r="A4" s="71" t="s">
        <v>94</v>
      </c>
      <c r="B4" s="72" t="s">
        <v>95</v>
      </c>
      <c r="C4" s="72" t="s">
        <v>96</v>
      </c>
      <c r="D4" s="72" t="s">
        <v>97</v>
      </c>
      <c r="E4" s="72" t="s">
        <v>95</v>
      </c>
      <c r="F4" s="72" t="s">
        <v>96</v>
      </c>
      <c r="G4" s="72" t="s">
        <v>97</v>
      </c>
      <c r="H4" s="72" t="s">
        <v>95</v>
      </c>
      <c r="I4" s="72" t="s">
        <v>96</v>
      </c>
      <c r="J4" s="72" t="s">
        <v>97</v>
      </c>
      <c r="K4" s="72" t="s">
        <v>95</v>
      </c>
      <c r="L4" s="72" t="s">
        <v>96</v>
      </c>
      <c r="M4" s="73" t="s">
        <v>97</v>
      </c>
    </row>
    <row r="5" spans="1:13">
      <c r="A5" s="74" t="s">
        <v>98</v>
      </c>
      <c r="B5" s="75">
        <v>122271</v>
      </c>
      <c r="C5" s="75">
        <v>113600</v>
      </c>
      <c r="D5" s="75">
        <v>235871</v>
      </c>
      <c r="E5" s="75">
        <v>122101</v>
      </c>
      <c r="F5" s="75">
        <v>113369</v>
      </c>
      <c r="G5" s="75">
        <v>235470</v>
      </c>
      <c r="H5" s="75">
        <v>170</v>
      </c>
      <c r="I5" s="75">
        <v>231</v>
      </c>
      <c r="J5" s="75">
        <v>401</v>
      </c>
      <c r="K5" s="76">
        <v>0.14000000000000001</v>
      </c>
      <c r="L5" s="76">
        <v>0.2</v>
      </c>
      <c r="M5" s="77">
        <v>0.17030000000000001</v>
      </c>
    </row>
    <row r="6" spans="1:13">
      <c r="A6" s="74" t="s">
        <v>99</v>
      </c>
      <c r="B6" s="75">
        <v>100301</v>
      </c>
      <c r="C6" s="75">
        <v>98110</v>
      </c>
      <c r="D6" s="75">
        <v>198411</v>
      </c>
      <c r="E6" s="75">
        <v>100261</v>
      </c>
      <c r="F6" s="75">
        <v>97913</v>
      </c>
      <c r="G6" s="75">
        <v>198174</v>
      </c>
      <c r="H6" s="75">
        <v>40</v>
      </c>
      <c r="I6" s="75">
        <v>197</v>
      </c>
      <c r="J6" s="75">
        <v>237</v>
      </c>
      <c r="K6" s="76">
        <v>0.04</v>
      </c>
      <c r="L6" s="76">
        <v>0.2</v>
      </c>
      <c r="M6" s="77">
        <v>0.11959</v>
      </c>
    </row>
    <row r="7" spans="1:13">
      <c r="A7" s="74" t="s">
        <v>100</v>
      </c>
      <c r="B7" s="75">
        <v>41348</v>
      </c>
      <c r="C7" s="75">
        <v>41350</v>
      </c>
      <c r="D7" s="75">
        <v>82698</v>
      </c>
      <c r="E7" s="75">
        <v>41240</v>
      </c>
      <c r="F7" s="75">
        <v>41345</v>
      </c>
      <c r="G7" s="75">
        <v>82585</v>
      </c>
      <c r="H7" s="75">
        <v>108</v>
      </c>
      <c r="I7" s="75">
        <v>5</v>
      </c>
      <c r="J7" s="75">
        <v>113</v>
      </c>
      <c r="K7" s="76">
        <v>0.26</v>
      </c>
      <c r="L7" s="76">
        <v>0.01</v>
      </c>
      <c r="M7" s="77">
        <v>0.13683000000000001</v>
      </c>
    </row>
    <row r="8" spans="1:13">
      <c r="A8" s="74" t="s">
        <v>101</v>
      </c>
      <c r="B8" s="75">
        <v>61855</v>
      </c>
      <c r="C8" s="75">
        <v>56082</v>
      </c>
      <c r="D8" s="75">
        <v>117937</v>
      </c>
      <c r="E8" s="75">
        <v>61771</v>
      </c>
      <c r="F8" s="75">
        <v>56012</v>
      </c>
      <c r="G8" s="75">
        <v>117783</v>
      </c>
      <c r="H8" s="75">
        <v>84</v>
      </c>
      <c r="I8" s="75">
        <v>70</v>
      </c>
      <c r="J8" s="75">
        <v>154</v>
      </c>
      <c r="K8" s="76">
        <v>0.14000000000000001</v>
      </c>
      <c r="L8" s="76">
        <v>0.12</v>
      </c>
      <c r="M8" s="77">
        <v>0.13075000000000001</v>
      </c>
    </row>
    <row r="9" spans="1:13">
      <c r="A9" s="74" t="s">
        <v>102</v>
      </c>
      <c r="B9" s="75">
        <v>83158</v>
      </c>
      <c r="C9" s="75">
        <v>82891</v>
      </c>
      <c r="D9" s="75">
        <v>166049</v>
      </c>
      <c r="E9" s="75">
        <v>83192</v>
      </c>
      <c r="F9" s="75">
        <v>82912</v>
      </c>
      <c r="G9" s="75">
        <v>166104</v>
      </c>
      <c r="H9" s="75">
        <v>-34</v>
      </c>
      <c r="I9" s="75">
        <v>-21</v>
      </c>
      <c r="J9" s="75">
        <v>-55</v>
      </c>
      <c r="K9" s="76">
        <v>-0.04</v>
      </c>
      <c r="L9" s="76">
        <v>-0.03</v>
      </c>
      <c r="M9" s="77">
        <v>-3.3110000000000001E-2</v>
      </c>
    </row>
    <row r="10" spans="1:13">
      <c r="A10" s="74" t="s">
        <v>103</v>
      </c>
      <c r="B10" s="75">
        <v>88566</v>
      </c>
      <c r="C10" s="75">
        <v>94081</v>
      </c>
      <c r="D10" s="75">
        <v>182647</v>
      </c>
      <c r="E10" s="75">
        <v>88555</v>
      </c>
      <c r="F10" s="75">
        <v>93977</v>
      </c>
      <c r="G10" s="75">
        <v>182532</v>
      </c>
      <c r="H10" s="75">
        <v>11</v>
      </c>
      <c r="I10" s="75">
        <v>104</v>
      </c>
      <c r="J10" s="75">
        <v>115</v>
      </c>
      <c r="K10" s="76">
        <v>0.01</v>
      </c>
      <c r="L10" s="76">
        <v>0.11</v>
      </c>
      <c r="M10" s="77">
        <v>6.3E-2</v>
      </c>
    </row>
    <row r="11" spans="1:13">
      <c r="A11" s="74" t="s">
        <v>104</v>
      </c>
      <c r="B11" s="75">
        <v>85284</v>
      </c>
      <c r="C11" s="75">
        <v>87558</v>
      </c>
      <c r="D11" s="75">
        <v>172842</v>
      </c>
      <c r="E11" s="75">
        <v>85191</v>
      </c>
      <c r="F11" s="75">
        <v>87552</v>
      </c>
      <c r="G11" s="75">
        <v>172743</v>
      </c>
      <c r="H11" s="75">
        <v>93</v>
      </c>
      <c r="I11" s="75">
        <v>6</v>
      </c>
      <c r="J11" s="75">
        <v>99</v>
      </c>
      <c r="K11" s="76">
        <v>0.11</v>
      </c>
      <c r="L11" s="76">
        <v>0.01</v>
      </c>
      <c r="M11" s="77">
        <v>5.731E-2</v>
      </c>
    </row>
    <row r="12" spans="1:13">
      <c r="A12" s="74" t="s">
        <v>105</v>
      </c>
      <c r="B12" s="75">
        <v>101777</v>
      </c>
      <c r="C12" s="75">
        <v>107726</v>
      </c>
      <c r="D12" s="75">
        <v>209503</v>
      </c>
      <c r="E12" s="75">
        <v>101855</v>
      </c>
      <c r="F12" s="75">
        <v>107756</v>
      </c>
      <c r="G12" s="75">
        <v>209611</v>
      </c>
      <c r="H12" s="75">
        <v>-78</v>
      </c>
      <c r="I12" s="75">
        <v>-30</v>
      </c>
      <c r="J12" s="75">
        <v>-108</v>
      </c>
      <c r="K12" s="76">
        <v>-0.08</v>
      </c>
      <c r="L12" s="76">
        <v>-0.03</v>
      </c>
      <c r="M12" s="77">
        <v>-5.1520000000000003E-2</v>
      </c>
    </row>
    <row r="13" spans="1:13">
      <c r="A13" s="74" t="s">
        <v>106</v>
      </c>
      <c r="B13" s="75">
        <v>68921</v>
      </c>
      <c r="C13" s="75">
        <v>71623</v>
      </c>
      <c r="D13" s="75">
        <v>140544</v>
      </c>
      <c r="E13" s="75">
        <v>69079</v>
      </c>
      <c r="F13" s="75">
        <v>71683</v>
      </c>
      <c r="G13" s="75">
        <v>140762</v>
      </c>
      <c r="H13" s="75">
        <v>-158</v>
      </c>
      <c r="I13" s="75">
        <v>-60</v>
      </c>
      <c r="J13" s="75">
        <v>-218</v>
      </c>
      <c r="K13" s="76">
        <v>-0.23</v>
      </c>
      <c r="L13" s="76">
        <v>-0.08</v>
      </c>
      <c r="M13" s="77">
        <v>-0.15487000000000001</v>
      </c>
    </row>
    <row r="14" spans="1:13">
      <c r="A14" s="74" t="s">
        <v>107</v>
      </c>
      <c r="B14" s="75">
        <v>82555</v>
      </c>
      <c r="C14" s="75">
        <v>86713</v>
      </c>
      <c r="D14" s="75">
        <v>169268</v>
      </c>
      <c r="E14" s="75">
        <v>82690</v>
      </c>
      <c r="F14" s="75">
        <v>86724</v>
      </c>
      <c r="G14" s="75">
        <v>169414</v>
      </c>
      <c r="H14" s="75">
        <v>-135</v>
      </c>
      <c r="I14" s="75">
        <v>-11</v>
      </c>
      <c r="J14" s="75">
        <v>-146</v>
      </c>
      <c r="K14" s="76">
        <v>-0.16</v>
      </c>
      <c r="L14" s="76">
        <v>-0.01</v>
      </c>
      <c r="M14" s="77">
        <v>-8.6180000000000007E-2</v>
      </c>
    </row>
    <row r="15" spans="1:13">
      <c r="A15" s="74" t="s">
        <v>108</v>
      </c>
      <c r="B15" s="75">
        <v>142334</v>
      </c>
      <c r="C15" s="75">
        <v>144103</v>
      </c>
      <c r="D15" s="75">
        <v>286437</v>
      </c>
      <c r="E15" s="75">
        <v>142287</v>
      </c>
      <c r="F15" s="75">
        <v>143997</v>
      </c>
      <c r="G15" s="75">
        <v>286284</v>
      </c>
      <c r="H15" s="75">
        <v>47</v>
      </c>
      <c r="I15" s="75">
        <v>106</v>
      </c>
      <c r="J15" s="75">
        <v>153</v>
      </c>
      <c r="K15" s="76">
        <v>0.03</v>
      </c>
      <c r="L15" s="76">
        <v>7.0000000000000007E-2</v>
      </c>
      <c r="M15" s="77">
        <v>5.3440000000000001E-2</v>
      </c>
    </row>
    <row r="16" spans="1:13">
      <c r="A16" s="74" t="s">
        <v>109</v>
      </c>
      <c r="B16" s="75">
        <v>72993</v>
      </c>
      <c r="C16" s="75">
        <v>75202</v>
      </c>
      <c r="D16" s="75">
        <v>148195</v>
      </c>
      <c r="E16" s="75">
        <v>73055</v>
      </c>
      <c r="F16" s="75">
        <v>75114</v>
      </c>
      <c r="G16" s="75">
        <v>148169</v>
      </c>
      <c r="H16" s="75">
        <v>-62</v>
      </c>
      <c r="I16" s="75">
        <v>88</v>
      </c>
      <c r="J16" s="75">
        <v>26</v>
      </c>
      <c r="K16" s="76">
        <v>-0.08</v>
      </c>
      <c r="L16" s="76">
        <v>0.12</v>
      </c>
      <c r="M16" s="77">
        <v>1.755E-2</v>
      </c>
    </row>
    <row r="17" spans="1:13">
      <c r="A17" s="74" t="s">
        <v>110</v>
      </c>
      <c r="B17" s="75">
        <v>122536</v>
      </c>
      <c r="C17" s="75">
        <v>131782</v>
      </c>
      <c r="D17" s="75">
        <v>254318</v>
      </c>
      <c r="E17" s="75">
        <v>122532</v>
      </c>
      <c r="F17" s="75">
        <v>131786</v>
      </c>
      <c r="G17" s="75">
        <v>254318</v>
      </c>
      <c r="H17" s="75">
        <v>4</v>
      </c>
      <c r="I17" s="75">
        <v>-4</v>
      </c>
      <c r="J17" s="75">
        <v>0</v>
      </c>
      <c r="K17" s="76">
        <v>0</v>
      </c>
      <c r="L17" s="76">
        <v>0</v>
      </c>
      <c r="M17" s="77">
        <v>0</v>
      </c>
    </row>
    <row r="18" spans="1:13">
      <c r="A18" s="78" t="s">
        <v>111</v>
      </c>
      <c r="B18" s="75">
        <v>82717</v>
      </c>
      <c r="C18" s="75">
        <v>84352</v>
      </c>
      <c r="D18" s="75">
        <v>167069</v>
      </c>
      <c r="E18" s="75">
        <v>82747</v>
      </c>
      <c r="F18" s="75">
        <v>84259</v>
      </c>
      <c r="G18" s="75">
        <v>167006</v>
      </c>
      <c r="H18" s="75">
        <v>-30</v>
      </c>
      <c r="I18" s="75">
        <v>93</v>
      </c>
      <c r="J18" s="75">
        <v>63</v>
      </c>
      <c r="K18" s="76">
        <v>-0.04</v>
      </c>
      <c r="L18" s="76">
        <v>0.11</v>
      </c>
      <c r="M18" s="77">
        <v>3.7719999999999997E-2</v>
      </c>
    </row>
    <row r="19" spans="1:13">
      <c r="A19" s="74" t="s">
        <v>112</v>
      </c>
      <c r="B19" s="75">
        <v>112763</v>
      </c>
      <c r="C19" s="75">
        <v>117198</v>
      </c>
      <c r="D19" s="75">
        <v>229961</v>
      </c>
      <c r="E19" s="75">
        <v>112680</v>
      </c>
      <c r="F19" s="75">
        <v>117054</v>
      </c>
      <c r="G19" s="75">
        <v>229734</v>
      </c>
      <c r="H19" s="75">
        <v>83</v>
      </c>
      <c r="I19" s="75">
        <v>144</v>
      </c>
      <c r="J19" s="75">
        <v>227</v>
      </c>
      <c r="K19" s="76">
        <v>7.0000000000000007E-2</v>
      </c>
      <c r="L19" s="76">
        <v>0.12</v>
      </c>
      <c r="M19" s="77">
        <v>9.8809999999999995E-2</v>
      </c>
    </row>
    <row r="20" spans="1:13">
      <c r="A20" s="74" t="s">
        <v>113</v>
      </c>
      <c r="B20" s="75">
        <v>50366</v>
      </c>
      <c r="C20" s="75">
        <v>53031</v>
      </c>
      <c r="D20" s="75">
        <v>103397</v>
      </c>
      <c r="E20" s="75">
        <v>50347</v>
      </c>
      <c r="F20" s="75">
        <v>53071</v>
      </c>
      <c r="G20" s="75">
        <v>103418</v>
      </c>
      <c r="H20" s="75">
        <v>19</v>
      </c>
      <c r="I20" s="75">
        <v>-40</v>
      </c>
      <c r="J20" s="75">
        <v>-21</v>
      </c>
      <c r="K20" s="76">
        <v>0.04</v>
      </c>
      <c r="L20" s="76">
        <v>-0.08</v>
      </c>
      <c r="M20" s="77">
        <v>-2.0310000000000002E-2</v>
      </c>
    </row>
    <row r="21" spans="1:13">
      <c r="A21" s="74" t="s">
        <v>114</v>
      </c>
      <c r="B21" s="75">
        <v>62899</v>
      </c>
      <c r="C21" s="75">
        <v>65946</v>
      </c>
      <c r="D21" s="75">
        <v>128845</v>
      </c>
      <c r="E21" s="75">
        <v>62980</v>
      </c>
      <c r="F21" s="75">
        <v>66002</v>
      </c>
      <c r="G21" s="75">
        <v>128982</v>
      </c>
      <c r="H21" s="75">
        <v>-81</v>
      </c>
      <c r="I21" s="75">
        <v>-56</v>
      </c>
      <c r="J21" s="75">
        <v>-137</v>
      </c>
      <c r="K21" s="76">
        <v>-0.13</v>
      </c>
      <c r="L21" s="76">
        <v>-0.08</v>
      </c>
      <c r="M21" s="77">
        <v>-0.10621999999999999</v>
      </c>
    </row>
    <row r="22" spans="1:13">
      <c r="A22" s="74" t="s">
        <v>115</v>
      </c>
      <c r="B22" s="75">
        <v>50736</v>
      </c>
      <c r="C22" s="75">
        <v>53157</v>
      </c>
      <c r="D22" s="75">
        <v>103893</v>
      </c>
      <c r="E22" s="75">
        <v>50859</v>
      </c>
      <c r="F22" s="75">
        <v>53263</v>
      </c>
      <c r="G22" s="75">
        <v>104122</v>
      </c>
      <c r="H22" s="75">
        <v>-123</v>
      </c>
      <c r="I22" s="75">
        <v>-106</v>
      </c>
      <c r="J22" s="75">
        <v>-229</v>
      </c>
      <c r="K22" s="76">
        <v>-0.24</v>
      </c>
      <c r="L22" s="76">
        <v>-0.2</v>
      </c>
      <c r="M22" s="77">
        <v>-0.21992999999999999</v>
      </c>
    </row>
    <row r="23" spans="1:13">
      <c r="A23" s="74" t="s">
        <v>116</v>
      </c>
      <c r="B23" s="75">
        <v>1533380</v>
      </c>
      <c r="C23" s="75">
        <v>1564505</v>
      </c>
      <c r="D23" s="75">
        <v>3097885</v>
      </c>
      <c r="E23" s="75">
        <v>1533422</v>
      </c>
      <c r="F23" s="75">
        <v>1563789</v>
      </c>
      <c r="G23" s="75">
        <v>3097211</v>
      </c>
      <c r="H23" s="75">
        <v>-42</v>
      </c>
      <c r="I23" s="75">
        <v>716</v>
      </c>
      <c r="J23" s="75">
        <v>674</v>
      </c>
      <c r="K23" s="76">
        <v>0</v>
      </c>
      <c r="L23" s="76">
        <v>0.05</v>
      </c>
      <c r="M23" s="77">
        <v>2.1760000000000002E-2</v>
      </c>
    </row>
    <row r="24" spans="1:13">
      <c r="A24" s="74" t="s">
        <v>117</v>
      </c>
      <c r="B24" s="75">
        <v>102675</v>
      </c>
      <c r="C24" s="75">
        <v>84756</v>
      </c>
      <c r="D24" s="75">
        <v>187431</v>
      </c>
      <c r="E24" s="75">
        <v>102622</v>
      </c>
      <c r="F24" s="75">
        <v>84792</v>
      </c>
      <c r="G24" s="75">
        <v>187414</v>
      </c>
      <c r="H24" s="75">
        <v>53</v>
      </c>
      <c r="I24" s="75">
        <v>-36</v>
      </c>
      <c r="J24" s="75">
        <v>17</v>
      </c>
      <c r="K24" s="76">
        <v>0.05</v>
      </c>
      <c r="L24" s="76">
        <v>-0.04</v>
      </c>
      <c r="M24" s="77">
        <v>9.0699999999999999E-3</v>
      </c>
    </row>
    <row r="25" spans="1:13">
      <c r="A25" s="74" t="s">
        <v>118</v>
      </c>
      <c r="B25" s="75">
        <v>69917</v>
      </c>
      <c r="C25" s="75">
        <v>66780</v>
      </c>
      <c r="D25" s="75">
        <v>136697</v>
      </c>
      <c r="E25" s="75">
        <v>69762</v>
      </c>
      <c r="F25" s="75">
        <v>66638</v>
      </c>
      <c r="G25" s="75">
        <v>136400</v>
      </c>
      <c r="H25" s="75">
        <v>155</v>
      </c>
      <c r="I25" s="75">
        <v>142</v>
      </c>
      <c r="J25" s="75">
        <v>297</v>
      </c>
      <c r="K25" s="76">
        <v>0.22</v>
      </c>
      <c r="L25" s="76">
        <v>0.21</v>
      </c>
      <c r="M25" s="77">
        <v>0.21773999999999999</v>
      </c>
    </row>
    <row r="26" spans="1:13">
      <c r="A26" s="74" t="s">
        <v>119</v>
      </c>
      <c r="B26" s="75">
        <v>105113</v>
      </c>
      <c r="C26" s="75">
        <v>102157</v>
      </c>
      <c r="D26" s="75">
        <v>207270</v>
      </c>
      <c r="E26" s="75">
        <v>105144</v>
      </c>
      <c r="F26" s="75">
        <v>101919</v>
      </c>
      <c r="G26" s="75">
        <v>207063</v>
      </c>
      <c r="H26" s="75">
        <v>-31</v>
      </c>
      <c r="I26" s="75">
        <v>238</v>
      </c>
      <c r="J26" s="75">
        <v>207</v>
      </c>
      <c r="K26" s="76">
        <v>-0.03</v>
      </c>
      <c r="L26" s="76">
        <v>0.23</v>
      </c>
      <c r="M26" s="77">
        <v>9.9970000000000003E-2</v>
      </c>
    </row>
    <row r="27" spans="1:13">
      <c r="A27" s="74" t="s">
        <v>120</v>
      </c>
      <c r="B27" s="75">
        <v>94128</v>
      </c>
      <c r="C27" s="75">
        <v>93370</v>
      </c>
      <c r="D27" s="75">
        <v>187498</v>
      </c>
      <c r="E27" s="75">
        <v>94202</v>
      </c>
      <c r="F27" s="75">
        <v>93335</v>
      </c>
      <c r="G27" s="75">
        <v>187537</v>
      </c>
      <c r="H27" s="75">
        <v>-74</v>
      </c>
      <c r="I27" s="75">
        <v>35</v>
      </c>
      <c r="J27" s="75">
        <v>-39</v>
      </c>
      <c r="K27" s="76">
        <v>-0.08</v>
      </c>
      <c r="L27" s="76">
        <v>0.04</v>
      </c>
      <c r="M27" s="77">
        <v>-2.0799999999999999E-2</v>
      </c>
    </row>
    <row r="28" spans="1:13">
      <c r="A28" s="74" t="s">
        <v>121</v>
      </c>
      <c r="B28" s="75">
        <v>92002</v>
      </c>
      <c r="C28" s="75">
        <v>95604</v>
      </c>
      <c r="D28" s="75">
        <v>187606</v>
      </c>
      <c r="E28" s="75">
        <v>91931</v>
      </c>
      <c r="F28" s="75">
        <v>95512</v>
      </c>
      <c r="G28" s="75">
        <v>187443</v>
      </c>
      <c r="H28" s="75">
        <v>71</v>
      </c>
      <c r="I28" s="75">
        <v>92</v>
      </c>
      <c r="J28" s="75">
        <v>163</v>
      </c>
      <c r="K28" s="76">
        <v>0.08</v>
      </c>
      <c r="L28" s="76">
        <v>0.1</v>
      </c>
      <c r="M28" s="77">
        <v>8.6959999999999996E-2</v>
      </c>
    </row>
    <row r="29" spans="1:13">
      <c r="A29" s="74" t="s">
        <v>122</v>
      </c>
      <c r="B29" s="75">
        <v>89812</v>
      </c>
      <c r="C29" s="75">
        <v>86041</v>
      </c>
      <c r="D29" s="75">
        <v>175853</v>
      </c>
      <c r="E29" s="75">
        <v>89832</v>
      </c>
      <c r="F29" s="75">
        <v>85994</v>
      </c>
      <c r="G29" s="75">
        <v>175826</v>
      </c>
      <c r="H29" s="75">
        <v>-20</v>
      </c>
      <c r="I29" s="75">
        <v>47</v>
      </c>
      <c r="J29" s="75">
        <v>27</v>
      </c>
      <c r="K29" s="76">
        <v>-0.02</v>
      </c>
      <c r="L29" s="76">
        <v>0.05</v>
      </c>
      <c r="M29" s="77">
        <v>1.536E-2</v>
      </c>
    </row>
    <row r="30" spans="1:13">
      <c r="A30" s="74" t="s">
        <v>123</v>
      </c>
      <c r="B30" s="75">
        <v>70231</v>
      </c>
      <c r="C30" s="75">
        <v>74574</v>
      </c>
      <c r="D30" s="75">
        <v>144805</v>
      </c>
      <c r="E30" s="75">
        <v>70188</v>
      </c>
      <c r="F30" s="75">
        <v>74441</v>
      </c>
      <c r="G30" s="75">
        <v>144629</v>
      </c>
      <c r="H30" s="75">
        <v>43</v>
      </c>
      <c r="I30" s="75">
        <v>133</v>
      </c>
      <c r="J30" s="75">
        <v>176</v>
      </c>
      <c r="K30" s="76">
        <v>0.06</v>
      </c>
      <c r="L30" s="76">
        <v>0.18</v>
      </c>
      <c r="M30" s="77">
        <v>0.12169000000000001</v>
      </c>
    </row>
    <row r="31" spans="1:13">
      <c r="A31" s="74" t="s">
        <v>124</v>
      </c>
      <c r="B31" s="75">
        <v>623878</v>
      </c>
      <c r="C31" s="75">
        <v>603282</v>
      </c>
      <c r="D31" s="75">
        <v>1227160</v>
      </c>
      <c r="E31" s="75">
        <v>623681</v>
      </c>
      <c r="F31" s="75">
        <v>602631</v>
      </c>
      <c r="G31" s="75">
        <v>1226312</v>
      </c>
      <c r="H31" s="75">
        <v>197</v>
      </c>
      <c r="I31" s="75">
        <v>651</v>
      </c>
      <c r="J31" s="75">
        <v>848</v>
      </c>
      <c r="K31" s="76">
        <v>0.03</v>
      </c>
      <c r="L31" s="76">
        <v>0.11</v>
      </c>
      <c r="M31" s="77">
        <v>6.9150000000000003E-2</v>
      </c>
    </row>
    <row r="32" spans="1:13">
      <c r="A32" s="74" t="s">
        <v>125</v>
      </c>
      <c r="B32" s="75">
        <v>72978</v>
      </c>
      <c r="C32" s="75">
        <v>71103</v>
      </c>
      <c r="D32" s="75">
        <v>144081</v>
      </c>
      <c r="E32" s="75">
        <v>73027</v>
      </c>
      <c r="F32" s="75">
        <v>71147</v>
      </c>
      <c r="G32" s="75">
        <v>144174</v>
      </c>
      <c r="H32" s="75">
        <v>-49</v>
      </c>
      <c r="I32" s="75">
        <v>-44</v>
      </c>
      <c r="J32" s="75">
        <v>-93</v>
      </c>
      <c r="K32" s="76">
        <v>-7.0000000000000007E-2</v>
      </c>
      <c r="L32" s="76">
        <v>-0.06</v>
      </c>
      <c r="M32" s="77">
        <v>-6.4509999999999998E-2</v>
      </c>
    </row>
    <row r="33" spans="1:13">
      <c r="A33" s="74" t="s">
        <v>126</v>
      </c>
      <c r="B33" s="75">
        <v>113544</v>
      </c>
      <c r="C33" s="75">
        <v>110756</v>
      </c>
      <c r="D33" s="75">
        <v>224300</v>
      </c>
      <c r="E33" s="75">
        <v>113526</v>
      </c>
      <c r="F33" s="75">
        <v>110714</v>
      </c>
      <c r="G33" s="75">
        <v>224240</v>
      </c>
      <c r="H33" s="75">
        <v>18</v>
      </c>
      <c r="I33" s="75">
        <v>42</v>
      </c>
      <c r="J33" s="75">
        <v>60</v>
      </c>
      <c r="K33" s="76">
        <v>0.02</v>
      </c>
      <c r="L33" s="76">
        <v>0.04</v>
      </c>
      <c r="M33" s="77">
        <v>2.6759999999999999E-2</v>
      </c>
    </row>
    <row r="34" spans="1:13">
      <c r="A34" s="74" t="s">
        <v>127</v>
      </c>
      <c r="B34" s="75">
        <v>114709</v>
      </c>
      <c r="C34" s="75">
        <v>116440</v>
      </c>
      <c r="D34" s="75">
        <v>231149</v>
      </c>
      <c r="E34" s="75">
        <v>114629</v>
      </c>
      <c r="F34" s="75">
        <v>116439</v>
      </c>
      <c r="G34" s="75">
        <v>231068</v>
      </c>
      <c r="H34" s="75">
        <v>80</v>
      </c>
      <c r="I34" s="75">
        <v>1</v>
      </c>
      <c r="J34" s="75">
        <v>81</v>
      </c>
      <c r="K34" s="76">
        <v>7.0000000000000007E-2</v>
      </c>
      <c r="L34" s="76">
        <v>0</v>
      </c>
      <c r="M34" s="77">
        <v>3.5049999999999998E-2</v>
      </c>
    </row>
    <row r="35" spans="1:13">
      <c r="A35" s="74" t="s">
        <v>128</v>
      </c>
      <c r="B35" s="75">
        <v>301231</v>
      </c>
      <c r="C35" s="75">
        <v>298299</v>
      </c>
      <c r="D35" s="79">
        <v>599530</v>
      </c>
      <c r="E35" s="75">
        <v>301182</v>
      </c>
      <c r="F35" s="75">
        <v>298300</v>
      </c>
      <c r="G35" s="79">
        <v>599482</v>
      </c>
      <c r="H35" s="75">
        <v>49</v>
      </c>
      <c r="I35" s="75">
        <v>-1</v>
      </c>
      <c r="J35" s="79">
        <v>48</v>
      </c>
      <c r="K35" s="76">
        <v>0.02</v>
      </c>
      <c r="L35" s="76">
        <v>0</v>
      </c>
      <c r="M35" s="77">
        <v>8.0099999999999998E-3</v>
      </c>
    </row>
    <row r="36" spans="1:13">
      <c r="A36" s="74" t="s">
        <v>129</v>
      </c>
      <c r="B36" s="75">
        <v>172625</v>
      </c>
      <c r="C36" s="75">
        <v>175034</v>
      </c>
      <c r="D36" s="75">
        <v>347659</v>
      </c>
      <c r="E36" s="75">
        <v>172741</v>
      </c>
      <c r="F36" s="75">
        <v>175259</v>
      </c>
      <c r="G36" s="75">
        <v>348000</v>
      </c>
      <c r="H36" s="75">
        <v>-116</v>
      </c>
      <c r="I36" s="75">
        <v>-225</v>
      </c>
      <c r="J36" s="75">
        <v>-341</v>
      </c>
      <c r="K36" s="76">
        <v>-7.0000000000000007E-2</v>
      </c>
      <c r="L36" s="76">
        <v>-0.13</v>
      </c>
      <c r="M36" s="77">
        <v>-9.7989999999999994E-2</v>
      </c>
    </row>
    <row r="37" spans="1:13">
      <c r="A37" s="74" t="s">
        <v>130</v>
      </c>
      <c r="B37" s="75">
        <v>107415</v>
      </c>
      <c r="C37" s="75">
        <v>107739</v>
      </c>
      <c r="D37" s="75">
        <v>215154</v>
      </c>
      <c r="E37" s="75">
        <v>107357</v>
      </c>
      <c r="F37" s="75">
        <v>107648</v>
      </c>
      <c r="G37" s="75">
        <v>215005</v>
      </c>
      <c r="H37" s="75">
        <v>58</v>
      </c>
      <c r="I37" s="75">
        <v>91</v>
      </c>
      <c r="J37" s="75">
        <v>149</v>
      </c>
      <c r="K37" s="76">
        <v>0.05</v>
      </c>
      <c r="L37" s="76">
        <v>0.08</v>
      </c>
      <c r="M37" s="77">
        <v>6.93E-2</v>
      </c>
    </row>
    <row r="38" spans="1:13">
      <c r="A38" s="74" t="s">
        <v>131</v>
      </c>
      <c r="B38" s="75">
        <v>70357</v>
      </c>
      <c r="C38" s="75">
        <v>79666</v>
      </c>
      <c r="D38" s="75">
        <v>150023</v>
      </c>
      <c r="E38" s="75">
        <v>70286</v>
      </c>
      <c r="F38" s="75">
        <v>79636</v>
      </c>
      <c r="G38" s="75">
        <v>149922</v>
      </c>
      <c r="H38" s="75">
        <v>71</v>
      </c>
      <c r="I38" s="75">
        <v>30</v>
      </c>
      <c r="J38" s="75">
        <v>101</v>
      </c>
      <c r="K38" s="76">
        <v>0.1</v>
      </c>
      <c r="L38" s="76">
        <v>0.04</v>
      </c>
      <c r="M38" s="77">
        <v>6.7369999999999999E-2</v>
      </c>
    </row>
    <row r="39" spans="1:13">
      <c r="A39" s="74" t="s">
        <v>132</v>
      </c>
      <c r="B39" s="75">
        <v>175200</v>
      </c>
      <c r="C39" s="75">
        <v>180487</v>
      </c>
      <c r="D39" s="75">
        <v>355687</v>
      </c>
      <c r="E39" s="75">
        <v>175114</v>
      </c>
      <c r="F39" s="75">
        <v>180252</v>
      </c>
      <c r="G39" s="75">
        <v>355366</v>
      </c>
      <c r="H39" s="75">
        <v>86</v>
      </c>
      <c r="I39" s="75">
        <v>235</v>
      </c>
      <c r="J39" s="75">
        <v>321</v>
      </c>
      <c r="K39" s="76">
        <v>0.05</v>
      </c>
      <c r="L39" s="76">
        <v>0.13</v>
      </c>
      <c r="M39" s="77">
        <v>9.0329999999999994E-2</v>
      </c>
    </row>
    <row r="40" spans="1:13">
      <c r="A40" s="74" t="s">
        <v>133</v>
      </c>
      <c r="B40" s="75">
        <v>79475</v>
      </c>
      <c r="C40" s="75">
        <v>84025</v>
      </c>
      <c r="D40" s="75">
        <v>163500</v>
      </c>
      <c r="E40" s="75">
        <v>79523</v>
      </c>
      <c r="F40" s="75">
        <v>84176</v>
      </c>
      <c r="G40" s="75">
        <v>163699</v>
      </c>
      <c r="H40" s="75">
        <v>-48</v>
      </c>
      <c r="I40" s="75">
        <v>-151</v>
      </c>
      <c r="J40" s="75">
        <v>-199</v>
      </c>
      <c r="K40" s="76">
        <v>-0.06</v>
      </c>
      <c r="L40" s="76">
        <v>-0.18</v>
      </c>
      <c r="M40" s="77">
        <v>-0.12156</v>
      </c>
    </row>
    <row r="41" spans="1:13">
      <c r="A41" s="74" t="s">
        <v>134</v>
      </c>
      <c r="B41" s="75">
        <v>97907</v>
      </c>
      <c r="C41" s="75">
        <v>103772</v>
      </c>
      <c r="D41" s="75">
        <v>201679</v>
      </c>
      <c r="E41" s="75">
        <v>97766</v>
      </c>
      <c r="F41" s="75">
        <v>103630</v>
      </c>
      <c r="G41" s="75">
        <v>201396</v>
      </c>
      <c r="H41" s="75">
        <v>141</v>
      </c>
      <c r="I41" s="75">
        <v>142</v>
      </c>
      <c r="J41" s="75">
        <v>283</v>
      </c>
      <c r="K41" s="76">
        <v>0.14000000000000001</v>
      </c>
      <c r="L41" s="76">
        <v>0.14000000000000001</v>
      </c>
      <c r="M41" s="77">
        <v>0.14052000000000001</v>
      </c>
    </row>
    <row r="42" spans="1:13">
      <c r="A42" s="74" t="s">
        <v>135</v>
      </c>
      <c r="B42" s="75">
        <v>23643</v>
      </c>
      <c r="C42" s="75">
        <v>27332</v>
      </c>
      <c r="D42" s="75">
        <v>50975</v>
      </c>
      <c r="E42" s="75">
        <v>23635</v>
      </c>
      <c r="F42" s="75">
        <v>27356</v>
      </c>
      <c r="G42" s="75">
        <v>50991</v>
      </c>
      <c r="H42" s="75">
        <v>8</v>
      </c>
      <c r="I42" s="75">
        <v>-24</v>
      </c>
      <c r="J42" s="75">
        <v>-16</v>
      </c>
      <c r="K42" s="76">
        <v>0.03</v>
      </c>
      <c r="L42" s="76">
        <v>-0.09</v>
      </c>
      <c r="M42" s="77">
        <v>-3.1379999999999998E-2</v>
      </c>
    </row>
    <row r="43" spans="1:13">
      <c r="A43" s="74" t="s">
        <v>136</v>
      </c>
      <c r="B43" s="75">
        <v>18980</v>
      </c>
      <c r="C43" s="75">
        <v>20267</v>
      </c>
      <c r="D43" s="75">
        <v>39247</v>
      </c>
      <c r="E43" s="75">
        <v>19053</v>
      </c>
      <c r="F43" s="75">
        <v>20338</v>
      </c>
      <c r="G43" s="75">
        <v>39391</v>
      </c>
      <c r="H43" s="75">
        <v>-73</v>
      </c>
      <c r="I43" s="75">
        <v>-71</v>
      </c>
      <c r="J43" s="75">
        <v>-144</v>
      </c>
      <c r="K43" s="76">
        <v>-0.38</v>
      </c>
      <c r="L43" s="76">
        <v>-0.35</v>
      </c>
      <c r="M43" s="77">
        <v>-0.36557000000000001</v>
      </c>
    </row>
    <row r="44" spans="1:13">
      <c r="A44" s="80" t="s">
        <v>137</v>
      </c>
      <c r="B44" s="75">
        <v>67998</v>
      </c>
      <c r="C44" s="75">
        <v>67991</v>
      </c>
      <c r="D44" s="75">
        <v>135989</v>
      </c>
      <c r="E44" s="75">
        <v>68008</v>
      </c>
      <c r="F44" s="75">
        <v>68043</v>
      </c>
      <c r="G44" s="75">
        <v>136051</v>
      </c>
      <c r="H44" s="75">
        <v>-10</v>
      </c>
      <c r="I44" s="75">
        <v>-52</v>
      </c>
      <c r="J44" s="75">
        <v>-62</v>
      </c>
      <c r="K44" s="76">
        <v>-0.01</v>
      </c>
      <c r="L44" s="76">
        <v>-0.08</v>
      </c>
      <c r="M44" s="77">
        <v>-4.5569999999999999E-2</v>
      </c>
    </row>
    <row r="45" spans="1:13">
      <c r="A45" s="81" t="s">
        <v>138</v>
      </c>
      <c r="B45" s="75">
        <v>96012</v>
      </c>
      <c r="C45" s="75">
        <v>89526</v>
      </c>
      <c r="D45" s="75">
        <v>185538</v>
      </c>
      <c r="E45" s="75">
        <v>95991</v>
      </c>
      <c r="F45" s="75">
        <v>89497</v>
      </c>
      <c r="G45" s="75">
        <v>185488</v>
      </c>
      <c r="H45" s="75">
        <v>21</v>
      </c>
      <c r="I45" s="75">
        <v>29</v>
      </c>
      <c r="J45" s="75">
        <v>50</v>
      </c>
      <c r="K45" s="76">
        <v>0.02</v>
      </c>
      <c r="L45" s="76">
        <v>0.03</v>
      </c>
      <c r="M45" s="77">
        <v>2.6960000000000001E-2</v>
      </c>
    </row>
    <row r="46" spans="1:13">
      <c r="A46" s="74" t="s">
        <v>139</v>
      </c>
      <c r="B46" s="75">
        <v>97995</v>
      </c>
      <c r="C46" s="75">
        <v>97355</v>
      </c>
      <c r="D46" s="75">
        <v>195350</v>
      </c>
      <c r="E46" s="75">
        <v>97860</v>
      </c>
      <c r="F46" s="75">
        <v>97240</v>
      </c>
      <c r="G46" s="75">
        <v>195100</v>
      </c>
      <c r="H46" s="75">
        <v>135</v>
      </c>
      <c r="I46" s="75">
        <v>115</v>
      </c>
      <c r="J46" s="75">
        <v>250</v>
      </c>
      <c r="K46" s="76">
        <v>0.14000000000000001</v>
      </c>
      <c r="L46" s="76">
        <v>0.12</v>
      </c>
      <c r="M46" s="77">
        <v>0.12814</v>
      </c>
    </row>
    <row r="47" spans="1:13">
      <c r="A47" s="74" t="s">
        <v>140</v>
      </c>
      <c r="B47" s="75">
        <v>42456</v>
      </c>
      <c r="C47" s="75">
        <v>41248</v>
      </c>
      <c r="D47" s="75">
        <v>83704</v>
      </c>
      <c r="E47" s="75">
        <v>42504</v>
      </c>
      <c r="F47" s="75">
        <v>41241</v>
      </c>
      <c r="G47" s="75">
        <v>83745</v>
      </c>
      <c r="H47" s="75">
        <v>-48</v>
      </c>
      <c r="I47" s="75">
        <v>7</v>
      </c>
      <c r="J47" s="75">
        <v>-41</v>
      </c>
      <c r="K47" s="76">
        <v>-0.11</v>
      </c>
      <c r="L47" s="76">
        <v>0.02</v>
      </c>
      <c r="M47" s="77">
        <v>-4.8959999999999997E-2</v>
      </c>
    </row>
    <row r="48" spans="1:13">
      <c r="A48" s="74" t="s">
        <v>141</v>
      </c>
      <c r="B48" s="75">
        <v>54489</v>
      </c>
      <c r="C48" s="75">
        <v>53872</v>
      </c>
      <c r="D48" s="75">
        <v>108361</v>
      </c>
      <c r="E48" s="75">
        <v>54400</v>
      </c>
      <c r="F48" s="75">
        <v>53833</v>
      </c>
      <c r="G48" s="75">
        <v>108233</v>
      </c>
      <c r="H48" s="75">
        <v>89</v>
      </c>
      <c r="I48" s="75">
        <v>39</v>
      </c>
      <c r="J48" s="75">
        <v>128</v>
      </c>
      <c r="K48" s="76">
        <v>0.16</v>
      </c>
      <c r="L48" s="76">
        <v>7.0000000000000007E-2</v>
      </c>
      <c r="M48" s="77">
        <v>0.11826</v>
      </c>
    </row>
    <row r="49" spans="1:13">
      <c r="A49" s="74" t="s">
        <v>142</v>
      </c>
      <c r="B49" s="75">
        <v>55131</v>
      </c>
      <c r="C49" s="75">
        <v>54189</v>
      </c>
      <c r="D49" s="75">
        <v>109320</v>
      </c>
      <c r="E49" s="75">
        <v>55088</v>
      </c>
      <c r="F49" s="75">
        <v>54150</v>
      </c>
      <c r="G49" s="75">
        <v>109238</v>
      </c>
      <c r="H49" s="75">
        <v>43</v>
      </c>
      <c r="I49" s="75">
        <v>39</v>
      </c>
      <c r="J49" s="75">
        <v>82</v>
      </c>
      <c r="K49" s="76">
        <v>0.08</v>
      </c>
      <c r="L49" s="76">
        <v>7.0000000000000007E-2</v>
      </c>
      <c r="M49" s="77">
        <v>7.5069999999999998E-2</v>
      </c>
    </row>
    <row r="50" spans="1:13">
      <c r="A50" s="74" t="s">
        <v>143</v>
      </c>
      <c r="B50" s="75">
        <v>17870</v>
      </c>
      <c r="C50" s="75">
        <v>18568</v>
      </c>
      <c r="D50" s="75">
        <v>36438</v>
      </c>
      <c r="E50" s="75">
        <v>17892</v>
      </c>
      <c r="F50" s="75">
        <v>18579</v>
      </c>
      <c r="G50" s="75">
        <v>36471</v>
      </c>
      <c r="H50" s="75">
        <v>-22</v>
      </c>
      <c r="I50" s="75">
        <v>-11</v>
      </c>
      <c r="J50" s="75">
        <v>-33</v>
      </c>
      <c r="K50" s="76">
        <v>-0.12</v>
      </c>
      <c r="L50" s="76">
        <v>-0.06</v>
      </c>
      <c r="M50" s="77">
        <v>-9.0480000000000005E-2</v>
      </c>
    </row>
    <row r="51" spans="1:13">
      <c r="A51" s="74" t="s">
        <v>144</v>
      </c>
      <c r="B51" s="75">
        <v>34866</v>
      </c>
      <c r="C51" s="75">
        <v>33611</v>
      </c>
      <c r="D51" s="75">
        <v>68477</v>
      </c>
      <c r="E51" s="75">
        <v>34885</v>
      </c>
      <c r="F51" s="75">
        <v>33625</v>
      </c>
      <c r="G51" s="75">
        <v>68510</v>
      </c>
      <c r="H51" s="75">
        <v>-19</v>
      </c>
      <c r="I51" s="75">
        <v>-14</v>
      </c>
      <c r="J51" s="75">
        <v>-33</v>
      </c>
      <c r="K51" s="76">
        <v>-0.05</v>
      </c>
      <c r="L51" s="76">
        <v>-0.04</v>
      </c>
      <c r="M51" s="77">
        <v>-4.8169999999999998E-2</v>
      </c>
    </row>
    <row r="52" spans="1:13">
      <c r="A52" s="74" t="s">
        <v>145</v>
      </c>
      <c r="B52" s="75">
        <v>12941</v>
      </c>
      <c r="C52" s="75">
        <v>14855</v>
      </c>
      <c r="D52" s="75">
        <v>27796</v>
      </c>
      <c r="E52" s="75">
        <v>12941</v>
      </c>
      <c r="F52" s="75">
        <v>14846</v>
      </c>
      <c r="G52" s="75">
        <v>27787</v>
      </c>
      <c r="H52" s="75">
        <v>0</v>
      </c>
      <c r="I52" s="75">
        <v>9</v>
      </c>
      <c r="J52" s="75">
        <v>9</v>
      </c>
      <c r="K52" s="76">
        <v>0</v>
      </c>
      <c r="L52" s="76">
        <v>0.06</v>
      </c>
      <c r="M52" s="77">
        <v>3.2390000000000002E-2</v>
      </c>
    </row>
    <row r="53" spans="1:13">
      <c r="A53" s="74" t="s">
        <v>146</v>
      </c>
      <c r="B53" s="75">
        <v>20346</v>
      </c>
      <c r="C53" s="75">
        <v>19781</v>
      </c>
      <c r="D53" s="75">
        <v>40127</v>
      </c>
      <c r="E53" s="75">
        <v>20337</v>
      </c>
      <c r="F53" s="75">
        <v>19725</v>
      </c>
      <c r="G53" s="75">
        <v>40062</v>
      </c>
      <c r="H53" s="75">
        <v>9</v>
      </c>
      <c r="I53" s="75">
        <v>56</v>
      </c>
      <c r="J53" s="75">
        <v>65</v>
      </c>
      <c r="K53" s="76">
        <v>0.04</v>
      </c>
      <c r="L53" s="76">
        <v>0.28000000000000003</v>
      </c>
      <c r="M53" s="77">
        <v>0.16225000000000001</v>
      </c>
    </row>
    <row r="54" spans="1:13">
      <c r="A54" s="74" t="s">
        <v>147</v>
      </c>
      <c r="B54" s="75">
        <v>13671</v>
      </c>
      <c r="C54" s="75">
        <v>14524</v>
      </c>
      <c r="D54" s="75">
        <v>28195</v>
      </c>
      <c r="E54" s="75">
        <v>13685</v>
      </c>
      <c r="F54" s="75">
        <v>14512</v>
      </c>
      <c r="G54" s="75">
        <v>28197</v>
      </c>
      <c r="H54" s="75">
        <v>-14</v>
      </c>
      <c r="I54" s="75">
        <v>12</v>
      </c>
      <c r="J54" s="75">
        <v>-2</v>
      </c>
      <c r="K54" s="76">
        <v>-0.1</v>
      </c>
      <c r="L54" s="76">
        <v>0.08</v>
      </c>
      <c r="M54" s="77">
        <v>-7.0899999999999999E-3</v>
      </c>
    </row>
    <row r="55" spans="1:13">
      <c r="A55" s="74" t="s">
        <v>148</v>
      </c>
      <c r="B55" s="75">
        <v>12052</v>
      </c>
      <c r="C55" s="75">
        <v>12950</v>
      </c>
      <c r="D55" s="75">
        <v>25002</v>
      </c>
      <c r="E55" s="75">
        <v>12080</v>
      </c>
      <c r="F55" s="75">
        <v>12971</v>
      </c>
      <c r="G55" s="75">
        <v>25051</v>
      </c>
      <c r="H55" s="75">
        <v>-28</v>
      </c>
      <c r="I55" s="75">
        <v>-21</v>
      </c>
      <c r="J55" s="75">
        <v>-49</v>
      </c>
      <c r="K55" s="76">
        <v>-0.23</v>
      </c>
      <c r="L55" s="76">
        <v>-0.16</v>
      </c>
      <c r="M55" s="77">
        <v>-0.1956</v>
      </c>
    </row>
    <row r="56" spans="1:13">
      <c r="A56" s="74" t="s">
        <v>149</v>
      </c>
      <c r="B56" s="75">
        <v>25723</v>
      </c>
      <c r="C56" s="75">
        <v>27474</v>
      </c>
      <c r="D56" s="75">
        <v>53197</v>
      </c>
      <c r="E56" s="75">
        <v>25765</v>
      </c>
      <c r="F56" s="75">
        <v>27483</v>
      </c>
      <c r="G56" s="75">
        <v>53248</v>
      </c>
      <c r="H56" s="75">
        <v>-42</v>
      </c>
      <c r="I56" s="75">
        <v>-9</v>
      </c>
      <c r="J56" s="75">
        <v>-51</v>
      </c>
      <c r="K56" s="76">
        <v>-0.16</v>
      </c>
      <c r="L56" s="76">
        <v>-0.03</v>
      </c>
      <c r="M56" s="77">
        <v>-9.5780000000000004E-2</v>
      </c>
    </row>
    <row r="57" spans="1:13">
      <c r="A57" s="74" t="s">
        <v>150</v>
      </c>
      <c r="B57" s="75">
        <v>4061</v>
      </c>
      <c r="C57" s="75">
        <v>4003</v>
      </c>
      <c r="D57" s="75">
        <v>8064</v>
      </c>
      <c r="E57" s="75">
        <v>4056</v>
      </c>
      <c r="F57" s="75">
        <v>4004</v>
      </c>
      <c r="G57" s="75">
        <v>8060</v>
      </c>
      <c r="H57" s="75">
        <v>5</v>
      </c>
      <c r="I57" s="75">
        <v>-1</v>
      </c>
      <c r="J57" s="75">
        <v>4</v>
      </c>
      <c r="K57" s="76">
        <v>0.12</v>
      </c>
      <c r="L57" s="76">
        <v>-0.02</v>
      </c>
      <c r="M57" s="77">
        <v>4.9630000000000001E-2</v>
      </c>
    </row>
    <row r="58" spans="1:13">
      <c r="A58" s="74" t="s">
        <v>151</v>
      </c>
      <c r="B58" s="75">
        <v>7103</v>
      </c>
      <c r="C58" s="75">
        <v>7183</v>
      </c>
      <c r="D58" s="75">
        <v>14286</v>
      </c>
      <c r="E58" s="75">
        <v>7086</v>
      </c>
      <c r="F58" s="75">
        <v>7177</v>
      </c>
      <c r="G58" s="75">
        <v>14263</v>
      </c>
      <c r="H58" s="75">
        <v>17</v>
      </c>
      <c r="I58" s="75">
        <v>6</v>
      </c>
      <c r="J58" s="75">
        <v>23</v>
      </c>
      <c r="K58" s="76">
        <v>0.24</v>
      </c>
      <c r="L58" s="76">
        <v>0.08</v>
      </c>
      <c r="M58" s="77">
        <v>0.16125999999999999</v>
      </c>
    </row>
    <row r="59" spans="1:13">
      <c r="A59" s="74" t="s">
        <v>152</v>
      </c>
      <c r="B59" s="75">
        <v>4838</v>
      </c>
      <c r="C59" s="75">
        <v>4975</v>
      </c>
      <c r="D59" s="75">
        <v>9813</v>
      </c>
      <c r="E59" s="75">
        <v>4854</v>
      </c>
      <c r="F59" s="75">
        <v>4977</v>
      </c>
      <c r="G59" s="75">
        <v>9831</v>
      </c>
      <c r="H59" s="75">
        <v>-16</v>
      </c>
      <c r="I59" s="75">
        <v>-2</v>
      </c>
      <c r="J59" s="75">
        <v>-18</v>
      </c>
      <c r="K59" s="76">
        <v>-0.33</v>
      </c>
      <c r="L59" s="76">
        <v>-0.04</v>
      </c>
      <c r="M59" s="77">
        <v>-0.18309</v>
      </c>
    </row>
    <row r="60" spans="1:13">
      <c r="A60" s="74" t="s">
        <v>153</v>
      </c>
      <c r="B60" s="75">
        <v>4558</v>
      </c>
      <c r="C60" s="75">
        <v>4834</v>
      </c>
      <c r="D60" s="75">
        <v>9392</v>
      </c>
      <c r="E60" s="75">
        <v>4584</v>
      </c>
      <c r="F60" s="75">
        <v>4842</v>
      </c>
      <c r="G60" s="75">
        <v>9426</v>
      </c>
      <c r="H60" s="75">
        <v>-26</v>
      </c>
      <c r="I60" s="75">
        <v>-8</v>
      </c>
      <c r="J60" s="75">
        <v>-34</v>
      </c>
      <c r="K60" s="76">
        <v>-0.56999999999999995</v>
      </c>
      <c r="L60" s="76">
        <v>-0.17</v>
      </c>
      <c r="M60" s="77">
        <v>-0.36070000000000002</v>
      </c>
    </row>
    <row r="61" spans="1:13">
      <c r="A61" s="74" t="s">
        <v>154</v>
      </c>
      <c r="B61" s="75">
        <v>6935</v>
      </c>
      <c r="C61" s="75">
        <v>7188</v>
      </c>
      <c r="D61" s="75">
        <v>14123</v>
      </c>
      <c r="E61" s="75">
        <v>6930</v>
      </c>
      <c r="F61" s="75">
        <v>7164</v>
      </c>
      <c r="G61" s="75">
        <v>14094</v>
      </c>
      <c r="H61" s="75">
        <v>5</v>
      </c>
      <c r="I61" s="75">
        <v>24</v>
      </c>
      <c r="J61" s="75">
        <v>29</v>
      </c>
      <c r="K61" s="76">
        <v>7.0000000000000007E-2</v>
      </c>
      <c r="L61" s="76">
        <v>0.34</v>
      </c>
      <c r="M61" s="77">
        <v>0.20576</v>
      </c>
    </row>
    <row r="62" spans="1:13">
      <c r="A62" s="74" t="s">
        <v>155</v>
      </c>
      <c r="B62" s="75">
        <v>27495</v>
      </c>
      <c r="C62" s="75">
        <v>28183</v>
      </c>
      <c r="D62" s="75">
        <v>55678</v>
      </c>
      <c r="E62" s="75">
        <v>27510</v>
      </c>
      <c r="F62" s="75">
        <v>28164</v>
      </c>
      <c r="G62" s="75">
        <v>55674</v>
      </c>
      <c r="H62" s="75">
        <v>-15</v>
      </c>
      <c r="I62" s="75">
        <v>19</v>
      </c>
      <c r="J62" s="75">
        <v>4</v>
      </c>
      <c r="K62" s="76">
        <v>-0.05</v>
      </c>
      <c r="L62" s="76">
        <v>7.0000000000000007E-2</v>
      </c>
      <c r="M62" s="77">
        <v>7.1799999999999998E-3</v>
      </c>
    </row>
    <row r="63" spans="1:13">
      <c r="A63" s="74" t="s">
        <v>156</v>
      </c>
      <c r="B63" s="75">
        <v>5106</v>
      </c>
      <c r="C63" s="75">
        <v>5433</v>
      </c>
      <c r="D63" s="75">
        <v>10539</v>
      </c>
      <c r="E63" s="75">
        <v>5116</v>
      </c>
      <c r="F63" s="75">
        <v>5481</v>
      </c>
      <c r="G63" s="75">
        <v>10597</v>
      </c>
      <c r="H63" s="75">
        <v>-10</v>
      </c>
      <c r="I63" s="75">
        <v>-48</v>
      </c>
      <c r="J63" s="75">
        <v>-58</v>
      </c>
      <c r="K63" s="76">
        <v>-0.2</v>
      </c>
      <c r="L63" s="76">
        <v>-0.88</v>
      </c>
      <c r="M63" s="77">
        <v>-0.54732000000000003</v>
      </c>
    </row>
    <row r="64" spans="1:13">
      <c r="A64" s="74" t="s">
        <v>157</v>
      </c>
      <c r="B64" s="75">
        <v>3128</v>
      </c>
      <c r="C64" s="75">
        <v>3613</v>
      </c>
      <c r="D64" s="75">
        <v>6741</v>
      </c>
      <c r="E64" s="75">
        <v>3125</v>
      </c>
      <c r="F64" s="75">
        <v>3620</v>
      </c>
      <c r="G64" s="75">
        <v>6745</v>
      </c>
      <c r="H64" s="75">
        <v>3</v>
      </c>
      <c r="I64" s="75">
        <v>-7</v>
      </c>
      <c r="J64" s="75">
        <v>-4</v>
      </c>
      <c r="K64" s="76">
        <v>0.1</v>
      </c>
      <c r="L64" s="76">
        <v>-0.19</v>
      </c>
      <c r="M64" s="77">
        <v>-5.9299999999999999E-2</v>
      </c>
    </row>
    <row r="65" spans="1:13">
      <c r="A65" s="74" t="s">
        <v>158</v>
      </c>
      <c r="B65" s="75">
        <v>10431</v>
      </c>
      <c r="C65" s="75">
        <v>12040</v>
      </c>
      <c r="D65" s="75">
        <v>22471</v>
      </c>
      <c r="E65" s="75">
        <v>10430</v>
      </c>
      <c r="F65" s="75">
        <v>12061</v>
      </c>
      <c r="G65" s="75">
        <v>22491</v>
      </c>
      <c r="H65" s="75">
        <v>1</v>
      </c>
      <c r="I65" s="75">
        <v>-21</v>
      </c>
      <c r="J65" s="75">
        <v>-20</v>
      </c>
      <c r="K65" s="76">
        <v>0.01</v>
      </c>
      <c r="L65" s="76">
        <v>-0.17</v>
      </c>
      <c r="M65" s="77">
        <v>-8.8919999999999999E-2</v>
      </c>
    </row>
    <row r="66" spans="1:13">
      <c r="A66" s="74" t="s">
        <v>159</v>
      </c>
      <c r="B66" s="75">
        <v>18665</v>
      </c>
      <c r="C66" s="75">
        <v>21086</v>
      </c>
      <c r="D66" s="75">
        <v>39751</v>
      </c>
      <c r="E66" s="75">
        <v>18671</v>
      </c>
      <c r="F66" s="75">
        <v>21162</v>
      </c>
      <c r="G66" s="75">
        <v>39833</v>
      </c>
      <c r="H66" s="75">
        <v>-6</v>
      </c>
      <c r="I66" s="75">
        <v>-76</v>
      </c>
      <c r="J66" s="75">
        <v>-82</v>
      </c>
      <c r="K66" s="76">
        <v>-0.03</v>
      </c>
      <c r="L66" s="76">
        <v>-0.36</v>
      </c>
      <c r="M66" s="77">
        <v>-0.20585999999999999</v>
      </c>
    </row>
    <row r="67" spans="1:13">
      <c r="A67" s="74" t="s">
        <v>160</v>
      </c>
      <c r="B67" s="75">
        <v>17305</v>
      </c>
      <c r="C67" s="75">
        <v>15767</v>
      </c>
      <c r="D67" s="75">
        <v>33072</v>
      </c>
      <c r="E67" s="75">
        <v>17339</v>
      </c>
      <c r="F67" s="75">
        <v>15766</v>
      </c>
      <c r="G67" s="75">
        <v>33105</v>
      </c>
      <c r="H67" s="75">
        <v>-34</v>
      </c>
      <c r="I67" s="75">
        <v>1</v>
      </c>
      <c r="J67" s="75">
        <v>-33</v>
      </c>
      <c r="K67" s="76">
        <v>-0.2</v>
      </c>
      <c r="L67" s="76">
        <v>0.01</v>
      </c>
      <c r="M67" s="77">
        <v>-9.9680000000000005E-2</v>
      </c>
    </row>
    <row r="68" spans="1:13">
      <c r="A68" s="74" t="s">
        <v>161</v>
      </c>
      <c r="B68" s="75">
        <v>1343</v>
      </c>
      <c r="C68" s="75">
        <v>1242</v>
      </c>
      <c r="D68" s="75">
        <v>2585</v>
      </c>
      <c r="E68" s="75">
        <v>1350</v>
      </c>
      <c r="F68" s="75">
        <v>1248</v>
      </c>
      <c r="G68" s="75">
        <v>2598</v>
      </c>
      <c r="H68" s="75">
        <v>-7</v>
      </c>
      <c r="I68" s="75">
        <v>-6</v>
      </c>
      <c r="J68" s="75">
        <v>-13</v>
      </c>
      <c r="K68" s="76">
        <v>-0.52</v>
      </c>
      <c r="L68" s="76">
        <v>-0.48</v>
      </c>
      <c r="M68" s="77">
        <v>-0.50038000000000005</v>
      </c>
    </row>
    <row r="69" spans="1:13" ht="13.5" customHeight="1">
      <c r="A69" s="74" t="s">
        <v>162</v>
      </c>
      <c r="B69" s="75">
        <v>18648</v>
      </c>
      <c r="C69" s="75">
        <v>17009</v>
      </c>
      <c r="D69" s="75">
        <v>35657</v>
      </c>
      <c r="E69" s="75">
        <v>18689</v>
      </c>
      <c r="F69" s="75">
        <v>17014</v>
      </c>
      <c r="G69" s="75">
        <v>35703</v>
      </c>
      <c r="H69" s="75">
        <v>-41</v>
      </c>
      <c r="I69" s="75">
        <v>-5</v>
      </c>
      <c r="J69" s="75">
        <v>-46</v>
      </c>
      <c r="K69" s="76">
        <v>-0.22</v>
      </c>
      <c r="L69" s="76">
        <v>-0.03</v>
      </c>
      <c r="M69" s="77">
        <v>-0.12884000000000001</v>
      </c>
    </row>
    <row r="70" spans="1:13" ht="12" hidden="1" customHeight="1">
      <c r="A70" s="74" t="s">
        <v>163</v>
      </c>
      <c r="B70" s="75">
        <v>0</v>
      </c>
      <c r="C70" s="75">
        <v>0</v>
      </c>
      <c r="D70" s="75">
        <v>0</v>
      </c>
      <c r="E70" s="75" t="e">
        <v>#REF!</v>
      </c>
      <c r="F70" s="75" t="e">
        <v>#REF!</v>
      </c>
      <c r="G70" s="75" t="e">
        <v>#REF!</v>
      </c>
      <c r="H70" s="75" t="e">
        <v>#REF!</v>
      </c>
      <c r="I70" s="75" t="e">
        <v>#REF!</v>
      </c>
      <c r="J70" s="75" t="e">
        <v>#REF!</v>
      </c>
      <c r="K70" s="76" t="e">
        <v>#REF!</v>
      </c>
      <c r="L70" s="76" t="e">
        <v>#REF!</v>
      </c>
      <c r="M70" s="77" t="e">
        <v>#REF!</v>
      </c>
    </row>
    <row r="71" spans="1:13" ht="12" hidden="1" customHeight="1">
      <c r="A71" s="74" t="s">
        <v>164</v>
      </c>
      <c r="B71" s="75">
        <v>0</v>
      </c>
      <c r="C71" s="75">
        <v>0</v>
      </c>
      <c r="D71" s="75">
        <v>0</v>
      </c>
      <c r="E71" s="75" t="e">
        <v>#REF!</v>
      </c>
      <c r="F71" s="75" t="e">
        <v>#REF!</v>
      </c>
      <c r="G71" s="75" t="e">
        <v>#REF!</v>
      </c>
      <c r="H71" s="75" t="e">
        <v>#REF!</v>
      </c>
      <c r="I71" s="75" t="e">
        <v>#REF!</v>
      </c>
      <c r="J71" s="75" t="e">
        <v>#REF!</v>
      </c>
      <c r="K71" s="76" t="e">
        <v>#REF!</v>
      </c>
      <c r="L71" s="76" t="e">
        <v>#REF!</v>
      </c>
      <c r="M71" s="77" t="e">
        <v>#REF!</v>
      </c>
    </row>
    <row r="72" spans="1:13" ht="9" hidden="1" customHeight="1">
      <c r="A72" s="74" t="s">
        <v>165</v>
      </c>
      <c r="B72" s="75">
        <v>0</v>
      </c>
      <c r="C72" s="75">
        <v>0</v>
      </c>
      <c r="D72" s="75">
        <v>0</v>
      </c>
      <c r="E72" s="75" t="e">
        <v>#REF!</v>
      </c>
      <c r="F72" s="75" t="e">
        <v>#REF!</v>
      </c>
      <c r="G72" s="75" t="e">
        <v>#REF!</v>
      </c>
      <c r="H72" s="75" t="e">
        <v>#REF!</v>
      </c>
      <c r="I72" s="75" t="e">
        <v>#REF!</v>
      </c>
      <c r="J72" s="75" t="e">
        <v>#REF!</v>
      </c>
      <c r="K72" s="76" t="e">
        <v>#REF!</v>
      </c>
      <c r="L72" s="76" t="e">
        <v>#REF!</v>
      </c>
      <c r="M72" s="77" t="e">
        <v>#REF!</v>
      </c>
    </row>
    <row r="73" spans="1:13" ht="30" hidden="1" customHeight="1">
      <c r="A73" s="74" t="s">
        <v>166</v>
      </c>
      <c r="B73" s="75">
        <v>0</v>
      </c>
      <c r="C73" s="75">
        <v>0</v>
      </c>
      <c r="D73" s="75">
        <v>0</v>
      </c>
      <c r="E73" s="75" t="e">
        <v>#REF!</v>
      </c>
      <c r="F73" s="75" t="e">
        <v>#REF!</v>
      </c>
      <c r="G73" s="75" t="e">
        <v>#REF!</v>
      </c>
      <c r="H73" s="75" t="e">
        <v>#REF!</v>
      </c>
      <c r="I73" s="75" t="e">
        <v>#REF!</v>
      </c>
      <c r="J73" s="75" t="e">
        <v>#REF!</v>
      </c>
      <c r="K73" s="76" t="e">
        <v>#REF!</v>
      </c>
      <c r="L73" s="76" t="e">
        <v>#REF!</v>
      </c>
      <c r="M73" s="77" t="e">
        <v>#REF!</v>
      </c>
    </row>
    <row r="74" spans="1:13" ht="12.75" hidden="1" customHeight="1">
      <c r="A74" s="74" t="s">
        <v>167</v>
      </c>
      <c r="B74" s="75">
        <v>0</v>
      </c>
      <c r="C74" s="75">
        <v>0</v>
      </c>
      <c r="D74" s="75">
        <v>0</v>
      </c>
      <c r="E74" s="75" t="e">
        <v>#REF!</v>
      </c>
      <c r="F74" s="75" t="e">
        <v>#REF!</v>
      </c>
      <c r="G74" s="75" t="e">
        <v>#REF!</v>
      </c>
      <c r="H74" s="75" t="e">
        <v>#REF!</v>
      </c>
      <c r="I74" s="75" t="e">
        <v>#REF!</v>
      </c>
      <c r="J74" s="75" t="e">
        <v>#REF!</v>
      </c>
      <c r="K74" s="76" t="e">
        <v>#REF!</v>
      </c>
      <c r="L74" s="76" t="e">
        <v>#REF!</v>
      </c>
      <c r="M74" s="77" t="e">
        <v>#REF!</v>
      </c>
    </row>
    <row r="75" spans="1:13">
      <c r="A75" s="82"/>
      <c r="B75" s="75"/>
      <c r="C75" s="75"/>
      <c r="D75" s="75"/>
      <c r="E75" s="75"/>
      <c r="F75" s="75"/>
      <c r="G75" s="75"/>
      <c r="H75" s="75"/>
      <c r="I75" s="75"/>
      <c r="J75" s="75"/>
      <c r="K75" s="76"/>
      <c r="L75" s="76"/>
      <c r="M75" s="77"/>
    </row>
    <row r="76" spans="1:13">
      <c r="A76" s="74" t="s">
        <v>168</v>
      </c>
      <c r="B76" s="75">
        <v>2458489</v>
      </c>
      <c r="C76" s="75">
        <v>2466086</v>
      </c>
      <c r="D76" s="75">
        <v>4924575</v>
      </c>
      <c r="E76" s="75">
        <v>2458285</v>
      </c>
      <c r="F76" s="75">
        <v>2464720</v>
      </c>
      <c r="G76" s="75">
        <v>4923005</v>
      </c>
      <c r="H76" s="75">
        <v>204</v>
      </c>
      <c r="I76" s="75">
        <v>1366</v>
      </c>
      <c r="J76" s="75">
        <v>1570</v>
      </c>
      <c r="K76" s="76">
        <v>0.01</v>
      </c>
      <c r="L76" s="76">
        <v>0.06</v>
      </c>
      <c r="M76" s="77">
        <v>3.1890000000000002E-2</v>
      </c>
    </row>
    <row r="77" spans="1:13">
      <c r="A77" s="74" t="s">
        <v>169</v>
      </c>
      <c r="B77" s="75">
        <v>1212419</v>
      </c>
      <c r="C77" s="75">
        <v>1234682</v>
      </c>
      <c r="D77" s="75">
        <v>2447101</v>
      </c>
      <c r="E77" s="79">
        <v>1212103</v>
      </c>
      <c r="F77" s="79">
        <v>1234503</v>
      </c>
      <c r="G77" s="79">
        <v>2446606</v>
      </c>
      <c r="H77" s="83">
        <v>316</v>
      </c>
      <c r="I77" s="75">
        <v>179</v>
      </c>
      <c r="J77" s="79">
        <v>495</v>
      </c>
      <c r="K77" s="76">
        <v>0.03</v>
      </c>
      <c r="L77" s="76">
        <v>0.01</v>
      </c>
      <c r="M77" s="77">
        <v>2.0230000000000001E-2</v>
      </c>
    </row>
    <row r="78" spans="1:13">
      <c r="A78" s="74" t="s">
        <v>170</v>
      </c>
      <c r="B78" s="75">
        <v>3670908</v>
      </c>
      <c r="C78" s="75">
        <v>3700768</v>
      </c>
      <c r="D78" s="75">
        <v>7371676</v>
      </c>
      <c r="E78" s="75">
        <v>3670388</v>
      </c>
      <c r="F78" s="75">
        <v>3699223</v>
      </c>
      <c r="G78" s="75">
        <v>7369611</v>
      </c>
      <c r="H78" s="84">
        <v>520</v>
      </c>
      <c r="I78" s="75">
        <v>1545</v>
      </c>
      <c r="J78" s="75">
        <v>2065</v>
      </c>
      <c r="K78" s="76">
        <v>0.01</v>
      </c>
      <c r="L78" s="76">
        <v>0.04</v>
      </c>
      <c r="M78" s="77">
        <v>2.802E-2</v>
      </c>
    </row>
    <row r="79" spans="1:13">
      <c r="A79" s="74" t="s">
        <v>171</v>
      </c>
      <c r="B79" s="75">
        <v>123818</v>
      </c>
      <c r="C79" s="75">
        <v>128388</v>
      </c>
      <c r="D79" s="75">
        <v>252206</v>
      </c>
      <c r="E79" s="75">
        <v>123913</v>
      </c>
      <c r="F79" s="75">
        <v>128394</v>
      </c>
      <c r="G79" s="75">
        <v>252307</v>
      </c>
      <c r="H79" s="84">
        <v>-95</v>
      </c>
      <c r="I79" s="75">
        <v>-6</v>
      </c>
      <c r="J79" s="75">
        <v>-101</v>
      </c>
      <c r="K79" s="76">
        <v>-0.08</v>
      </c>
      <c r="L79" s="76">
        <v>0</v>
      </c>
      <c r="M79" s="77">
        <v>-4.0030000000000003E-2</v>
      </c>
    </row>
    <row r="80" spans="1:13" ht="14.25" thickBot="1">
      <c r="A80" s="85" t="s">
        <v>172</v>
      </c>
      <c r="B80" s="86">
        <v>3794726</v>
      </c>
      <c r="C80" s="86">
        <v>3829156</v>
      </c>
      <c r="D80" s="86">
        <v>7623882</v>
      </c>
      <c r="E80" s="86">
        <v>3794301</v>
      </c>
      <c r="F80" s="86">
        <v>3827617</v>
      </c>
      <c r="G80" s="86">
        <v>7621918</v>
      </c>
      <c r="H80" s="87">
        <v>425</v>
      </c>
      <c r="I80" s="87">
        <v>1539</v>
      </c>
      <c r="J80" s="87">
        <v>1964</v>
      </c>
      <c r="K80" s="88">
        <v>0.01</v>
      </c>
      <c r="L80" s="88">
        <v>0.04</v>
      </c>
      <c r="M80" s="89">
        <v>2.5770000000000001E-2</v>
      </c>
    </row>
    <row r="81" spans="1:13" ht="16.5" customHeight="1">
      <c r="A81" s="131"/>
      <c r="B81" s="132"/>
      <c r="C81" s="132"/>
      <c r="D81" s="132"/>
      <c r="E81" s="132"/>
      <c r="F81" s="132"/>
      <c r="G81" s="132"/>
      <c r="H81" s="132"/>
      <c r="I81" s="90"/>
      <c r="J81" s="90"/>
      <c r="K81" s="91"/>
      <c r="L81" s="91"/>
      <c r="M81" s="91"/>
    </row>
    <row r="82" spans="1:13" ht="15.75">
      <c r="B82" s="92"/>
      <c r="C82" s="93"/>
      <c r="D82" s="92"/>
      <c r="E82" s="92"/>
      <c r="F82" s="92"/>
      <c r="G82" s="94"/>
      <c r="H82" s="90"/>
      <c r="I82" s="90"/>
      <c r="J82" s="90"/>
      <c r="K82" s="91"/>
      <c r="L82" s="91"/>
      <c r="M82" s="91"/>
    </row>
    <row r="83" spans="1:13" ht="15.75">
      <c r="A83" s="95"/>
      <c r="B83" s="92"/>
      <c r="C83" s="92"/>
      <c r="D83" s="92"/>
      <c r="E83" s="92"/>
      <c r="F83" s="92"/>
      <c r="G83" s="94"/>
      <c r="H83" s="90"/>
      <c r="I83" s="90"/>
      <c r="J83" s="90"/>
      <c r="K83" s="91"/>
      <c r="L83" s="91"/>
      <c r="M83" s="91"/>
    </row>
    <row r="84" spans="1:13" ht="15.75">
      <c r="A84" s="92"/>
      <c r="B84" s="92"/>
      <c r="C84" s="92"/>
      <c r="D84" s="92"/>
      <c r="E84" s="92"/>
      <c r="F84" s="92"/>
      <c r="G84" s="94"/>
      <c r="H84" s="90"/>
      <c r="I84" s="90"/>
      <c r="J84" s="90"/>
      <c r="K84" s="91"/>
      <c r="L84" s="91"/>
      <c r="M84" s="91"/>
    </row>
    <row r="85" spans="1:13" ht="15.75">
      <c r="A85" s="92"/>
      <c r="B85" s="92"/>
      <c r="C85" s="92"/>
      <c r="D85" s="92"/>
      <c r="E85" s="92"/>
      <c r="F85" s="92"/>
      <c r="G85" s="94"/>
      <c r="H85" s="90"/>
      <c r="I85" s="90"/>
      <c r="J85" s="90"/>
      <c r="K85" s="91"/>
      <c r="L85" s="91"/>
      <c r="M85" s="91"/>
    </row>
    <row r="86" spans="1:13" ht="15.75">
      <c r="A86" s="92"/>
      <c r="B86" s="92"/>
      <c r="C86" s="92"/>
      <c r="D86" s="92"/>
      <c r="E86" s="92"/>
      <c r="F86" s="92"/>
      <c r="G86" s="94"/>
      <c r="H86" s="90"/>
      <c r="I86" s="90"/>
      <c r="J86" s="90"/>
      <c r="K86" s="91"/>
      <c r="L86" s="91"/>
      <c r="M86" s="91"/>
    </row>
    <row r="87" spans="1:13" ht="15.75">
      <c r="A87" s="92"/>
      <c r="B87" s="92"/>
      <c r="C87" s="92"/>
      <c r="D87" s="92"/>
      <c r="E87" s="92"/>
      <c r="F87" s="92"/>
      <c r="G87" s="94"/>
      <c r="H87" s="90"/>
      <c r="I87" s="90"/>
      <c r="J87" s="90"/>
      <c r="K87" s="91"/>
      <c r="L87" s="91"/>
      <c r="M87" s="91"/>
    </row>
    <row r="88" spans="1:13" ht="15.75">
      <c r="A88" s="92"/>
      <c r="B88" s="92"/>
      <c r="C88" s="92"/>
      <c r="D88" s="92"/>
      <c r="E88" s="92"/>
      <c r="F88" s="92"/>
      <c r="G88" s="94"/>
      <c r="H88" s="90"/>
      <c r="I88" s="90"/>
      <c r="J88" s="90"/>
      <c r="K88" s="91"/>
      <c r="L88" s="91"/>
      <c r="M88" s="91"/>
    </row>
    <row r="89" spans="1:13" ht="15.75">
      <c r="A89" s="92"/>
      <c r="B89" s="92"/>
      <c r="C89" s="92"/>
      <c r="D89" s="92"/>
      <c r="E89" s="92"/>
      <c r="F89" s="92"/>
      <c r="G89" s="94"/>
      <c r="H89" s="90"/>
      <c r="I89" s="90"/>
      <c r="J89" s="90"/>
      <c r="K89" s="91"/>
      <c r="L89" s="91"/>
      <c r="M89" s="91"/>
    </row>
    <row r="90" spans="1:13" ht="15.75">
      <c r="A90" s="92"/>
      <c r="B90" s="92"/>
      <c r="C90" s="92"/>
      <c r="D90" s="92"/>
      <c r="E90" s="92"/>
      <c r="F90" s="92"/>
      <c r="G90" s="94"/>
      <c r="H90" s="90"/>
      <c r="I90" s="90"/>
      <c r="J90" s="90"/>
      <c r="K90" s="91"/>
      <c r="L90" s="91"/>
      <c r="M90" s="91"/>
    </row>
    <row r="91" spans="1:13" ht="15.75">
      <c r="A91" s="92"/>
      <c r="B91" s="92"/>
      <c r="C91" s="92"/>
      <c r="D91" s="92"/>
      <c r="E91" s="92"/>
      <c r="F91" s="92"/>
      <c r="G91" s="94"/>
      <c r="H91" s="90"/>
      <c r="I91" s="90"/>
      <c r="J91" s="90"/>
      <c r="K91" s="91"/>
      <c r="L91" s="91"/>
      <c r="M91" s="91"/>
    </row>
    <row r="92" spans="1:13" ht="15.75">
      <c r="A92" s="92"/>
      <c r="B92" s="92"/>
      <c r="C92" s="92"/>
      <c r="D92" s="92"/>
      <c r="E92" s="92"/>
      <c r="F92" s="92"/>
      <c r="G92" s="94"/>
      <c r="H92" s="90"/>
      <c r="I92" s="90"/>
      <c r="J92" s="90"/>
      <c r="K92" s="91"/>
      <c r="L92" s="91"/>
      <c r="M92" s="91"/>
    </row>
    <row r="93" spans="1:13" ht="15.75">
      <c r="A93" s="92"/>
      <c r="B93" s="92"/>
      <c r="C93" s="92"/>
      <c r="D93" s="92"/>
      <c r="E93" s="92"/>
      <c r="F93" s="92"/>
      <c r="G93" s="94"/>
      <c r="H93" s="90"/>
      <c r="I93" s="90"/>
      <c r="J93" s="90"/>
      <c r="K93" s="91"/>
      <c r="L93" s="91"/>
      <c r="M93" s="91"/>
    </row>
  </sheetData>
  <mergeCells count="1">
    <mergeCell ref="A81:H81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8" firstPageNumber="2" fitToHeight="0" orientation="landscape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2"/>
  <sheetViews>
    <sheetView view="pageBreakPreview" zoomScaleNormal="75" zoomScaleSheetLayoutView="100" workbookViewId="0">
      <pane xSplit="1" ySplit="4" topLeftCell="B5" activePane="bottomRight" state="frozen"/>
      <selection activeCell="K60" sqref="K60"/>
      <selection pane="topRight" activeCell="K60" sqref="K60"/>
      <selection pane="bottomLeft" activeCell="K60" sqref="K60"/>
      <selection pane="bottomRight" activeCell="C8" sqref="C8"/>
    </sheetView>
  </sheetViews>
  <sheetFormatPr defaultRowHeight="13.5"/>
  <cols>
    <col min="1" max="1" width="20.125" style="58" customWidth="1"/>
    <col min="2" max="13" width="10.75" style="58" customWidth="1"/>
    <col min="14" max="16384" width="9" style="58"/>
  </cols>
  <sheetData>
    <row r="1" spans="1:13" ht="17.25">
      <c r="B1" s="96" t="s">
        <v>173</v>
      </c>
      <c r="C1" s="97"/>
      <c r="D1" s="97" t="s">
        <v>174</v>
      </c>
      <c r="E1" s="96"/>
      <c r="F1" s="97"/>
      <c r="G1" s="97"/>
      <c r="I1" s="98"/>
      <c r="J1" s="60">
        <v>43070</v>
      </c>
      <c r="K1" s="61"/>
    </row>
    <row r="2" spans="1:13" ht="21.75" customHeight="1" thickBot="1">
      <c r="A2" s="99"/>
      <c r="B2" s="100"/>
      <c r="C2" s="101"/>
      <c r="D2" s="102"/>
      <c r="E2" s="100"/>
      <c r="F2" s="101"/>
      <c r="G2" s="102"/>
      <c r="H2" s="63"/>
      <c r="I2" s="63"/>
      <c r="J2" s="64" t="s">
        <v>175</v>
      </c>
      <c r="K2" s="63"/>
      <c r="L2" s="63"/>
      <c r="M2" s="63"/>
    </row>
    <row r="3" spans="1:13" s="70" customFormat="1" ht="18.399999999999999" customHeight="1">
      <c r="A3" s="65" t="s">
        <v>176</v>
      </c>
      <c r="B3" s="103">
        <v>43070</v>
      </c>
      <c r="C3" s="104" t="s">
        <v>91</v>
      </c>
      <c r="D3" s="104"/>
      <c r="E3" s="103">
        <v>42979</v>
      </c>
      <c r="F3" s="104" t="s">
        <v>91</v>
      </c>
      <c r="G3" s="104"/>
      <c r="H3" s="68" t="s">
        <v>92</v>
      </c>
      <c r="I3" s="67"/>
      <c r="J3" s="67"/>
      <c r="K3" s="68" t="s">
        <v>93</v>
      </c>
      <c r="L3" s="67"/>
      <c r="M3" s="69"/>
    </row>
    <row r="4" spans="1:13" s="70" customFormat="1" ht="18.399999999999999" customHeight="1">
      <c r="A4" s="71" t="s">
        <v>94</v>
      </c>
      <c r="B4" s="72" t="s">
        <v>95</v>
      </c>
      <c r="C4" s="72" t="s">
        <v>96</v>
      </c>
      <c r="D4" s="72" t="s">
        <v>97</v>
      </c>
      <c r="E4" s="72" t="s">
        <v>95</v>
      </c>
      <c r="F4" s="72" t="s">
        <v>96</v>
      </c>
      <c r="G4" s="72" t="s">
        <v>97</v>
      </c>
      <c r="H4" s="72" t="s">
        <v>95</v>
      </c>
      <c r="I4" s="72" t="s">
        <v>96</v>
      </c>
      <c r="J4" s="72" t="s">
        <v>97</v>
      </c>
      <c r="K4" s="72" t="s">
        <v>95</v>
      </c>
      <c r="L4" s="72" t="s">
        <v>96</v>
      </c>
      <c r="M4" s="73" t="s">
        <v>97</v>
      </c>
    </row>
    <row r="5" spans="1:13">
      <c r="A5" s="74" t="s">
        <v>177</v>
      </c>
      <c r="B5" s="75">
        <v>61855</v>
      </c>
      <c r="C5" s="75">
        <v>56082</v>
      </c>
      <c r="D5" s="75">
        <v>117937</v>
      </c>
      <c r="E5" s="75">
        <v>61771</v>
      </c>
      <c r="F5" s="75">
        <v>56012</v>
      </c>
      <c r="G5" s="75">
        <v>117783</v>
      </c>
      <c r="H5" s="75">
        <v>84</v>
      </c>
      <c r="I5" s="75">
        <v>70</v>
      </c>
      <c r="J5" s="75">
        <v>154</v>
      </c>
      <c r="K5" s="76">
        <v>0.14000000000000001</v>
      </c>
      <c r="L5" s="76">
        <v>0.12</v>
      </c>
      <c r="M5" s="77">
        <v>0.13</v>
      </c>
    </row>
    <row r="6" spans="1:13">
      <c r="A6" s="74" t="s">
        <v>178</v>
      </c>
      <c r="B6" s="75">
        <v>68921</v>
      </c>
      <c r="C6" s="75">
        <v>71623</v>
      </c>
      <c r="D6" s="75">
        <v>140544</v>
      </c>
      <c r="E6" s="75">
        <v>69079</v>
      </c>
      <c r="F6" s="75">
        <v>71683</v>
      </c>
      <c r="G6" s="75">
        <v>140762</v>
      </c>
      <c r="H6" s="75">
        <v>-158</v>
      </c>
      <c r="I6" s="75">
        <v>-60</v>
      </c>
      <c r="J6" s="75">
        <v>-218</v>
      </c>
      <c r="K6" s="76">
        <v>-0.23</v>
      </c>
      <c r="L6" s="76">
        <v>-0.08</v>
      </c>
      <c r="M6" s="77">
        <v>-0.15</v>
      </c>
    </row>
    <row r="7" spans="1:13">
      <c r="A7" s="74" t="s">
        <v>179</v>
      </c>
      <c r="B7" s="75">
        <v>82555</v>
      </c>
      <c r="C7" s="75">
        <v>86713</v>
      </c>
      <c r="D7" s="75">
        <v>169268</v>
      </c>
      <c r="E7" s="75">
        <v>82690</v>
      </c>
      <c r="F7" s="75">
        <v>86724</v>
      </c>
      <c r="G7" s="75">
        <v>169414</v>
      </c>
      <c r="H7" s="75">
        <v>-135</v>
      </c>
      <c r="I7" s="75">
        <v>-11</v>
      </c>
      <c r="J7" s="75">
        <v>-146</v>
      </c>
      <c r="K7" s="76">
        <v>-0.16</v>
      </c>
      <c r="L7" s="76">
        <v>-0.01</v>
      </c>
      <c r="M7" s="77">
        <v>-0.09</v>
      </c>
    </row>
    <row r="8" spans="1:13">
      <c r="A8" s="74" t="s">
        <v>180</v>
      </c>
      <c r="B8" s="75">
        <v>213331</v>
      </c>
      <c r="C8" s="75">
        <v>214418</v>
      </c>
      <c r="D8" s="75">
        <v>427749</v>
      </c>
      <c r="E8" s="75">
        <v>213540</v>
      </c>
      <c r="F8" s="75">
        <v>214419</v>
      </c>
      <c r="G8" s="75">
        <v>427959</v>
      </c>
      <c r="H8" s="75">
        <v>-209</v>
      </c>
      <c r="I8" s="75">
        <v>-1</v>
      </c>
      <c r="J8" s="75">
        <v>-210</v>
      </c>
      <c r="K8" s="76">
        <v>-0.1</v>
      </c>
      <c r="L8" s="76">
        <v>0</v>
      </c>
      <c r="M8" s="77">
        <v>-0.05</v>
      </c>
    </row>
    <row r="9" spans="1:13">
      <c r="A9" s="74"/>
      <c r="B9" s="75"/>
      <c r="C9" s="75"/>
      <c r="D9" s="75"/>
      <c r="E9" s="75"/>
      <c r="F9" s="75"/>
      <c r="G9" s="75"/>
      <c r="H9" s="75"/>
      <c r="I9" s="75"/>
      <c r="J9" s="75"/>
      <c r="K9" s="105"/>
      <c r="L9" s="105"/>
      <c r="M9" s="106"/>
    </row>
    <row r="10" spans="1:13">
      <c r="A10" s="74" t="s">
        <v>181</v>
      </c>
      <c r="B10" s="75">
        <v>41348</v>
      </c>
      <c r="C10" s="75">
        <v>41350</v>
      </c>
      <c r="D10" s="75">
        <v>82698</v>
      </c>
      <c r="E10" s="75">
        <v>41240</v>
      </c>
      <c r="F10" s="75">
        <v>41345</v>
      </c>
      <c r="G10" s="75">
        <v>82585</v>
      </c>
      <c r="H10" s="75">
        <v>108</v>
      </c>
      <c r="I10" s="75">
        <v>5</v>
      </c>
      <c r="J10" s="75">
        <v>113</v>
      </c>
      <c r="K10" s="76">
        <v>0.26</v>
      </c>
      <c r="L10" s="76">
        <v>0.01</v>
      </c>
      <c r="M10" s="77">
        <v>0.14000000000000001</v>
      </c>
    </row>
    <row r="11" spans="1:13">
      <c r="A11" s="74" t="s">
        <v>182</v>
      </c>
      <c r="B11" s="75">
        <v>83158</v>
      </c>
      <c r="C11" s="75">
        <v>82891</v>
      </c>
      <c r="D11" s="75">
        <v>166049</v>
      </c>
      <c r="E11" s="75">
        <v>83192</v>
      </c>
      <c r="F11" s="75">
        <v>82912</v>
      </c>
      <c r="G11" s="75">
        <v>166104</v>
      </c>
      <c r="H11" s="75">
        <v>-34</v>
      </c>
      <c r="I11" s="75">
        <v>-21</v>
      </c>
      <c r="J11" s="75">
        <v>-55</v>
      </c>
      <c r="K11" s="76">
        <v>-0.04</v>
      </c>
      <c r="L11" s="76">
        <v>-0.03</v>
      </c>
      <c r="M11" s="77">
        <v>-0.03</v>
      </c>
    </row>
    <row r="12" spans="1:13">
      <c r="A12" s="74" t="s">
        <v>183</v>
      </c>
      <c r="B12" s="75">
        <v>88566</v>
      </c>
      <c r="C12" s="75">
        <v>94081</v>
      </c>
      <c r="D12" s="75">
        <v>182647</v>
      </c>
      <c r="E12" s="75">
        <v>88555</v>
      </c>
      <c r="F12" s="75">
        <v>93977</v>
      </c>
      <c r="G12" s="75">
        <v>182532</v>
      </c>
      <c r="H12" s="75">
        <v>11</v>
      </c>
      <c r="I12" s="75">
        <v>104</v>
      </c>
      <c r="J12" s="75">
        <v>115</v>
      </c>
      <c r="K12" s="76">
        <v>0.01</v>
      </c>
      <c r="L12" s="76">
        <v>0.11</v>
      </c>
      <c r="M12" s="77">
        <v>0.06</v>
      </c>
    </row>
    <row r="13" spans="1:13">
      <c r="A13" s="74" t="s">
        <v>184</v>
      </c>
      <c r="B13" s="75">
        <v>213072</v>
      </c>
      <c r="C13" s="75">
        <v>218322</v>
      </c>
      <c r="D13" s="75">
        <v>431394</v>
      </c>
      <c r="E13" s="75">
        <v>212987</v>
      </c>
      <c r="F13" s="75">
        <v>218234</v>
      </c>
      <c r="G13" s="75">
        <v>431221</v>
      </c>
      <c r="H13" s="75">
        <v>85</v>
      </c>
      <c r="I13" s="75">
        <v>88</v>
      </c>
      <c r="J13" s="75">
        <v>173</v>
      </c>
      <c r="K13" s="76">
        <v>0.04</v>
      </c>
      <c r="L13" s="76">
        <v>0.04</v>
      </c>
      <c r="M13" s="77">
        <v>0.04</v>
      </c>
    </row>
    <row r="14" spans="1:13">
      <c r="A14" s="7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6"/>
    </row>
    <row r="15" spans="1:13">
      <c r="A15" s="74" t="s">
        <v>185</v>
      </c>
      <c r="B15" s="75">
        <v>122271</v>
      </c>
      <c r="C15" s="75">
        <v>113600</v>
      </c>
      <c r="D15" s="75">
        <v>235871</v>
      </c>
      <c r="E15" s="75">
        <v>122101</v>
      </c>
      <c r="F15" s="75">
        <v>113369</v>
      </c>
      <c r="G15" s="75">
        <v>235470</v>
      </c>
      <c r="H15" s="75">
        <v>170</v>
      </c>
      <c r="I15" s="75">
        <v>231</v>
      </c>
      <c r="J15" s="75">
        <v>401</v>
      </c>
      <c r="K15" s="76">
        <v>0.14000000000000001</v>
      </c>
      <c r="L15" s="76">
        <v>0.2</v>
      </c>
      <c r="M15" s="77">
        <v>0.17</v>
      </c>
    </row>
    <row r="16" spans="1:13">
      <c r="A16" s="74" t="s">
        <v>186</v>
      </c>
      <c r="B16" s="75">
        <v>100301</v>
      </c>
      <c r="C16" s="75">
        <v>98110</v>
      </c>
      <c r="D16" s="75">
        <v>198411</v>
      </c>
      <c r="E16" s="75">
        <v>100261</v>
      </c>
      <c r="F16" s="75">
        <v>97913</v>
      </c>
      <c r="G16" s="75">
        <v>198174</v>
      </c>
      <c r="H16" s="75">
        <v>40</v>
      </c>
      <c r="I16" s="75">
        <v>197</v>
      </c>
      <c r="J16" s="75">
        <v>237</v>
      </c>
      <c r="K16" s="76">
        <v>0.04</v>
      </c>
      <c r="L16" s="76">
        <v>0.2</v>
      </c>
      <c r="M16" s="77">
        <v>0.12</v>
      </c>
    </row>
    <row r="17" spans="1:13">
      <c r="A17" s="74" t="s">
        <v>187</v>
      </c>
      <c r="B17" s="75">
        <v>222572</v>
      </c>
      <c r="C17" s="75">
        <v>211710</v>
      </c>
      <c r="D17" s="75">
        <v>434282</v>
      </c>
      <c r="E17" s="75">
        <v>222362</v>
      </c>
      <c r="F17" s="75">
        <v>211282</v>
      </c>
      <c r="G17" s="75">
        <v>433644</v>
      </c>
      <c r="H17" s="75">
        <v>210</v>
      </c>
      <c r="I17" s="75">
        <v>428</v>
      </c>
      <c r="J17" s="75">
        <v>638</v>
      </c>
      <c r="K17" s="76">
        <v>0.09</v>
      </c>
      <c r="L17" s="76">
        <v>0.2</v>
      </c>
      <c r="M17" s="77">
        <v>0.15</v>
      </c>
    </row>
    <row r="18" spans="1:13">
      <c r="A18" s="7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6"/>
    </row>
    <row r="19" spans="1:13">
      <c r="A19" s="74" t="s">
        <v>188</v>
      </c>
      <c r="B19" s="75">
        <v>50366</v>
      </c>
      <c r="C19" s="75">
        <v>53031</v>
      </c>
      <c r="D19" s="75">
        <v>103397</v>
      </c>
      <c r="E19" s="75">
        <v>50347</v>
      </c>
      <c r="F19" s="75">
        <v>53071</v>
      </c>
      <c r="G19" s="75">
        <v>103418</v>
      </c>
      <c r="H19" s="75">
        <v>19</v>
      </c>
      <c r="I19" s="75">
        <v>-40</v>
      </c>
      <c r="J19" s="75">
        <v>-21</v>
      </c>
      <c r="K19" s="76">
        <v>0.04</v>
      </c>
      <c r="L19" s="76">
        <v>-0.08</v>
      </c>
      <c r="M19" s="77">
        <v>-0.02</v>
      </c>
    </row>
    <row r="20" spans="1:13">
      <c r="A20" s="74" t="s">
        <v>189</v>
      </c>
      <c r="B20" s="75">
        <v>70357</v>
      </c>
      <c r="C20" s="75">
        <v>79666</v>
      </c>
      <c r="D20" s="75">
        <v>150023</v>
      </c>
      <c r="E20" s="75">
        <v>70286</v>
      </c>
      <c r="F20" s="75">
        <v>79636</v>
      </c>
      <c r="G20" s="75">
        <v>149922</v>
      </c>
      <c r="H20" s="75">
        <v>71</v>
      </c>
      <c r="I20" s="75">
        <v>30</v>
      </c>
      <c r="J20" s="75">
        <v>101</v>
      </c>
      <c r="K20" s="76">
        <v>0.1</v>
      </c>
      <c r="L20" s="76">
        <v>0.04</v>
      </c>
      <c r="M20" s="77">
        <v>7.0000000000000007E-2</v>
      </c>
    </row>
    <row r="21" spans="1:13">
      <c r="A21" s="74" t="s">
        <v>190</v>
      </c>
      <c r="B21" s="75">
        <v>23643</v>
      </c>
      <c r="C21" s="75">
        <v>27332</v>
      </c>
      <c r="D21" s="75">
        <v>50975</v>
      </c>
      <c r="E21" s="75">
        <v>23635</v>
      </c>
      <c r="F21" s="75">
        <v>27356</v>
      </c>
      <c r="G21" s="75">
        <v>50991</v>
      </c>
      <c r="H21" s="75">
        <v>8</v>
      </c>
      <c r="I21" s="75">
        <v>-24</v>
      </c>
      <c r="J21" s="75">
        <v>-16</v>
      </c>
      <c r="K21" s="76">
        <v>0.03</v>
      </c>
      <c r="L21" s="76">
        <v>-0.09</v>
      </c>
      <c r="M21" s="77">
        <v>-0.03</v>
      </c>
    </row>
    <row r="22" spans="1:13">
      <c r="A22" s="74" t="s">
        <v>191</v>
      </c>
      <c r="B22" s="75">
        <v>12941</v>
      </c>
      <c r="C22" s="75">
        <v>14855</v>
      </c>
      <c r="D22" s="75">
        <v>27796</v>
      </c>
      <c r="E22" s="75">
        <v>12941</v>
      </c>
      <c r="F22" s="75">
        <v>14846</v>
      </c>
      <c r="G22" s="75">
        <v>27787</v>
      </c>
      <c r="H22" s="75">
        <v>0</v>
      </c>
      <c r="I22" s="75">
        <v>9</v>
      </c>
      <c r="J22" s="75">
        <v>9</v>
      </c>
      <c r="K22" s="76">
        <v>0</v>
      </c>
      <c r="L22" s="76">
        <v>0.06</v>
      </c>
      <c r="M22" s="77">
        <v>0.03</v>
      </c>
    </row>
    <row r="23" spans="1:13">
      <c r="A23" s="74" t="s">
        <v>170</v>
      </c>
      <c r="B23" s="75">
        <v>144366</v>
      </c>
      <c r="C23" s="75">
        <v>160029</v>
      </c>
      <c r="D23" s="75">
        <v>304395</v>
      </c>
      <c r="E23" s="75">
        <v>144268</v>
      </c>
      <c r="F23" s="75">
        <v>160063</v>
      </c>
      <c r="G23" s="75">
        <v>304331</v>
      </c>
      <c r="H23" s="75">
        <v>98</v>
      </c>
      <c r="I23" s="75">
        <v>-34</v>
      </c>
      <c r="J23" s="75">
        <v>64</v>
      </c>
      <c r="K23" s="76">
        <v>7.0000000000000007E-2</v>
      </c>
      <c r="L23" s="76">
        <v>-0.02</v>
      </c>
      <c r="M23" s="77">
        <v>0.02</v>
      </c>
    </row>
    <row r="24" spans="1:13">
      <c r="A24" s="74" t="s">
        <v>171</v>
      </c>
      <c r="B24" s="75">
        <v>12941</v>
      </c>
      <c r="C24" s="75">
        <v>14855</v>
      </c>
      <c r="D24" s="75">
        <v>27796</v>
      </c>
      <c r="E24" s="75">
        <v>12941</v>
      </c>
      <c r="F24" s="75">
        <v>14846</v>
      </c>
      <c r="G24" s="75">
        <v>27787</v>
      </c>
      <c r="H24" s="75">
        <v>0</v>
      </c>
      <c r="I24" s="75">
        <v>9</v>
      </c>
      <c r="J24" s="75">
        <v>9</v>
      </c>
      <c r="K24" s="76">
        <v>0</v>
      </c>
      <c r="L24" s="76">
        <v>0.06</v>
      </c>
      <c r="M24" s="77">
        <v>0.03</v>
      </c>
    </row>
    <row r="25" spans="1:13">
      <c r="A25" s="74" t="s">
        <v>192</v>
      </c>
      <c r="B25" s="75">
        <v>157307</v>
      </c>
      <c r="C25" s="75">
        <v>174884</v>
      </c>
      <c r="D25" s="75">
        <v>332191</v>
      </c>
      <c r="E25" s="75">
        <v>157209</v>
      </c>
      <c r="F25" s="75">
        <v>174909</v>
      </c>
      <c r="G25" s="75">
        <v>332118</v>
      </c>
      <c r="H25" s="75">
        <v>98</v>
      </c>
      <c r="I25" s="75">
        <v>-25</v>
      </c>
      <c r="J25" s="75">
        <v>73</v>
      </c>
      <c r="K25" s="76">
        <v>0.06</v>
      </c>
      <c r="L25" s="76">
        <v>-0.01</v>
      </c>
      <c r="M25" s="77">
        <v>0.02</v>
      </c>
    </row>
    <row r="26" spans="1:13">
      <c r="A26" s="7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3">
      <c r="A27" s="74" t="s">
        <v>193</v>
      </c>
      <c r="B27" s="75">
        <v>112763</v>
      </c>
      <c r="C27" s="75">
        <v>117198</v>
      </c>
      <c r="D27" s="75">
        <v>229961</v>
      </c>
      <c r="E27" s="75">
        <v>112680</v>
      </c>
      <c r="F27" s="75">
        <v>117054</v>
      </c>
      <c r="G27" s="75">
        <v>229734</v>
      </c>
      <c r="H27" s="75">
        <v>83</v>
      </c>
      <c r="I27" s="75">
        <v>144</v>
      </c>
      <c r="J27" s="75">
        <v>227</v>
      </c>
      <c r="K27" s="76">
        <v>7.0000000000000007E-2</v>
      </c>
      <c r="L27" s="76">
        <v>0.12</v>
      </c>
      <c r="M27" s="77">
        <v>0.1</v>
      </c>
    </row>
    <row r="28" spans="1:13">
      <c r="A28" s="74" t="s">
        <v>194</v>
      </c>
      <c r="B28" s="75">
        <v>62899</v>
      </c>
      <c r="C28" s="75">
        <v>65946</v>
      </c>
      <c r="D28" s="75">
        <v>128845</v>
      </c>
      <c r="E28" s="75">
        <v>62980</v>
      </c>
      <c r="F28" s="75">
        <v>66002</v>
      </c>
      <c r="G28" s="75">
        <v>128982</v>
      </c>
      <c r="H28" s="75">
        <v>-81</v>
      </c>
      <c r="I28" s="75">
        <v>-56</v>
      </c>
      <c r="J28" s="75">
        <v>-137</v>
      </c>
      <c r="K28" s="76">
        <v>-0.13</v>
      </c>
      <c r="L28" s="76">
        <v>-0.08</v>
      </c>
      <c r="M28" s="77">
        <v>-0.11</v>
      </c>
    </row>
    <row r="29" spans="1:13">
      <c r="A29" s="74" t="s">
        <v>195</v>
      </c>
      <c r="B29" s="75">
        <v>50736</v>
      </c>
      <c r="C29" s="75">
        <v>53157</v>
      </c>
      <c r="D29" s="75">
        <v>103893</v>
      </c>
      <c r="E29" s="75">
        <v>50859</v>
      </c>
      <c r="F29" s="75">
        <v>53263</v>
      </c>
      <c r="G29" s="75">
        <v>104122</v>
      </c>
      <c r="H29" s="75">
        <v>-123</v>
      </c>
      <c r="I29" s="75">
        <v>-106</v>
      </c>
      <c r="J29" s="75">
        <v>-229</v>
      </c>
      <c r="K29" s="76">
        <v>-0.24</v>
      </c>
      <c r="L29" s="76">
        <v>-0.2</v>
      </c>
      <c r="M29" s="77">
        <v>-0.22</v>
      </c>
    </row>
    <row r="30" spans="1:13">
      <c r="A30" s="74" t="s">
        <v>196</v>
      </c>
      <c r="B30" s="75">
        <v>226398</v>
      </c>
      <c r="C30" s="75">
        <v>236301</v>
      </c>
      <c r="D30" s="75">
        <v>462699</v>
      </c>
      <c r="E30" s="75">
        <v>226519</v>
      </c>
      <c r="F30" s="75">
        <v>236319</v>
      </c>
      <c r="G30" s="75">
        <v>462838</v>
      </c>
      <c r="H30" s="75">
        <v>-121</v>
      </c>
      <c r="I30" s="75">
        <v>-18</v>
      </c>
      <c r="J30" s="75">
        <v>-139</v>
      </c>
      <c r="K30" s="76">
        <v>-0.05</v>
      </c>
      <c r="L30" s="76">
        <v>-0.01</v>
      </c>
      <c r="M30" s="77">
        <v>-0.03</v>
      </c>
    </row>
    <row r="31" spans="1:13">
      <c r="A31" s="7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6"/>
    </row>
    <row r="32" spans="1:13">
      <c r="A32" s="74" t="s">
        <v>197</v>
      </c>
      <c r="B32" s="75">
        <v>85284</v>
      </c>
      <c r="C32" s="75">
        <v>87558</v>
      </c>
      <c r="D32" s="75">
        <v>172842</v>
      </c>
      <c r="E32" s="75">
        <v>85191</v>
      </c>
      <c r="F32" s="75">
        <v>87552</v>
      </c>
      <c r="G32" s="75">
        <v>172743</v>
      </c>
      <c r="H32" s="75">
        <v>93</v>
      </c>
      <c r="I32" s="75">
        <v>6</v>
      </c>
      <c r="J32" s="75">
        <v>99</v>
      </c>
      <c r="K32" s="76">
        <v>0.11</v>
      </c>
      <c r="L32" s="76">
        <v>0.01</v>
      </c>
      <c r="M32" s="77">
        <v>0.06</v>
      </c>
    </row>
    <row r="33" spans="1:13">
      <c r="A33" s="74" t="s">
        <v>198</v>
      </c>
      <c r="B33" s="75">
        <v>101777</v>
      </c>
      <c r="C33" s="75">
        <v>107726</v>
      </c>
      <c r="D33" s="75">
        <v>209503</v>
      </c>
      <c r="E33" s="75">
        <v>101855</v>
      </c>
      <c r="F33" s="75">
        <v>107756</v>
      </c>
      <c r="G33" s="75">
        <v>209611</v>
      </c>
      <c r="H33" s="75">
        <v>-78</v>
      </c>
      <c r="I33" s="75">
        <v>-30</v>
      </c>
      <c r="J33" s="75">
        <v>-108</v>
      </c>
      <c r="K33" s="76">
        <v>-0.08</v>
      </c>
      <c r="L33" s="76">
        <v>-0.03</v>
      </c>
      <c r="M33" s="77">
        <v>-0.05</v>
      </c>
    </row>
    <row r="34" spans="1:13">
      <c r="A34" s="74" t="s">
        <v>199</v>
      </c>
      <c r="B34" s="75">
        <v>187061</v>
      </c>
      <c r="C34" s="75">
        <v>195284</v>
      </c>
      <c r="D34" s="75">
        <v>382345</v>
      </c>
      <c r="E34" s="75">
        <v>187046</v>
      </c>
      <c r="F34" s="75">
        <v>195308</v>
      </c>
      <c r="G34" s="75">
        <v>382354</v>
      </c>
      <c r="H34" s="75">
        <v>15</v>
      </c>
      <c r="I34" s="75">
        <v>-24</v>
      </c>
      <c r="J34" s="75">
        <v>-9</v>
      </c>
      <c r="K34" s="76">
        <v>0.01</v>
      </c>
      <c r="L34" s="76">
        <v>-0.01</v>
      </c>
      <c r="M34" s="77">
        <v>0</v>
      </c>
    </row>
    <row r="35" spans="1:13">
      <c r="A35" s="7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6"/>
    </row>
    <row r="36" spans="1:13">
      <c r="A36" s="74" t="s">
        <v>200</v>
      </c>
      <c r="B36" s="75">
        <v>142334</v>
      </c>
      <c r="C36" s="75">
        <v>144103</v>
      </c>
      <c r="D36" s="75">
        <v>286437</v>
      </c>
      <c r="E36" s="75">
        <v>142287</v>
      </c>
      <c r="F36" s="75">
        <v>143997</v>
      </c>
      <c r="G36" s="75">
        <v>286284</v>
      </c>
      <c r="H36" s="75">
        <v>47</v>
      </c>
      <c r="I36" s="75">
        <v>106</v>
      </c>
      <c r="J36" s="75">
        <v>153</v>
      </c>
      <c r="K36" s="76">
        <v>0.03</v>
      </c>
      <c r="L36" s="76">
        <v>7.0000000000000007E-2</v>
      </c>
      <c r="M36" s="77">
        <v>0.05</v>
      </c>
    </row>
    <row r="37" spans="1:13">
      <c r="A37" s="74" t="s">
        <v>201</v>
      </c>
      <c r="B37" s="75">
        <v>73800</v>
      </c>
      <c r="C37" s="75">
        <v>75016</v>
      </c>
      <c r="D37" s="75">
        <v>148816</v>
      </c>
      <c r="E37" s="75">
        <v>73852</v>
      </c>
      <c r="F37" s="75">
        <v>74909</v>
      </c>
      <c r="G37" s="75">
        <v>148761</v>
      </c>
      <c r="H37" s="75">
        <v>-52</v>
      </c>
      <c r="I37" s="75">
        <v>107</v>
      </c>
      <c r="J37" s="75">
        <v>55</v>
      </c>
      <c r="K37" s="76">
        <v>-7.0000000000000007E-2</v>
      </c>
      <c r="L37" s="76">
        <v>0.14000000000000001</v>
      </c>
      <c r="M37" s="77">
        <v>0.04</v>
      </c>
    </row>
    <row r="38" spans="1:13">
      <c r="A38" s="74" t="s">
        <v>202</v>
      </c>
      <c r="B38" s="75">
        <v>216134</v>
      </c>
      <c r="C38" s="75">
        <v>219119</v>
      </c>
      <c r="D38" s="75">
        <v>435253</v>
      </c>
      <c r="E38" s="75">
        <v>216139</v>
      </c>
      <c r="F38" s="75">
        <v>218906</v>
      </c>
      <c r="G38" s="75">
        <v>435045</v>
      </c>
      <c r="H38" s="75">
        <v>-5</v>
      </c>
      <c r="I38" s="75">
        <v>213</v>
      </c>
      <c r="J38" s="75">
        <v>208</v>
      </c>
      <c r="K38" s="76">
        <v>0</v>
      </c>
      <c r="L38" s="76">
        <v>0.1</v>
      </c>
      <c r="M38" s="77">
        <v>0.05</v>
      </c>
    </row>
    <row r="39" spans="1:13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76"/>
      <c r="M39" s="77"/>
    </row>
    <row r="40" spans="1:13">
      <c r="A40" s="74" t="s">
        <v>203</v>
      </c>
      <c r="B40" s="75">
        <v>72993</v>
      </c>
      <c r="C40" s="75">
        <v>75202</v>
      </c>
      <c r="D40" s="75">
        <v>148195</v>
      </c>
      <c r="E40" s="75">
        <v>73055</v>
      </c>
      <c r="F40" s="75">
        <v>75114</v>
      </c>
      <c r="G40" s="75">
        <v>148169</v>
      </c>
      <c r="H40" s="75">
        <v>-62</v>
      </c>
      <c r="I40" s="75">
        <v>88</v>
      </c>
      <c r="J40" s="75">
        <v>26</v>
      </c>
      <c r="K40" s="76">
        <v>-0.08</v>
      </c>
      <c r="L40" s="76">
        <v>0.12</v>
      </c>
      <c r="M40" s="77">
        <v>0.02</v>
      </c>
    </row>
    <row r="41" spans="1:13">
      <c r="A41" s="74" t="s">
        <v>204</v>
      </c>
      <c r="B41" s="75">
        <v>122536</v>
      </c>
      <c r="C41" s="75">
        <v>131782</v>
      </c>
      <c r="D41" s="75">
        <v>254318</v>
      </c>
      <c r="E41" s="75">
        <v>122532</v>
      </c>
      <c r="F41" s="75">
        <v>131786</v>
      </c>
      <c r="G41" s="75">
        <v>254318</v>
      </c>
      <c r="H41" s="75">
        <v>4</v>
      </c>
      <c r="I41" s="75">
        <v>-4</v>
      </c>
      <c r="J41" s="75">
        <v>0</v>
      </c>
      <c r="K41" s="76">
        <v>0</v>
      </c>
      <c r="L41" s="76">
        <v>0</v>
      </c>
      <c r="M41" s="77">
        <v>0</v>
      </c>
    </row>
    <row r="42" spans="1:13">
      <c r="A42" s="74" t="s">
        <v>205</v>
      </c>
      <c r="B42" s="75">
        <v>8917</v>
      </c>
      <c r="C42" s="75">
        <v>9336</v>
      </c>
      <c r="D42" s="75">
        <v>18253</v>
      </c>
      <c r="E42" s="75">
        <v>8895</v>
      </c>
      <c r="F42" s="75">
        <v>9350</v>
      </c>
      <c r="G42" s="75">
        <v>18245</v>
      </c>
      <c r="H42" s="75">
        <v>22</v>
      </c>
      <c r="I42" s="75">
        <v>-14</v>
      </c>
      <c r="J42" s="75">
        <v>8</v>
      </c>
      <c r="K42" s="76">
        <v>0.25</v>
      </c>
      <c r="L42" s="76">
        <v>-0.15</v>
      </c>
      <c r="M42" s="77">
        <v>0.04</v>
      </c>
    </row>
    <row r="43" spans="1:13">
      <c r="A43" s="74" t="s">
        <v>206</v>
      </c>
      <c r="B43" s="75">
        <v>204446</v>
      </c>
      <c r="C43" s="75">
        <v>216320</v>
      </c>
      <c r="D43" s="75">
        <v>420766</v>
      </c>
      <c r="E43" s="75">
        <v>204482</v>
      </c>
      <c r="F43" s="75">
        <v>216250</v>
      </c>
      <c r="G43" s="75">
        <v>420732</v>
      </c>
      <c r="H43" s="75">
        <v>-36</v>
      </c>
      <c r="I43" s="75">
        <v>70</v>
      </c>
      <c r="J43" s="75">
        <v>34</v>
      </c>
      <c r="K43" s="76">
        <v>-0.02</v>
      </c>
      <c r="L43" s="76">
        <v>0.03</v>
      </c>
      <c r="M43" s="77">
        <v>0.01</v>
      </c>
    </row>
    <row r="44" spans="1:13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9"/>
    </row>
    <row r="45" spans="1:13">
      <c r="A45" s="74" t="s">
        <v>207</v>
      </c>
      <c r="B45" s="75">
        <v>3678</v>
      </c>
      <c r="C45" s="75">
        <v>3656</v>
      </c>
      <c r="D45" s="75">
        <v>7334</v>
      </c>
      <c r="E45" s="75">
        <v>3682</v>
      </c>
      <c r="F45" s="75">
        <v>3659</v>
      </c>
      <c r="G45" s="75">
        <v>7341</v>
      </c>
      <c r="H45" s="75">
        <v>-4</v>
      </c>
      <c r="I45" s="75">
        <v>-3</v>
      </c>
      <c r="J45" s="75">
        <v>-7</v>
      </c>
      <c r="K45" s="76">
        <v>-0.11</v>
      </c>
      <c r="L45" s="76">
        <v>-0.08</v>
      </c>
      <c r="M45" s="77">
        <v>-0.1</v>
      </c>
    </row>
    <row r="46" spans="1:13">
      <c r="A46" s="74" t="s">
        <v>208</v>
      </c>
      <c r="B46" s="75">
        <v>89812</v>
      </c>
      <c r="C46" s="75">
        <v>86041</v>
      </c>
      <c r="D46" s="75">
        <v>175853</v>
      </c>
      <c r="E46" s="75">
        <v>89832</v>
      </c>
      <c r="F46" s="75">
        <v>85994</v>
      </c>
      <c r="G46" s="75">
        <v>175826</v>
      </c>
      <c r="H46" s="75">
        <v>-20</v>
      </c>
      <c r="I46" s="75">
        <v>47</v>
      </c>
      <c r="J46" s="75">
        <v>27</v>
      </c>
      <c r="K46" s="76">
        <v>-0.02</v>
      </c>
      <c r="L46" s="76">
        <v>0.05</v>
      </c>
      <c r="M46" s="77">
        <v>0.02</v>
      </c>
    </row>
    <row r="47" spans="1:13">
      <c r="A47" s="74" t="s">
        <v>209</v>
      </c>
      <c r="B47" s="75">
        <v>70231</v>
      </c>
      <c r="C47" s="75">
        <v>74574</v>
      </c>
      <c r="D47" s="75">
        <v>144805</v>
      </c>
      <c r="E47" s="75">
        <v>70188</v>
      </c>
      <c r="F47" s="75">
        <v>74441</v>
      </c>
      <c r="G47" s="75">
        <v>144629</v>
      </c>
      <c r="H47" s="75">
        <v>43</v>
      </c>
      <c r="I47" s="75">
        <v>133</v>
      </c>
      <c r="J47" s="75">
        <v>176</v>
      </c>
      <c r="K47" s="76">
        <v>0.06</v>
      </c>
      <c r="L47" s="76">
        <v>0.18</v>
      </c>
      <c r="M47" s="77">
        <v>0.12</v>
      </c>
    </row>
    <row r="48" spans="1:13">
      <c r="A48" s="74" t="s">
        <v>210</v>
      </c>
      <c r="B48" s="75">
        <v>163721</v>
      </c>
      <c r="C48" s="75">
        <v>164271</v>
      </c>
      <c r="D48" s="75">
        <v>327992</v>
      </c>
      <c r="E48" s="75">
        <v>163702</v>
      </c>
      <c r="F48" s="75">
        <v>164094</v>
      </c>
      <c r="G48" s="75">
        <v>327796</v>
      </c>
      <c r="H48" s="75">
        <v>19</v>
      </c>
      <c r="I48" s="75">
        <v>177</v>
      </c>
      <c r="J48" s="75">
        <v>196</v>
      </c>
      <c r="K48" s="76">
        <v>0.01</v>
      </c>
      <c r="L48" s="76">
        <v>0.11</v>
      </c>
      <c r="M48" s="77">
        <v>0.06</v>
      </c>
    </row>
    <row r="49" spans="1:13">
      <c r="A49" s="7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6"/>
    </row>
    <row r="50" spans="1:13">
      <c r="A50" s="74" t="s">
        <v>211</v>
      </c>
      <c r="B50" s="75">
        <v>102675</v>
      </c>
      <c r="C50" s="75">
        <v>84756</v>
      </c>
      <c r="D50" s="75">
        <v>187431</v>
      </c>
      <c r="E50" s="75">
        <v>102622</v>
      </c>
      <c r="F50" s="75">
        <v>84792</v>
      </c>
      <c r="G50" s="75">
        <v>187414</v>
      </c>
      <c r="H50" s="75">
        <v>53</v>
      </c>
      <c r="I50" s="75">
        <v>-36</v>
      </c>
      <c r="J50" s="75">
        <v>17</v>
      </c>
      <c r="K50" s="76">
        <v>0.05</v>
      </c>
      <c r="L50" s="76">
        <v>-0.04</v>
      </c>
      <c r="M50" s="77">
        <v>0.01</v>
      </c>
    </row>
    <row r="51" spans="1:13">
      <c r="A51" s="74" t="s">
        <v>212</v>
      </c>
      <c r="B51" s="75">
        <v>69917</v>
      </c>
      <c r="C51" s="75">
        <v>66780</v>
      </c>
      <c r="D51" s="75">
        <v>136697</v>
      </c>
      <c r="E51" s="75">
        <v>69762</v>
      </c>
      <c r="F51" s="75">
        <v>66638</v>
      </c>
      <c r="G51" s="75">
        <v>136400</v>
      </c>
      <c r="H51" s="75">
        <v>155</v>
      </c>
      <c r="I51" s="75">
        <v>142</v>
      </c>
      <c r="J51" s="75">
        <v>297</v>
      </c>
      <c r="K51" s="76">
        <v>0.22</v>
      </c>
      <c r="L51" s="76">
        <v>0.21</v>
      </c>
      <c r="M51" s="77">
        <v>0.22</v>
      </c>
    </row>
    <row r="52" spans="1:13">
      <c r="A52" s="74" t="s">
        <v>213</v>
      </c>
      <c r="B52" s="75">
        <v>67583</v>
      </c>
      <c r="C52" s="75">
        <v>67632</v>
      </c>
      <c r="D52" s="75">
        <v>135215</v>
      </c>
      <c r="E52" s="75">
        <v>67637</v>
      </c>
      <c r="F52" s="75">
        <v>67477</v>
      </c>
      <c r="G52" s="75">
        <v>135114</v>
      </c>
      <c r="H52" s="75">
        <v>-54</v>
      </c>
      <c r="I52" s="75">
        <v>155</v>
      </c>
      <c r="J52" s="75">
        <v>101</v>
      </c>
      <c r="K52" s="76">
        <v>-0.08</v>
      </c>
      <c r="L52" s="76">
        <v>0.23</v>
      </c>
      <c r="M52" s="77">
        <v>7.0000000000000007E-2</v>
      </c>
    </row>
    <row r="53" spans="1:13">
      <c r="A53" s="74" t="s">
        <v>214</v>
      </c>
      <c r="B53" s="75">
        <v>240175</v>
      </c>
      <c r="C53" s="75">
        <v>219168</v>
      </c>
      <c r="D53" s="75">
        <v>459343</v>
      </c>
      <c r="E53" s="75">
        <v>240021</v>
      </c>
      <c r="F53" s="75">
        <v>218907</v>
      </c>
      <c r="G53" s="75">
        <v>458928</v>
      </c>
      <c r="H53" s="75">
        <v>154</v>
      </c>
      <c r="I53" s="75">
        <v>261</v>
      </c>
      <c r="J53" s="75">
        <v>415</v>
      </c>
      <c r="K53" s="76">
        <v>0.06</v>
      </c>
      <c r="L53" s="76">
        <v>0.12</v>
      </c>
      <c r="M53" s="77">
        <v>0.09</v>
      </c>
    </row>
    <row r="54" spans="1:13">
      <c r="A54" s="7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6"/>
    </row>
    <row r="55" spans="1:13">
      <c r="A55" s="74" t="s">
        <v>215</v>
      </c>
      <c r="B55" s="75">
        <v>172625</v>
      </c>
      <c r="C55" s="75">
        <v>175034</v>
      </c>
      <c r="D55" s="75">
        <v>347659</v>
      </c>
      <c r="E55" s="75">
        <v>172741</v>
      </c>
      <c r="F55" s="75">
        <v>175259</v>
      </c>
      <c r="G55" s="75">
        <v>348000</v>
      </c>
      <c r="H55" s="75">
        <v>-116</v>
      </c>
      <c r="I55" s="75">
        <v>-225</v>
      </c>
      <c r="J55" s="75">
        <v>-341</v>
      </c>
      <c r="K55" s="76">
        <v>-7.0000000000000007E-2</v>
      </c>
      <c r="L55" s="76">
        <v>-0.13</v>
      </c>
      <c r="M55" s="77">
        <v>-0.1</v>
      </c>
    </row>
    <row r="56" spans="1:13">
      <c r="A56" s="74" t="s">
        <v>216</v>
      </c>
      <c r="B56" s="75">
        <v>18980</v>
      </c>
      <c r="C56" s="75">
        <v>20267</v>
      </c>
      <c r="D56" s="75">
        <v>39247</v>
      </c>
      <c r="E56" s="75">
        <v>19053</v>
      </c>
      <c r="F56" s="75">
        <v>20338</v>
      </c>
      <c r="G56" s="75">
        <v>39391</v>
      </c>
      <c r="H56" s="75">
        <v>-73</v>
      </c>
      <c r="I56" s="75">
        <v>-71</v>
      </c>
      <c r="J56" s="75">
        <v>-144</v>
      </c>
      <c r="K56" s="76">
        <v>-0.38</v>
      </c>
      <c r="L56" s="76">
        <v>-0.35</v>
      </c>
      <c r="M56" s="77">
        <v>-0.37</v>
      </c>
    </row>
    <row r="57" spans="1:13">
      <c r="A57" s="74" t="s">
        <v>217</v>
      </c>
      <c r="B57" s="75">
        <v>191605</v>
      </c>
      <c r="C57" s="75">
        <v>195301</v>
      </c>
      <c r="D57" s="75">
        <v>386906</v>
      </c>
      <c r="E57" s="75">
        <v>191794</v>
      </c>
      <c r="F57" s="75">
        <v>195597</v>
      </c>
      <c r="G57" s="75">
        <v>387391</v>
      </c>
      <c r="H57" s="75">
        <v>-189</v>
      </c>
      <c r="I57" s="75">
        <v>-296</v>
      </c>
      <c r="J57" s="75">
        <v>-485</v>
      </c>
      <c r="K57" s="76">
        <v>-0.1</v>
      </c>
      <c r="L57" s="76">
        <v>-0.15</v>
      </c>
      <c r="M57" s="77">
        <v>-0.13</v>
      </c>
    </row>
    <row r="58" spans="1:13">
      <c r="A58" s="7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6"/>
    </row>
    <row r="59" spans="1:13">
      <c r="A59" s="74" t="s">
        <v>218</v>
      </c>
      <c r="B59" s="75">
        <v>175200</v>
      </c>
      <c r="C59" s="75">
        <v>180487</v>
      </c>
      <c r="D59" s="75">
        <v>355687</v>
      </c>
      <c r="E59" s="75">
        <v>175114</v>
      </c>
      <c r="F59" s="75">
        <v>180252</v>
      </c>
      <c r="G59" s="75">
        <v>355366</v>
      </c>
      <c r="H59" s="75">
        <v>86</v>
      </c>
      <c r="I59" s="75">
        <v>235</v>
      </c>
      <c r="J59" s="75">
        <v>321</v>
      </c>
      <c r="K59" s="76">
        <v>0.05</v>
      </c>
      <c r="L59" s="76">
        <v>0.13</v>
      </c>
      <c r="M59" s="77">
        <v>0.09</v>
      </c>
    </row>
    <row r="60" spans="1:13">
      <c r="A60" s="74" t="s">
        <v>219</v>
      </c>
      <c r="B60" s="75">
        <v>20346</v>
      </c>
      <c r="C60" s="75">
        <v>19781</v>
      </c>
      <c r="D60" s="75">
        <v>40127</v>
      </c>
      <c r="E60" s="75">
        <v>20337</v>
      </c>
      <c r="F60" s="75">
        <v>19725</v>
      </c>
      <c r="G60" s="75">
        <v>40062</v>
      </c>
      <c r="H60" s="75">
        <v>9</v>
      </c>
      <c r="I60" s="75">
        <v>56</v>
      </c>
      <c r="J60" s="75">
        <v>65</v>
      </c>
      <c r="K60" s="76">
        <v>0.04</v>
      </c>
      <c r="L60" s="76">
        <v>0.28000000000000003</v>
      </c>
      <c r="M60" s="77">
        <v>0.16</v>
      </c>
    </row>
    <row r="61" spans="1:13">
      <c r="A61" s="74" t="s">
        <v>220</v>
      </c>
      <c r="B61" s="75">
        <v>195546</v>
      </c>
      <c r="C61" s="75">
        <v>200268</v>
      </c>
      <c r="D61" s="75">
        <v>395814</v>
      </c>
      <c r="E61" s="75">
        <v>195451</v>
      </c>
      <c r="F61" s="75">
        <v>199977</v>
      </c>
      <c r="G61" s="75">
        <v>395428</v>
      </c>
      <c r="H61" s="75">
        <v>95</v>
      </c>
      <c r="I61" s="75">
        <v>291</v>
      </c>
      <c r="J61" s="75">
        <v>386</v>
      </c>
      <c r="K61" s="76">
        <v>0.05</v>
      </c>
      <c r="L61" s="76">
        <v>0.15</v>
      </c>
      <c r="M61" s="77">
        <v>0.1</v>
      </c>
    </row>
    <row r="62" spans="1:13">
      <c r="A62" s="7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6"/>
    </row>
    <row r="63" spans="1:13">
      <c r="A63" s="74" t="s">
        <v>221</v>
      </c>
      <c r="B63" s="75">
        <v>97995</v>
      </c>
      <c r="C63" s="75">
        <v>97355</v>
      </c>
      <c r="D63" s="75">
        <v>195350</v>
      </c>
      <c r="E63" s="75">
        <v>97860</v>
      </c>
      <c r="F63" s="75">
        <v>97240</v>
      </c>
      <c r="G63" s="75">
        <v>195100</v>
      </c>
      <c r="H63" s="75">
        <v>135</v>
      </c>
      <c r="I63" s="75">
        <v>115</v>
      </c>
      <c r="J63" s="75">
        <v>250</v>
      </c>
      <c r="K63" s="76">
        <v>0.14000000000000001</v>
      </c>
      <c r="L63" s="76">
        <v>0.12</v>
      </c>
      <c r="M63" s="77">
        <v>0.13</v>
      </c>
    </row>
    <row r="64" spans="1:13">
      <c r="A64" s="74" t="s">
        <v>222</v>
      </c>
      <c r="B64" s="75">
        <v>54489</v>
      </c>
      <c r="C64" s="75">
        <v>53872</v>
      </c>
      <c r="D64" s="75">
        <v>108361</v>
      </c>
      <c r="E64" s="75">
        <v>54400</v>
      </c>
      <c r="F64" s="75">
        <v>53833</v>
      </c>
      <c r="G64" s="75">
        <v>108233</v>
      </c>
      <c r="H64" s="75">
        <v>89</v>
      </c>
      <c r="I64" s="75">
        <v>39</v>
      </c>
      <c r="J64" s="75">
        <v>128</v>
      </c>
      <c r="K64" s="76">
        <v>0.16</v>
      </c>
      <c r="L64" s="76">
        <v>7.0000000000000007E-2</v>
      </c>
      <c r="M64" s="77">
        <v>0.12</v>
      </c>
    </row>
    <row r="65" spans="1:13">
      <c r="A65" s="74" t="s">
        <v>223</v>
      </c>
      <c r="B65" s="75">
        <v>45029</v>
      </c>
      <c r="C65" s="75">
        <v>44388</v>
      </c>
      <c r="D65" s="75">
        <v>89417</v>
      </c>
      <c r="E65" s="75">
        <v>44980</v>
      </c>
      <c r="F65" s="75">
        <v>44359</v>
      </c>
      <c r="G65" s="75">
        <v>89339</v>
      </c>
      <c r="H65" s="75">
        <v>49</v>
      </c>
      <c r="I65" s="75">
        <v>29</v>
      </c>
      <c r="J65" s="75">
        <v>78</v>
      </c>
      <c r="K65" s="76">
        <v>0.11</v>
      </c>
      <c r="L65" s="76">
        <v>7.0000000000000007E-2</v>
      </c>
      <c r="M65" s="77">
        <v>0.09</v>
      </c>
    </row>
    <row r="66" spans="1:13">
      <c r="A66" s="74" t="s">
        <v>224</v>
      </c>
      <c r="B66" s="75">
        <v>34866</v>
      </c>
      <c r="C66" s="75">
        <v>33611</v>
      </c>
      <c r="D66" s="75">
        <v>68477</v>
      </c>
      <c r="E66" s="75">
        <v>34885</v>
      </c>
      <c r="F66" s="75">
        <v>33625</v>
      </c>
      <c r="G66" s="75">
        <v>68510</v>
      </c>
      <c r="H66" s="75">
        <v>-19</v>
      </c>
      <c r="I66" s="75">
        <v>-14</v>
      </c>
      <c r="J66" s="75">
        <v>-33</v>
      </c>
      <c r="K66" s="76">
        <v>-0.05</v>
      </c>
      <c r="L66" s="76">
        <v>-0.04</v>
      </c>
      <c r="M66" s="77">
        <v>-0.05</v>
      </c>
    </row>
    <row r="67" spans="1:13">
      <c r="A67" s="74" t="s">
        <v>225</v>
      </c>
      <c r="B67" s="75">
        <v>232379</v>
      </c>
      <c r="C67" s="75">
        <v>229226</v>
      </c>
      <c r="D67" s="75">
        <v>461605</v>
      </c>
      <c r="E67" s="75">
        <v>232125</v>
      </c>
      <c r="F67" s="75">
        <v>229057</v>
      </c>
      <c r="G67" s="75">
        <v>461182</v>
      </c>
      <c r="H67" s="75">
        <v>254</v>
      </c>
      <c r="I67" s="75">
        <v>169</v>
      </c>
      <c r="J67" s="75">
        <v>423</v>
      </c>
      <c r="K67" s="76">
        <v>0.11</v>
      </c>
      <c r="L67" s="76">
        <v>7.0000000000000007E-2</v>
      </c>
      <c r="M67" s="77">
        <v>0.09</v>
      </c>
    </row>
    <row r="68" spans="1:13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6"/>
      <c r="L68" s="76"/>
      <c r="M68" s="77"/>
    </row>
    <row r="69" spans="1:13">
      <c r="A69" s="74" t="s">
        <v>226</v>
      </c>
      <c r="B69" s="75">
        <v>44089</v>
      </c>
      <c r="C69" s="75">
        <v>42525</v>
      </c>
      <c r="D69" s="75">
        <v>86614</v>
      </c>
      <c r="E69" s="75">
        <v>44097</v>
      </c>
      <c r="F69" s="75">
        <v>42498</v>
      </c>
      <c r="G69" s="75">
        <v>86595</v>
      </c>
      <c r="H69" s="75">
        <v>-8</v>
      </c>
      <c r="I69" s="75">
        <v>27</v>
      </c>
      <c r="J69" s="75">
        <v>19</v>
      </c>
      <c r="K69" s="76">
        <v>-0.02</v>
      </c>
      <c r="L69" s="76">
        <v>0.06</v>
      </c>
      <c r="M69" s="77">
        <v>0.02</v>
      </c>
    </row>
    <row r="70" spans="1:13">
      <c r="A70" s="74" t="s">
        <v>227</v>
      </c>
      <c r="B70" s="75">
        <v>113544</v>
      </c>
      <c r="C70" s="75">
        <v>110756</v>
      </c>
      <c r="D70" s="75">
        <v>224300</v>
      </c>
      <c r="E70" s="75">
        <v>113526</v>
      </c>
      <c r="F70" s="75">
        <v>110714</v>
      </c>
      <c r="G70" s="75">
        <v>224240</v>
      </c>
      <c r="H70" s="75">
        <v>18</v>
      </c>
      <c r="I70" s="75">
        <v>42</v>
      </c>
      <c r="J70" s="75">
        <v>60</v>
      </c>
      <c r="K70" s="76">
        <v>0.02</v>
      </c>
      <c r="L70" s="76">
        <v>0.04</v>
      </c>
      <c r="M70" s="77">
        <v>0.03</v>
      </c>
    </row>
    <row r="71" spans="1:13">
      <c r="A71" s="74" t="s">
        <v>228</v>
      </c>
      <c r="B71" s="75">
        <v>71464</v>
      </c>
      <c r="C71" s="75">
        <v>72766</v>
      </c>
      <c r="D71" s="75">
        <v>144230</v>
      </c>
      <c r="E71" s="75">
        <v>71365</v>
      </c>
      <c r="F71" s="75">
        <v>72739</v>
      </c>
      <c r="G71" s="75">
        <v>144104</v>
      </c>
      <c r="H71" s="75">
        <v>99</v>
      </c>
      <c r="I71" s="75">
        <v>27</v>
      </c>
      <c r="J71" s="75">
        <v>126</v>
      </c>
      <c r="K71" s="76">
        <v>0.14000000000000001</v>
      </c>
      <c r="L71" s="76">
        <v>0.04</v>
      </c>
      <c r="M71" s="77">
        <v>0.09</v>
      </c>
    </row>
    <row r="72" spans="1:13">
      <c r="A72" s="74" t="s">
        <v>229</v>
      </c>
      <c r="B72" s="75">
        <v>229097</v>
      </c>
      <c r="C72" s="75">
        <v>226047</v>
      </c>
      <c r="D72" s="75">
        <v>455144</v>
      </c>
      <c r="E72" s="75">
        <v>228988</v>
      </c>
      <c r="F72" s="75">
        <v>225951</v>
      </c>
      <c r="G72" s="75">
        <v>454939</v>
      </c>
      <c r="H72" s="75">
        <v>109</v>
      </c>
      <c r="I72" s="75">
        <v>96</v>
      </c>
      <c r="J72" s="75">
        <v>205</v>
      </c>
      <c r="K72" s="76">
        <v>0.05</v>
      </c>
      <c r="L72" s="76">
        <v>0.04</v>
      </c>
      <c r="M72" s="77">
        <v>0.05</v>
      </c>
    </row>
    <row r="73" spans="1:13">
      <c r="A73" s="74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6"/>
    </row>
    <row r="74" spans="1:13">
      <c r="A74" s="74" t="s">
        <v>230</v>
      </c>
      <c r="B74" s="75">
        <v>107415</v>
      </c>
      <c r="C74" s="75">
        <v>107739</v>
      </c>
      <c r="D74" s="75">
        <v>215154</v>
      </c>
      <c r="E74" s="75">
        <v>107357</v>
      </c>
      <c r="F74" s="75">
        <v>107648</v>
      </c>
      <c r="G74" s="75">
        <v>215005</v>
      </c>
      <c r="H74" s="75">
        <v>58</v>
      </c>
      <c r="I74" s="75">
        <v>91</v>
      </c>
      <c r="J74" s="75">
        <v>149</v>
      </c>
      <c r="K74" s="76">
        <v>0.05</v>
      </c>
      <c r="L74" s="76">
        <v>0.08</v>
      </c>
      <c r="M74" s="77">
        <v>7.0000000000000007E-2</v>
      </c>
    </row>
    <row r="75" spans="1:13">
      <c r="A75" s="74" t="s">
        <v>231</v>
      </c>
      <c r="B75" s="75">
        <v>97907</v>
      </c>
      <c r="C75" s="75">
        <v>103772</v>
      </c>
      <c r="D75" s="75">
        <v>201679</v>
      </c>
      <c r="E75" s="75">
        <v>97766</v>
      </c>
      <c r="F75" s="75">
        <v>103630</v>
      </c>
      <c r="G75" s="75">
        <v>201396</v>
      </c>
      <c r="H75" s="75">
        <v>141</v>
      </c>
      <c r="I75" s="75">
        <v>142</v>
      </c>
      <c r="J75" s="75">
        <v>283</v>
      </c>
      <c r="K75" s="76">
        <v>0.14000000000000001</v>
      </c>
      <c r="L75" s="76">
        <v>0.14000000000000001</v>
      </c>
      <c r="M75" s="77">
        <v>0.14000000000000001</v>
      </c>
    </row>
    <row r="76" spans="1:13">
      <c r="A76" s="74" t="s">
        <v>232</v>
      </c>
      <c r="B76" s="75">
        <v>13671</v>
      </c>
      <c r="C76" s="75">
        <v>14524</v>
      </c>
      <c r="D76" s="75">
        <v>28195</v>
      </c>
      <c r="E76" s="75">
        <v>13685</v>
      </c>
      <c r="F76" s="75">
        <v>14512</v>
      </c>
      <c r="G76" s="75">
        <v>28197</v>
      </c>
      <c r="H76" s="75">
        <v>-14</v>
      </c>
      <c r="I76" s="75">
        <v>12</v>
      </c>
      <c r="J76" s="75">
        <v>-2</v>
      </c>
      <c r="K76" s="76">
        <v>-0.1</v>
      </c>
      <c r="L76" s="76">
        <v>0.08</v>
      </c>
      <c r="M76" s="77">
        <v>-0.01</v>
      </c>
    </row>
    <row r="77" spans="1:13">
      <c r="A77" s="74" t="s">
        <v>233</v>
      </c>
      <c r="B77" s="75">
        <v>12052</v>
      </c>
      <c r="C77" s="75">
        <v>12950</v>
      </c>
      <c r="D77" s="75">
        <v>25002</v>
      </c>
      <c r="E77" s="75">
        <v>12080</v>
      </c>
      <c r="F77" s="75">
        <v>12971</v>
      </c>
      <c r="G77" s="75">
        <v>25051</v>
      </c>
      <c r="H77" s="75">
        <v>-28</v>
      </c>
      <c r="I77" s="75">
        <v>-21</v>
      </c>
      <c r="J77" s="75">
        <v>-49</v>
      </c>
      <c r="K77" s="76">
        <v>-0.23</v>
      </c>
      <c r="L77" s="76">
        <v>-0.16</v>
      </c>
      <c r="M77" s="77">
        <v>-0.2</v>
      </c>
    </row>
    <row r="78" spans="1:13">
      <c r="A78" s="74" t="s">
        <v>149</v>
      </c>
      <c r="B78" s="75">
        <v>25723</v>
      </c>
      <c r="C78" s="75">
        <v>27474</v>
      </c>
      <c r="D78" s="75">
        <v>53197</v>
      </c>
      <c r="E78" s="75">
        <v>25765</v>
      </c>
      <c r="F78" s="75">
        <v>27483</v>
      </c>
      <c r="G78" s="75">
        <v>53248</v>
      </c>
      <c r="H78" s="75">
        <v>-42</v>
      </c>
      <c r="I78" s="75">
        <v>-9</v>
      </c>
      <c r="J78" s="75">
        <v>-51</v>
      </c>
      <c r="K78" s="76">
        <v>-0.16</v>
      </c>
      <c r="L78" s="76">
        <v>-0.03</v>
      </c>
      <c r="M78" s="77">
        <v>-0.1</v>
      </c>
    </row>
    <row r="79" spans="1:13">
      <c r="A79" s="74" t="s">
        <v>170</v>
      </c>
      <c r="B79" s="75">
        <v>205322</v>
      </c>
      <c r="C79" s="75">
        <v>211511</v>
      </c>
      <c r="D79" s="75">
        <v>416833</v>
      </c>
      <c r="E79" s="75">
        <v>205123</v>
      </c>
      <c r="F79" s="75">
        <v>211278</v>
      </c>
      <c r="G79" s="75">
        <v>416401</v>
      </c>
      <c r="H79" s="75">
        <v>199</v>
      </c>
      <c r="I79" s="75">
        <v>233</v>
      </c>
      <c r="J79" s="75">
        <v>432</v>
      </c>
      <c r="K79" s="76">
        <v>0.1</v>
      </c>
      <c r="L79" s="76">
        <v>0.11</v>
      </c>
      <c r="M79" s="77">
        <v>0.1</v>
      </c>
    </row>
    <row r="80" spans="1:13">
      <c r="A80" s="74" t="s">
        <v>171</v>
      </c>
      <c r="B80" s="75">
        <v>25723</v>
      </c>
      <c r="C80" s="75">
        <v>27474</v>
      </c>
      <c r="D80" s="75">
        <v>53197</v>
      </c>
      <c r="E80" s="75">
        <v>25765</v>
      </c>
      <c r="F80" s="75">
        <v>27483</v>
      </c>
      <c r="G80" s="75">
        <v>53248</v>
      </c>
      <c r="H80" s="75">
        <v>-42</v>
      </c>
      <c r="I80" s="75">
        <v>-9</v>
      </c>
      <c r="J80" s="75">
        <v>-51</v>
      </c>
      <c r="K80" s="76">
        <v>-0.16</v>
      </c>
      <c r="L80" s="76">
        <v>-0.03</v>
      </c>
      <c r="M80" s="77">
        <v>-0.1</v>
      </c>
    </row>
    <row r="81" spans="1:13">
      <c r="A81" s="74" t="s">
        <v>234</v>
      </c>
      <c r="B81" s="75">
        <v>231045</v>
      </c>
      <c r="C81" s="75">
        <v>238985</v>
      </c>
      <c r="D81" s="75">
        <v>470030</v>
      </c>
      <c r="E81" s="75">
        <v>230888</v>
      </c>
      <c r="F81" s="75">
        <v>238761</v>
      </c>
      <c r="G81" s="75">
        <v>469649</v>
      </c>
      <c r="H81" s="75">
        <v>157</v>
      </c>
      <c r="I81" s="75">
        <v>224</v>
      </c>
      <c r="J81" s="75">
        <v>381</v>
      </c>
      <c r="K81" s="76">
        <v>7.0000000000000007E-2</v>
      </c>
      <c r="L81" s="76">
        <v>0.09</v>
      </c>
      <c r="M81" s="77">
        <v>0.08</v>
      </c>
    </row>
    <row r="82" spans="1:13">
      <c r="A82" s="74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6"/>
    </row>
    <row r="83" spans="1:13">
      <c r="A83" s="74" t="s">
        <v>226</v>
      </c>
      <c r="B83" s="75">
        <v>28889</v>
      </c>
      <c r="C83" s="75">
        <v>28578</v>
      </c>
      <c r="D83" s="75">
        <v>57467</v>
      </c>
      <c r="E83" s="75">
        <v>28930</v>
      </c>
      <c r="F83" s="75">
        <v>28649</v>
      </c>
      <c r="G83" s="75">
        <v>57579</v>
      </c>
      <c r="H83" s="75">
        <v>-41</v>
      </c>
      <c r="I83" s="75">
        <v>-71</v>
      </c>
      <c r="J83" s="75">
        <v>-112</v>
      </c>
      <c r="K83" s="76">
        <v>-0.14000000000000001</v>
      </c>
      <c r="L83" s="76">
        <v>-0.25</v>
      </c>
      <c r="M83" s="77">
        <v>-0.19</v>
      </c>
    </row>
    <row r="84" spans="1:13">
      <c r="A84" s="74" t="s">
        <v>228</v>
      </c>
      <c r="B84" s="75">
        <v>43245</v>
      </c>
      <c r="C84" s="75">
        <v>43674</v>
      </c>
      <c r="D84" s="75">
        <v>86919</v>
      </c>
      <c r="E84" s="75">
        <v>43264</v>
      </c>
      <c r="F84" s="75">
        <v>43700</v>
      </c>
      <c r="G84" s="75">
        <v>86964</v>
      </c>
      <c r="H84" s="75">
        <v>-19</v>
      </c>
      <c r="I84" s="75">
        <v>-26</v>
      </c>
      <c r="J84" s="75">
        <v>-45</v>
      </c>
      <c r="K84" s="76">
        <v>-0.04</v>
      </c>
      <c r="L84" s="76">
        <v>-0.06</v>
      </c>
      <c r="M84" s="77">
        <v>-0.05</v>
      </c>
    </row>
    <row r="85" spans="1:13">
      <c r="A85" s="74" t="s">
        <v>235</v>
      </c>
      <c r="B85" s="75">
        <v>96012</v>
      </c>
      <c r="C85" s="75">
        <v>89526</v>
      </c>
      <c r="D85" s="75">
        <v>185538</v>
      </c>
      <c r="E85" s="75">
        <v>95991</v>
      </c>
      <c r="F85" s="75">
        <v>89497</v>
      </c>
      <c r="G85" s="75">
        <v>185488</v>
      </c>
      <c r="H85" s="75">
        <v>21</v>
      </c>
      <c r="I85" s="75">
        <v>29</v>
      </c>
      <c r="J85" s="75">
        <v>50</v>
      </c>
      <c r="K85" s="76">
        <v>0.02</v>
      </c>
      <c r="L85" s="76">
        <v>0.03</v>
      </c>
      <c r="M85" s="77">
        <v>0.03</v>
      </c>
    </row>
    <row r="86" spans="1:13">
      <c r="A86" s="74" t="s">
        <v>236</v>
      </c>
      <c r="B86" s="75">
        <v>42456</v>
      </c>
      <c r="C86" s="75">
        <v>41248</v>
      </c>
      <c r="D86" s="75">
        <v>83704</v>
      </c>
      <c r="E86" s="75">
        <v>42504</v>
      </c>
      <c r="F86" s="75">
        <v>41241</v>
      </c>
      <c r="G86" s="75">
        <v>83745</v>
      </c>
      <c r="H86" s="75">
        <v>-48</v>
      </c>
      <c r="I86" s="75">
        <v>7</v>
      </c>
      <c r="J86" s="75">
        <v>-41</v>
      </c>
      <c r="K86" s="76">
        <v>-0.11</v>
      </c>
      <c r="L86" s="76">
        <v>0.02</v>
      </c>
      <c r="M86" s="77">
        <v>-0.05</v>
      </c>
    </row>
    <row r="87" spans="1:13">
      <c r="A87" s="74" t="s">
        <v>237</v>
      </c>
      <c r="B87" s="75">
        <v>10102</v>
      </c>
      <c r="C87" s="75">
        <v>9801</v>
      </c>
      <c r="D87" s="75">
        <v>19903</v>
      </c>
      <c r="E87" s="75">
        <v>10108</v>
      </c>
      <c r="F87" s="75">
        <v>9791</v>
      </c>
      <c r="G87" s="75">
        <v>19899</v>
      </c>
      <c r="H87" s="75">
        <v>-6</v>
      </c>
      <c r="I87" s="75">
        <v>10</v>
      </c>
      <c r="J87" s="75">
        <v>4</v>
      </c>
      <c r="K87" s="76">
        <v>-0.06</v>
      </c>
      <c r="L87" s="76">
        <v>0.1</v>
      </c>
      <c r="M87" s="77">
        <v>0.02</v>
      </c>
    </row>
    <row r="88" spans="1:13">
      <c r="A88" s="74" t="s">
        <v>238</v>
      </c>
      <c r="B88" s="75">
        <v>17305</v>
      </c>
      <c r="C88" s="75">
        <v>15767</v>
      </c>
      <c r="D88" s="75">
        <v>33072</v>
      </c>
      <c r="E88" s="75">
        <v>17339</v>
      </c>
      <c r="F88" s="75">
        <v>15766</v>
      </c>
      <c r="G88" s="75">
        <v>33105</v>
      </c>
      <c r="H88" s="75">
        <v>-34</v>
      </c>
      <c r="I88" s="75">
        <v>1</v>
      </c>
      <c r="J88" s="75">
        <v>-33</v>
      </c>
      <c r="K88" s="76">
        <v>-0.2</v>
      </c>
      <c r="L88" s="76">
        <v>0.01</v>
      </c>
      <c r="M88" s="77">
        <v>-0.1</v>
      </c>
    </row>
    <row r="89" spans="1:13">
      <c r="A89" s="74" t="s">
        <v>239</v>
      </c>
      <c r="B89" s="75">
        <v>1343</v>
      </c>
      <c r="C89" s="75">
        <v>1242</v>
      </c>
      <c r="D89" s="75">
        <v>2585</v>
      </c>
      <c r="E89" s="75">
        <v>1350</v>
      </c>
      <c r="F89" s="75">
        <v>1248</v>
      </c>
      <c r="G89" s="75">
        <v>2598</v>
      </c>
      <c r="H89" s="75">
        <v>-7</v>
      </c>
      <c r="I89" s="75">
        <v>-6</v>
      </c>
      <c r="J89" s="75">
        <v>-13</v>
      </c>
      <c r="K89" s="76">
        <v>-0.52</v>
      </c>
      <c r="L89" s="76">
        <v>-0.48</v>
      </c>
      <c r="M89" s="77">
        <v>-0.5</v>
      </c>
    </row>
    <row r="90" spans="1:13" ht="14.25" customHeight="1">
      <c r="A90" s="74" t="s">
        <v>162</v>
      </c>
      <c r="B90" s="75">
        <v>18648</v>
      </c>
      <c r="C90" s="75">
        <v>17009</v>
      </c>
      <c r="D90" s="75">
        <v>35657</v>
      </c>
      <c r="E90" s="75">
        <v>18689</v>
      </c>
      <c r="F90" s="75">
        <v>17014</v>
      </c>
      <c r="G90" s="75">
        <v>35703</v>
      </c>
      <c r="H90" s="75">
        <v>-41</v>
      </c>
      <c r="I90" s="75">
        <v>-5</v>
      </c>
      <c r="J90" s="75">
        <v>-46</v>
      </c>
      <c r="K90" s="76">
        <v>-0.22</v>
      </c>
      <c r="L90" s="76">
        <v>-0.03</v>
      </c>
      <c r="M90" s="77">
        <v>-0.13</v>
      </c>
    </row>
    <row r="91" spans="1:13">
      <c r="A91" s="74" t="s">
        <v>170</v>
      </c>
      <c r="B91" s="75">
        <v>220704</v>
      </c>
      <c r="C91" s="75">
        <v>212827</v>
      </c>
      <c r="D91" s="75">
        <v>433531</v>
      </c>
      <c r="E91" s="75">
        <v>220797</v>
      </c>
      <c r="F91" s="75">
        <v>212878</v>
      </c>
      <c r="G91" s="75">
        <v>433675</v>
      </c>
      <c r="H91" s="75">
        <v>-93</v>
      </c>
      <c r="I91" s="75">
        <v>-51</v>
      </c>
      <c r="J91" s="75">
        <v>-144</v>
      </c>
      <c r="K91" s="76">
        <v>-0.04</v>
      </c>
      <c r="L91" s="76">
        <v>-0.02</v>
      </c>
      <c r="M91" s="77">
        <v>-0.03</v>
      </c>
    </row>
    <row r="92" spans="1:13">
      <c r="A92" s="74" t="s">
        <v>171</v>
      </c>
      <c r="B92" s="75">
        <v>18648</v>
      </c>
      <c r="C92" s="75">
        <v>17009</v>
      </c>
      <c r="D92" s="75">
        <v>35657</v>
      </c>
      <c r="E92" s="75">
        <v>18689</v>
      </c>
      <c r="F92" s="75">
        <v>17014</v>
      </c>
      <c r="G92" s="75">
        <v>35703</v>
      </c>
      <c r="H92" s="75">
        <v>-41</v>
      </c>
      <c r="I92" s="75">
        <v>-5</v>
      </c>
      <c r="J92" s="75">
        <v>-46</v>
      </c>
      <c r="K92" s="76">
        <v>-0.22</v>
      </c>
      <c r="L92" s="76">
        <v>-0.03</v>
      </c>
      <c r="M92" s="77">
        <v>-0.13</v>
      </c>
    </row>
    <row r="93" spans="1:13">
      <c r="A93" s="74" t="s">
        <v>240</v>
      </c>
      <c r="B93" s="75">
        <v>239352</v>
      </c>
      <c r="C93" s="75">
        <v>229836</v>
      </c>
      <c r="D93" s="75">
        <v>469188</v>
      </c>
      <c r="E93" s="75">
        <v>239486</v>
      </c>
      <c r="F93" s="75">
        <v>229892</v>
      </c>
      <c r="G93" s="75">
        <v>469378</v>
      </c>
      <c r="H93" s="75">
        <v>-134</v>
      </c>
      <c r="I93" s="75">
        <v>-56</v>
      </c>
      <c r="J93" s="75">
        <v>-190</v>
      </c>
      <c r="K93" s="76">
        <v>-0.06</v>
      </c>
      <c r="L93" s="76">
        <v>-0.02</v>
      </c>
      <c r="M93" s="77">
        <v>-0.04</v>
      </c>
    </row>
    <row r="94" spans="1:13" ht="12" customHeight="1">
      <c r="A94" s="74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6"/>
    </row>
    <row r="95" spans="1:13">
      <c r="A95" s="74" t="s">
        <v>241</v>
      </c>
      <c r="B95" s="75">
        <v>79475</v>
      </c>
      <c r="C95" s="75">
        <v>84025</v>
      </c>
      <c r="D95" s="75">
        <v>163500</v>
      </c>
      <c r="E95" s="75">
        <v>79523</v>
      </c>
      <c r="F95" s="75">
        <v>84176</v>
      </c>
      <c r="G95" s="75">
        <v>163699</v>
      </c>
      <c r="H95" s="75">
        <v>-48</v>
      </c>
      <c r="I95" s="75">
        <v>-151</v>
      </c>
      <c r="J95" s="75">
        <v>-199</v>
      </c>
      <c r="K95" s="76">
        <v>-0.06</v>
      </c>
      <c r="L95" s="76">
        <v>-0.18</v>
      </c>
      <c r="M95" s="77">
        <v>-0.12</v>
      </c>
    </row>
    <row r="96" spans="1:13">
      <c r="A96" s="74" t="s">
        <v>242</v>
      </c>
      <c r="B96" s="75">
        <v>67998</v>
      </c>
      <c r="C96" s="75">
        <v>67991</v>
      </c>
      <c r="D96" s="75">
        <v>135989</v>
      </c>
      <c r="E96" s="75">
        <v>68008</v>
      </c>
      <c r="F96" s="75">
        <v>68043</v>
      </c>
      <c r="G96" s="75">
        <v>136051</v>
      </c>
      <c r="H96" s="75">
        <v>-10</v>
      </c>
      <c r="I96" s="75">
        <v>-52</v>
      </c>
      <c r="J96" s="75">
        <v>-62</v>
      </c>
      <c r="K96" s="76">
        <v>-0.01</v>
      </c>
      <c r="L96" s="76">
        <v>-0.08</v>
      </c>
      <c r="M96" s="77">
        <v>-0.05</v>
      </c>
    </row>
    <row r="97" spans="1:13">
      <c r="A97" s="74" t="s">
        <v>243</v>
      </c>
      <c r="B97" s="75">
        <v>17870</v>
      </c>
      <c r="C97" s="75">
        <v>18568</v>
      </c>
      <c r="D97" s="75">
        <v>36438</v>
      </c>
      <c r="E97" s="75">
        <v>17892</v>
      </c>
      <c r="F97" s="75">
        <v>18579</v>
      </c>
      <c r="G97" s="75">
        <v>36471</v>
      </c>
      <c r="H97" s="75">
        <v>-22</v>
      </c>
      <c r="I97" s="75">
        <v>-11</v>
      </c>
      <c r="J97" s="75">
        <v>-33</v>
      </c>
      <c r="K97" s="76">
        <v>-0.12</v>
      </c>
      <c r="L97" s="76">
        <v>-0.06</v>
      </c>
      <c r="M97" s="77">
        <v>-0.09</v>
      </c>
    </row>
    <row r="98" spans="1:13">
      <c r="A98" s="74" t="s">
        <v>244</v>
      </c>
      <c r="B98" s="75">
        <v>4061</v>
      </c>
      <c r="C98" s="75">
        <v>4003</v>
      </c>
      <c r="D98" s="75">
        <v>8064</v>
      </c>
      <c r="E98" s="75">
        <v>4056</v>
      </c>
      <c r="F98" s="75">
        <v>4004</v>
      </c>
      <c r="G98" s="75">
        <v>8060</v>
      </c>
      <c r="H98" s="75">
        <v>5</v>
      </c>
      <c r="I98" s="75">
        <v>-1</v>
      </c>
      <c r="J98" s="75">
        <v>4</v>
      </c>
      <c r="K98" s="76">
        <v>0.12</v>
      </c>
      <c r="L98" s="76">
        <v>-0.02</v>
      </c>
      <c r="M98" s="77">
        <v>0.05</v>
      </c>
    </row>
    <row r="99" spans="1:13">
      <c r="A99" s="74" t="s">
        <v>245</v>
      </c>
      <c r="B99" s="75">
        <v>7103</v>
      </c>
      <c r="C99" s="75">
        <v>7183</v>
      </c>
      <c r="D99" s="75">
        <v>14286</v>
      </c>
      <c r="E99" s="75">
        <v>7086</v>
      </c>
      <c r="F99" s="75">
        <v>7177</v>
      </c>
      <c r="G99" s="75">
        <v>14263</v>
      </c>
      <c r="H99" s="75">
        <v>17</v>
      </c>
      <c r="I99" s="75">
        <v>6</v>
      </c>
      <c r="J99" s="75">
        <v>23</v>
      </c>
      <c r="K99" s="76">
        <v>0.24</v>
      </c>
      <c r="L99" s="76">
        <v>0.08</v>
      </c>
      <c r="M99" s="77">
        <v>0.16</v>
      </c>
    </row>
    <row r="100" spans="1:13">
      <c r="A100" s="74" t="s">
        <v>246</v>
      </c>
      <c r="B100" s="75">
        <v>4838</v>
      </c>
      <c r="C100" s="75">
        <v>4975</v>
      </c>
      <c r="D100" s="75">
        <v>9813</v>
      </c>
      <c r="E100" s="75">
        <v>4854</v>
      </c>
      <c r="F100" s="75">
        <v>4977</v>
      </c>
      <c r="G100" s="75">
        <v>9831</v>
      </c>
      <c r="H100" s="75">
        <v>-16</v>
      </c>
      <c r="I100" s="75">
        <v>-2</v>
      </c>
      <c r="J100" s="75">
        <v>-18</v>
      </c>
      <c r="K100" s="76">
        <v>-0.33</v>
      </c>
      <c r="L100" s="76">
        <v>-0.04</v>
      </c>
      <c r="M100" s="77">
        <v>-0.18</v>
      </c>
    </row>
    <row r="101" spans="1:13">
      <c r="A101" s="74" t="s">
        <v>247</v>
      </c>
      <c r="B101" s="75">
        <v>4558</v>
      </c>
      <c r="C101" s="75">
        <v>4834</v>
      </c>
      <c r="D101" s="75">
        <v>9392</v>
      </c>
      <c r="E101" s="75">
        <v>4584</v>
      </c>
      <c r="F101" s="75">
        <v>4842</v>
      </c>
      <c r="G101" s="75">
        <v>9426</v>
      </c>
      <c r="H101" s="75">
        <v>-26</v>
      </c>
      <c r="I101" s="75">
        <v>-8</v>
      </c>
      <c r="J101" s="75">
        <v>-34</v>
      </c>
      <c r="K101" s="76">
        <v>-0.56999999999999995</v>
      </c>
      <c r="L101" s="76">
        <v>-0.17</v>
      </c>
      <c r="M101" s="77">
        <v>-0.36</v>
      </c>
    </row>
    <row r="102" spans="1:13">
      <c r="A102" s="74" t="s">
        <v>248</v>
      </c>
      <c r="B102" s="75">
        <v>6935</v>
      </c>
      <c r="C102" s="75">
        <v>7188</v>
      </c>
      <c r="D102" s="75">
        <v>14123</v>
      </c>
      <c r="E102" s="75">
        <v>6930</v>
      </c>
      <c r="F102" s="75">
        <v>7164</v>
      </c>
      <c r="G102" s="75">
        <v>14094</v>
      </c>
      <c r="H102" s="75">
        <v>5</v>
      </c>
      <c r="I102" s="75">
        <v>24</v>
      </c>
      <c r="J102" s="75">
        <v>29</v>
      </c>
      <c r="K102" s="76">
        <v>7.0000000000000007E-2</v>
      </c>
      <c r="L102" s="76">
        <v>0.34</v>
      </c>
      <c r="M102" s="77">
        <v>0.21</v>
      </c>
    </row>
    <row r="103" spans="1:13">
      <c r="A103" s="74" t="s">
        <v>155</v>
      </c>
      <c r="B103" s="75">
        <v>27495</v>
      </c>
      <c r="C103" s="75">
        <v>28183</v>
      </c>
      <c r="D103" s="75">
        <v>55678</v>
      </c>
      <c r="E103" s="75">
        <v>27510</v>
      </c>
      <c r="F103" s="75">
        <v>28164</v>
      </c>
      <c r="G103" s="75">
        <v>55674</v>
      </c>
      <c r="H103" s="75">
        <v>-15</v>
      </c>
      <c r="I103" s="75">
        <v>19</v>
      </c>
      <c r="J103" s="75">
        <v>4</v>
      </c>
      <c r="K103" s="76">
        <v>-0.05</v>
      </c>
      <c r="L103" s="76">
        <v>7.0000000000000007E-2</v>
      </c>
      <c r="M103" s="77">
        <v>0.01</v>
      </c>
    </row>
    <row r="104" spans="1:13">
      <c r="A104" s="74" t="s">
        <v>249</v>
      </c>
      <c r="B104" s="75">
        <v>5106</v>
      </c>
      <c r="C104" s="75">
        <v>5433</v>
      </c>
      <c r="D104" s="75">
        <v>10539</v>
      </c>
      <c r="E104" s="75">
        <v>5116</v>
      </c>
      <c r="F104" s="75">
        <v>5481</v>
      </c>
      <c r="G104" s="75">
        <v>10597</v>
      </c>
      <c r="H104" s="75">
        <v>-10</v>
      </c>
      <c r="I104" s="75">
        <v>-48</v>
      </c>
      <c r="J104" s="75">
        <v>-58</v>
      </c>
      <c r="K104" s="76">
        <v>-0.2</v>
      </c>
      <c r="L104" s="76">
        <v>-0.88</v>
      </c>
      <c r="M104" s="77">
        <v>-0.55000000000000004</v>
      </c>
    </row>
    <row r="105" spans="1:13">
      <c r="A105" s="74" t="s">
        <v>250</v>
      </c>
      <c r="B105" s="75">
        <v>3128</v>
      </c>
      <c r="C105" s="75">
        <v>3613</v>
      </c>
      <c r="D105" s="75">
        <v>6741</v>
      </c>
      <c r="E105" s="75">
        <v>3125</v>
      </c>
      <c r="F105" s="75">
        <v>3620</v>
      </c>
      <c r="G105" s="75">
        <v>6745</v>
      </c>
      <c r="H105" s="75">
        <v>3</v>
      </c>
      <c r="I105" s="75">
        <v>-7</v>
      </c>
      <c r="J105" s="75">
        <v>-4</v>
      </c>
      <c r="K105" s="76">
        <v>0.1</v>
      </c>
      <c r="L105" s="76">
        <v>-0.19</v>
      </c>
      <c r="M105" s="77">
        <v>-0.06</v>
      </c>
    </row>
    <row r="106" spans="1:13">
      <c r="A106" s="74" t="s">
        <v>251</v>
      </c>
      <c r="B106" s="75">
        <v>10431</v>
      </c>
      <c r="C106" s="75">
        <v>12040</v>
      </c>
      <c r="D106" s="75">
        <v>22471</v>
      </c>
      <c r="E106" s="75">
        <v>10430</v>
      </c>
      <c r="F106" s="75">
        <v>12061</v>
      </c>
      <c r="G106" s="75">
        <v>22491</v>
      </c>
      <c r="H106" s="75">
        <v>1</v>
      </c>
      <c r="I106" s="75">
        <v>-21</v>
      </c>
      <c r="J106" s="75">
        <v>-20</v>
      </c>
      <c r="K106" s="76">
        <v>0.01</v>
      </c>
      <c r="L106" s="76">
        <v>-0.17</v>
      </c>
      <c r="M106" s="77">
        <v>-0.09</v>
      </c>
    </row>
    <row r="107" spans="1:13">
      <c r="A107" s="74" t="s">
        <v>159</v>
      </c>
      <c r="B107" s="75">
        <v>18665</v>
      </c>
      <c r="C107" s="75">
        <v>21086</v>
      </c>
      <c r="D107" s="75">
        <v>39751</v>
      </c>
      <c r="E107" s="75">
        <v>18671</v>
      </c>
      <c r="F107" s="75">
        <v>21162</v>
      </c>
      <c r="G107" s="75">
        <v>39833</v>
      </c>
      <c r="H107" s="75">
        <v>-6</v>
      </c>
      <c r="I107" s="75">
        <v>-76</v>
      </c>
      <c r="J107" s="75">
        <v>-82</v>
      </c>
      <c r="K107" s="76">
        <v>-0.03</v>
      </c>
      <c r="L107" s="76">
        <v>-0.36</v>
      </c>
      <c r="M107" s="77">
        <v>-0.21</v>
      </c>
    </row>
    <row r="108" spans="1:13">
      <c r="A108" s="74" t="s">
        <v>170</v>
      </c>
      <c r="B108" s="75">
        <v>165343</v>
      </c>
      <c r="C108" s="75">
        <v>170584</v>
      </c>
      <c r="D108" s="75">
        <v>335927</v>
      </c>
      <c r="E108" s="75">
        <v>165423</v>
      </c>
      <c r="F108" s="75">
        <v>170798</v>
      </c>
      <c r="G108" s="75">
        <v>336221</v>
      </c>
      <c r="H108" s="75">
        <v>-80</v>
      </c>
      <c r="I108" s="75">
        <v>-214</v>
      </c>
      <c r="J108" s="75">
        <v>-294</v>
      </c>
      <c r="K108" s="76">
        <v>-0.05</v>
      </c>
      <c r="L108" s="76">
        <v>-0.13</v>
      </c>
      <c r="M108" s="77">
        <v>-0.09</v>
      </c>
    </row>
    <row r="109" spans="1:13">
      <c r="A109" s="74" t="s">
        <v>171</v>
      </c>
      <c r="B109" s="75">
        <v>46160</v>
      </c>
      <c r="C109" s="75">
        <v>49269</v>
      </c>
      <c r="D109" s="75">
        <v>95429</v>
      </c>
      <c r="E109" s="75">
        <v>46181</v>
      </c>
      <c r="F109" s="75">
        <v>49326</v>
      </c>
      <c r="G109" s="75">
        <v>95507</v>
      </c>
      <c r="H109" s="75">
        <v>-21</v>
      </c>
      <c r="I109" s="75">
        <v>-57</v>
      </c>
      <c r="J109" s="75">
        <v>-78</v>
      </c>
      <c r="K109" s="76">
        <v>-0.05</v>
      </c>
      <c r="L109" s="76">
        <v>-0.12</v>
      </c>
      <c r="M109" s="77">
        <v>-0.08</v>
      </c>
    </row>
    <row r="110" spans="1:13">
      <c r="A110" s="74" t="s">
        <v>252</v>
      </c>
      <c r="B110" s="75">
        <v>211503</v>
      </c>
      <c r="C110" s="75">
        <v>219853</v>
      </c>
      <c r="D110" s="75">
        <v>431356</v>
      </c>
      <c r="E110" s="75">
        <v>211604</v>
      </c>
      <c r="F110" s="75">
        <v>220124</v>
      </c>
      <c r="G110" s="75">
        <v>431728</v>
      </c>
      <c r="H110" s="75">
        <v>-101</v>
      </c>
      <c r="I110" s="75">
        <v>-271</v>
      </c>
      <c r="J110" s="75">
        <v>-372</v>
      </c>
      <c r="K110" s="76">
        <v>-0.05</v>
      </c>
      <c r="L110" s="76">
        <v>-0.12</v>
      </c>
      <c r="M110" s="77">
        <v>-0.09</v>
      </c>
    </row>
    <row r="111" spans="1:13" ht="13.5" customHeight="1">
      <c r="A111" s="74"/>
      <c r="B111" s="75"/>
      <c r="C111" s="75"/>
      <c r="D111" s="75"/>
      <c r="E111" s="75"/>
      <c r="F111" s="75"/>
      <c r="G111" s="75"/>
      <c r="H111" s="75"/>
      <c r="I111" s="75"/>
      <c r="J111" s="75"/>
      <c r="K111" s="105"/>
      <c r="L111" s="105"/>
      <c r="M111" s="106"/>
    </row>
    <row r="112" spans="1:13" ht="13.5" customHeight="1">
      <c r="A112" s="74" t="s">
        <v>253</v>
      </c>
      <c r="B112" s="75">
        <v>37530</v>
      </c>
      <c r="C112" s="75">
        <v>34525</v>
      </c>
      <c r="D112" s="75">
        <v>72055</v>
      </c>
      <c r="E112" s="75">
        <v>37507</v>
      </c>
      <c r="F112" s="75">
        <v>34442</v>
      </c>
      <c r="G112" s="75">
        <v>71949</v>
      </c>
      <c r="H112" s="75">
        <v>23</v>
      </c>
      <c r="I112" s="75">
        <v>83</v>
      </c>
      <c r="J112" s="75">
        <v>106</v>
      </c>
      <c r="K112" s="76">
        <v>0.06</v>
      </c>
      <c r="L112" s="76">
        <v>0.24</v>
      </c>
      <c r="M112" s="77">
        <v>0.15</v>
      </c>
    </row>
    <row r="113" spans="1:13">
      <c r="A113" s="74" t="s">
        <v>254</v>
      </c>
      <c r="B113" s="75">
        <v>94128</v>
      </c>
      <c r="C113" s="75">
        <v>93370</v>
      </c>
      <c r="D113" s="75">
        <v>187498</v>
      </c>
      <c r="E113" s="75">
        <v>94202</v>
      </c>
      <c r="F113" s="75">
        <v>93335</v>
      </c>
      <c r="G113" s="75">
        <v>187537</v>
      </c>
      <c r="H113" s="75">
        <v>-74</v>
      </c>
      <c r="I113" s="75">
        <v>35</v>
      </c>
      <c r="J113" s="75">
        <v>-39</v>
      </c>
      <c r="K113" s="76">
        <v>-0.08</v>
      </c>
      <c r="L113" s="76">
        <v>0.04</v>
      </c>
      <c r="M113" s="77">
        <v>-0.02</v>
      </c>
    </row>
    <row r="114" spans="1:13">
      <c r="A114" s="74" t="s">
        <v>255</v>
      </c>
      <c r="B114" s="75">
        <v>88324</v>
      </c>
      <c r="C114" s="75">
        <v>91948</v>
      </c>
      <c r="D114" s="75">
        <v>180272</v>
      </c>
      <c r="E114" s="75">
        <v>88249</v>
      </c>
      <c r="F114" s="75">
        <v>91853</v>
      </c>
      <c r="G114" s="75">
        <v>180102</v>
      </c>
      <c r="H114" s="75">
        <v>75</v>
      </c>
      <c r="I114" s="75">
        <v>95</v>
      </c>
      <c r="J114" s="75">
        <v>170</v>
      </c>
      <c r="K114" s="76">
        <v>0.08</v>
      </c>
      <c r="L114" s="76">
        <v>0.1</v>
      </c>
      <c r="M114" s="77">
        <v>0.09</v>
      </c>
    </row>
    <row r="115" spans="1:13" ht="13.5" customHeight="1">
      <c r="A115" s="74" t="s">
        <v>256</v>
      </c>
      <c r="B115" s="75">
        <v>219982</v>
      </c>
      <c r="C115" s="75">
        <v>219843</v>
      </c>
      <c r="D115" s="75">
        <v>439825</v>
      </c>
      <c r="E115" s="75">
        <v>219958</v>
      </c>
      <c r="F115" s="75">
        <v>219630</v>
      </c>
      <c r="G115" s="75">
        <v>439588</v>
      </c>
      <c r="H115" s="75">
        <v>24</v>
      </c>
      <c r="I115" s="75">
        <v>213</v>
      </c>
      <c r="J115" s="75">
        <v>237</v>
      </c>
      <c r="K115" s="76">
        <v>0.01</v>
      </c>
      <c r="L115" s="76">
        <v>0.1</v>
      </c>
      <c r="M115" s="77">
        <v>0.05</v>
      </c>
    </row>
    <row r="116" spans="1:13" ht="13.5" customHeight="1">
      <c r="A116" s="74"/>
      <c r="B116" s="75"/>
      <c r="C116" s="75"/>
      <c r="D116" s="75"/>
      <c r="E116" s="75"/>
      <c r="F116" s="75"/>
      <c r="G116" s="75"/>
      <c r="H116" s="75"/>
      <c r="I116" s="75"/>
      <c r="J116" s="75"/>
      <c r="K116" s="105"/>
      <c r="L116" s="105"/>
      <c r="M116" s="106"/>
    </row>
    <row r="117" spans="1:13">
      <c r="A117" s="74" t="s">
        <v>257</v>
      </c>
      <c r="B117" s="75">
        <v>1533380</v>
      </c>
      <c r="C117" s="75">
        <v>1564505</v>
      </c>
      <c r="D117" s="75">
        <v>3097885</v>
      </c>
      <c r="E117" s="75">
        <v>1533422</v>
      </c>
      <c r="F117" s="75">
        <v>1563789</v>
      </c>
      <c r="G117" s="75">
        <v>3097211</v>
      </c>
      <c r="H117" s="75">
        <v>-42</v>
      </c>
      <c r="I117" s="75">
        <v>716</v>
      </c>
      <c r="J117" s="75">
        <v>674</v>
      </c>
      <c r="K117" s="76">
        <v>0</v>
      </c>
      <c r="L117" s="76">
        <v>0.05</v>
      </c>
      <c r="M117" s="77">
        <v>0.02</v>
      </c>
    </row>
    <row r="118" spans="1:13">
      <c r="A118" s="74" t="s">
        <v>258</v>
      </c>
      <c r="B118" s="75">
        <v>623878</v>
      </c>
      <c r="C118" s="75">
        <v>603282</v>
      </c>
      <c r="D118" s="75">
        <v>1227160</v>
      </c>
      <c r="E118" s="75">
        <v>623681</v>
      </c>
      <c r="F118" s="75">
        <v>602631</v>
      </c>
      <c r="G118" s="75">
        <v>1226312</v>
      </c>
      <c r="H118" s="75">
        <v>197</v>
      </c>
      <c r="I118" s="75">
        <v>651</v>
      </c>
      <c r="J118" s="75">
        <v>848</v>
      </c>
      <c r="K118" s="76">
        <v>0.03</v>
      </c>
      <c r="L118" s="76">
        <v>0.11</v>
      </c>
      <c r="M118" s="77">
        <v>7.0000000000000007E-2</v>
      </c>
    </row>
    <row r="119" spans="1:13" s="111" customFormat="1">
      <c r="A119" s="110" t="s">
        <v>259</v>
      </c>
      <c r="B119" s="79">
        <v>301231</v>
      </c>
      <c r="C119" s="79">
        <v>298299</v>
      </c>
      <c r="D119" s="79">
        <v>599530</v>
      </c>
      <c r="E119" s="79">
        <v>301182</v>
      </c>
      <c r="F119" s="79">
        <v>298300</v>
      </c>
      <c r="G119" s="79">
        <v>599482</v>
      </c>
      <c r="H119" s="75">
        <v>49</v>
      </c>
      <c r="I119" s="75">
        <v>-1</v>
      </c>
      <c r="J119" s="75">
        <v>48</v>
      </c>
      <c r="K119" s="76">
        <v>0.02</v>
      </c>
      <c r="L119" s="76">
        <v>0</v>
      </c>
      <c r="M119" s="77">
        <v>0.01</v>
      </c>
    </row>
    <row r="120" spans="1:13">
      <c r="A120" s="74" t="s">
        <v>260</v>
      </c>
      <c r="B120" s="75">
        <v>2458489</v>
      </c>
      <c r="C120" s="75">
        <v>2466086</v>
      </c>
      <c r="D120" s="75">
        <v>4924575</v>
      </c>
      <c r="E120" s="75">
        <v>2458285</v>
      </c>
      <c r="F120" s="75">
        <v>2464720</v>
      </c>
      <c r="G120" s="75">
        <v>4923005</v>
      </c>
      <c r="H120" s="75">
        <v>204</v>
      </c>
      <c r="I120" s="75">
        <v>1366</v>
      </c>
      <c r="J120" s="75">
        <v>1570</v>
      </c>
      <c r="K120" s="76">
        <v>0.01</v>
      </c>
      <c r="L120" s="76">
        <v>0.06</v>
      </c>
      <c r="M120" s="77">
        <v>0.03</v>
      </c>
    </row>
    <row r="121" spans="1:13">
      <c r="A121" s="74" t="s">
        <v>261</v>
      </c>
      <c r="B121" s="75">
        <v>1212419</v>
      </c>
      <c r="C121" s="75">
        <v>1234682</v>
      </c>
      <c r="D121" s="75">
        <v>2447101</v>
      </c>
      <c r="E121" s="75">
        <v>1212103</v>
      </c>
      <c r="F121" s="75">
        <v>1234503</v>
      </c>
      <c r="G121" s="75">
        <v>2446606</v>
      </c>
      <c r="H121" s="75">
        <v>316</v>
      </c>
      <c r="I121" s="75">
        <v>179</v>
      </c>
      <c r="J121" s="75">
        <v>495</v>
      </c>
      <c r="K121" s="76">
        <v>0.03</v>
      </c>
      <c r="L121" s="76">
        <v>0.01</v>
      </c>
      <c r="M121" s="77">
        <v>0.02</v>
      </c>
    </row>
    <row r="122" spans="1:13">
      <c r="A122" s="74" t="s">
        <v>262</v>
      </c>
      <c r="B122" s="75">
        <v>3670908</v>
      </c>
      <c r="C122" s="75">
        <v>3700768</v>
      </c>
      <c r="D122" s="75">
        <v>7371676</v>
      </c>
      <c r="E122" s="75">
        <v>3670388</v>
      </c>
      <c r="F122" s="75">
        <v>3699223</v>
      </c>
      <c r="G122" s="75">
        <v>7369611</v>
      </c>
      <c r="H122" s="75">
        <v>520</v>
      </c>
      <c r="I122" s="75">
        <v>1545</v>
      </c>
      <c r="J122" s="75">
        <v>2065</v>
      </c>
      <c r="K122" s="76">
        <v>0.01</v>
      </c>
      <c r="L122" s="76">
        <v>0.04</v>
      </c>
      <c r="M122" s="77">
        <v>0.03</v>
      </c>
    </row>
    <row r="123" spans="1:13">
      <c r="A123" s="74" t="s">
        <v>263</v>
      </c>
      <c r="B123" s="75">
        <v>123818</v>
      </c>
      <c r="C123" s="75">
        <v>128388</v>
      </c>
      <c r="D123" s="75">
        <v>252206</v>
      </c>
      <c r="E123" s="75">
        <v>123913</v>
      </c>
      <c r="F123" s="75">
        <v>128394</v>
      </c>
      <c r="G123" s="75">
        <v>252307</v>
      </c>
      <c r="H123" s="75">
        <v>-95</v>
      </c>
      <c r="I123" s="75">
        <v>-6</v>
      </c>
      <c r="J123" s="75">
        <v>-101</v>
      </c>
      <c r="K123" s="76">
        <v>-0.08</v>
      </c>
      <c r="L123" s="76">
        <v>0</v>
      </c>
      <c r="M123" s="77">
        <v>-0.04</v>
      </c>
    </row>
    <row r="124" spans="1:13" ht="14.25" thickBot="1">
      <c r="A124" s="74" t="s">
        <v>264</v>
      </c>
      <c r="B124" s="86">
        <v>3794726</v>
      </c>
      <c r="C124" s="86">
        <v>3829156</v>
      </c>
      <c r="D124" s="86">
        <v>7623882</v>
      </c>
      <c r="E124" s="86">
        <v>3794301</v>
      </c>
      <c r="F124" s="86">
        <v>3827617</v>
      </c>
      <c r="G124" s="86">
        <v>7621918</v>
      </c>
      <c r="H124" s="86">
        <v>425</v>
      </c>
      <c r="I124" s="86">
        <v>1539</v>
      </c>
      <c r="J124" s="86">
        <v>1964</v>
      </c>
      <c r="K124" s="88">
        <v>0.01</v>
      </c>
      <c r="L124" s="88">
        <v>0.04</v>
      </c>
      <c r="M124" s="112">
        <v>0.03</v>
      </c>
    </row>
    <row r="125" spans="1:13" ht="16.5" customHeight="1">
      <c r="A125" s="131"/>
      <c r="B125" s="132"/>
      <c r="C125" s="132"/>
      <c r="D125" s="132"/>
      <c r="E125" s="132"/>
      <c r="F125" s="132"/>
      <c r="G125" s="132"/>
      <c r="H125" s="132"/>
      <c r="I125" s="90"/>
      <c r="J125" s="90"/>
      <c r="K125" s="92"/>
      <c r="L125" s="92"/>
      <c r="M125" s="92"/>
    </row>
    <row r="126" spans="1:13">
      <c r="A126" s="92"/>
      <c r="B126" s="92"/>
      <c r="C126" s="90"/>
      <c r="D126" s="92"/>
      <c r="E126" s="92"/>
      <c r="F126" s="90"/>
      <c r="G126" s="92"/>
      <c r="H126" s="92"/>
      <c r="I126" s="92"/>
      <c r="J126" s="92"/>
      <c r="K126" s="92"/>
      <c r="L126" s="92"/>
      <c r="M126" s="92"/>
    </row>
    <row r="127" spans="1:13">
      <c r="A127" s="92"/>
      <c r="B127" s="92"/>
      <c r="C127" s="90"/>
      <c r="D127" s="90"/>
      <c r="E127" s="92"/>
      <c r="F127" s="90"/>
      <c r="G127" s="90"/>
      <c r="H127" s="92"/>
      <c r="I127" s="92"/>
      <c r="J127" s="92"/>
      <c r="K127" s="92"/>
      <c r="L127" s="92"/>
      <c r="M127" s="92"/>
    </row>
    <row r="128" spans="1:13">
      <c r="A128" s="92"/>
      <c r="B128" s="92"/>
      <c r="C128" s="90"/>
      <c r="D128" s="90"/>
      <c r="E128" s="92"/>
      <c r="F128" s="90"/>
      <c r="G128" s="90"/>
      <c r="H128" s="92"/>
      <c r="I128" s="92"/>
      <c r="J128" s="92"/>
      <c r="K128" s="92"/>
      <c r="L128" s="92"/>
      <c r="M128" s="92"/>
    </row>
    <row r="129" spans="1:13">
      <c r="A129" s="92"/>
      <c r="B129" s="92"/>
      <c r="C129" s="90"/>
      <c r="D129" s="92"/>
      <c r="E129" s="92"/>
      <c r="F129" s="90"/>
      <c r="G129" s="92"/>
      <c r="H129" s="92"/>
      <c r="I129" s="92"/>
      <c r="J129" s="92"/>
      <c r="K129" s="92"/>
      <c r="L129" s="92"/>
      <c r="M129" s="92"/>
    </row>
    <row r="130" spans="1:13">
      <c r="A130" s="92"/>
      <c r="B130" s="92"/>
      <c r="C130" s="90"/>
      <c r="D130" s="92"/>
      <c r="E130" s="92"/>
      <c r="F130" s="90"/>
      <c r="G130" s="92"/>
      <c r="H130" s="92"/>
      <c r="I130" s="92"/>
      <c r="J130" s="92"/>
      <c r="K130" s="92"/>
      <c r="L130" s="92"/>
      <c r="M130" s="92"/>
    </row>
    <row r="131" spans="1:13">
      <c r="A131" s="92"/>
      <c r="B131" s="92"/>
      <c r="C131" s="90"/>
      <c r="D131" s="92"/>
      <c r="E131" s="92"/>
      <c r="F131" s="90"/>
      <c r="G131" s="92"/>
      <c r="H131" s="92"/>
      <c r="I131" s="92"/>
      <c r="J131" s="92"/>
      <c r="K131" s="92"/>
      <c r="L131" s="92"/>
      <c r="M131" s="92"/>
    </row>
    <row r="132" spans="1:13">
      <c r="A132" s="92"/>
      <c r="B132" s="92"/>
      <c r="C132" s="90"/>
      <c r="D132" s="92"/>
      <c r="E132" s="92"/>
      <c r="F132" s="90"/>
      <c r="G132" s="92"/>
      <c r="H132" s="92"/>
      <c r="I132" s="92"/>
      <c r="J132" s="92"/>
      <c r="K132" s="92"/>
      <c r="L132" s="92"/>
      <c r="M132" s="92"/>
    </row>
    <row r="133" spans="1:13">
      <c r="A133" s="92"/>
      <c r="B133" s="92"/>
      <c r="C133" s="90"/>
      <c r="D133" s="92"/>
      <c r="E133" s="92"/>
      <c r="F133" s="90"/>
      <c r="G133" s="92"/>
      <c r="H133" s="92"/>
      <c r="I133" s="92"/>
      <c r="J133" s="92"/>
      <c r="K133" s="92"/>
      <c r="L133" s="92"/>
      <c r="M133" s="92"/>
    </row>
    <row r="134" spans="1:13">
      <c r="A134" s="92"/>
      <c r="B134" s="92"/>
      <c r="C134" s="90"/>
      <c r="D134" s="92"/>
      <c r="E134" s="92"/>
      <c r="F134" s="90"/>
      <c r="G134" s="92"/>
      <c r="H134" s="92"/>
      <c r="I134" s="92"/>
      <c r="J134" s="92"/>
      <c r="K134" s="92"/>
      <c r="L134" s="92"/>
      <c r="M134" s="92"/>
    </row>
    <row r="135" spans="1:13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</row>
    <row r="136" spans="1:13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</row>
    <row r="137" spans="1:13">
      <c r="A137" s="92"/>
      <c r="B137" s="90"/>
      <c r="C137" s="90"/>
      <c r="D137" s="90"/>
      <c r="E137" s="90"/>
      <c r="F137" s="90"/>
      <c r="G137" s="90"/>
      <c r="H137" s="90"/>
      <c r="I137" s="90"/>
      <c r="J137" s="90"/>
      <c r="K137" s="92"/>
      <c r="L137" s="92"/>
      <c r="M137" s="92"/>
    </row>
    <row r="138" spans="1:13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</row>
    <row r="139" spans="1:13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</row>
    <row r="140" spans="1:13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</row>
    <row r="141" spans="1:13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</row>
    <row r="142" spans="1:13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</row>
  </sheetData>
  <mergeCells count="1">
    <mergeCell ref="A125:H125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6" firstPageNumber="4" orientation="landscape" useFirstPageNumber="1" r:id="rId1"/>
  <headerFooter alignWithMargins="0">
    <oddFooter>&amp;C- &amp;P -</oddFooter>
  </headerFooter>
  <rowBreaks count="2" manualBreakCount="2">
    <brk id="49" max="12" man="1"/>
    <brk id="9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selection activeCell="L33" sqref="L33"/>
    </sheetView>
  </sheetViews>
  <sheetFormatPr defaultRowHeight="13.5"/>
  <cols>
    <col min="1" max="1" width="2.125" customWidth="1"/>
    <col min="3" max="3" width="7.125" customWidth="1"/>
    <col min="4" max="4" width="11.25" customWidth="1"/>
    <col min="5" max="5" width="14.875" customWidth="1"/>
    <col min="6" max="6" width="3.375" customWidth="1"/>
    <col min="7" max="7" width="3.125" customWidth="1"/>
    <col min="8" max="8" width="11.625" customWidth="1"/>
    <col min="9" max="9" width="9.125" customWidth="1"/>
    <col min="10" max="10" width="6.625" customWidth="1"/>
    <col min="11" max="11" width="2.125" customWidth="1"/>
    <col min="12" max="12" width="12.625" customWidth="1"/>
    <col min="13" max="13" width="5.625" customWidth="1"/>
    <col min="14" max="15" width="14.625" customWidth="1"/>
    <col min="16" max="16" width="18.375" customWidth="1"/>
    <col min="17" max="17" width="20" customWidth="1"/>
  </cols>
  <sheetData>
    <row r="1" spans="1:16" ht="15" customHeight="1" thickBot="1">
      <c r="A1" s="133" t="s">
        <v>265</v>
      </c>
      <c r="B1" s="134"/>
    </row>
    <row r="2" spans="1:16" ht="18.75" customHeight="1">
      <c r="B2" s="113">
        <v>43070</v>
      </c>
      <c r="C2" s="16"/>
      <c r="D2" s="6" t="s">
        <v>0</v>
      </c>
      <c r="E2" s="5"/>
      <c r="F2" s="5"/>
      <c r="G2" s="6"/>
      <c r="H2" s="114" t="s">
        <v>266</v>
      </c>
      <c r="I2" s="8"/>
      <c r="J2" s="6"/>
    </row>
    <row r="3" spans="1:16" ht="5.25" customHeight="1"/>
    <row r="4" spans="1:16" ht="7.5" customHeight="1"/>
    <row r="5" spans="1:16" ht="15.95" customHeight="1">
      <c r="A5" s="11" t="s">
        <v>4</v>
      </c>
      <c r="B5" s="6"/>
      <c r="C5" s="6"/>
      <c r="D5" s="6"/>
      <c r="E5" s="6"/>
      <c r="F5" s="6"/>
      <c r="G5" s="6"/>
      <c r="H5" s="6"/>
      <c r="I5" s="6"/>
      <c r="J5" s="12"/>
      <c r="K5" s="13" t="s">
        <v>5</v>
      </c>
    </row>
    <row r="6" spans="1:16" ht="21.75" customHeight="1">
      <c r="B6" s="15" t="s">
        <v>8</v>
      </c>
      <c r="C6" s="16"/>
      <c r="D6" s="6"/>
      <c r="E6" s="12" t="s">
        <v>9</v>
      </c>
      <c r="F6" s="5"/>
      <c r="G6" s="16" t="s">
        <v>6</v>
      </c>
      <c r="H6" s="15"/>
      <c r="I6" s="17" t="s">
        <v>7</v>
      </c>
      <c r="J6" s="17"/>
      <c r="K6" s="18"/>
      <c r="L6" s="19"/>
      <c r="M6" s="20" t="s">
        <v>10</v>
      </c>
      <c r="N6" s="12" t="s">
        <v>11</v>
      </c>
      <c r="O6" s="12" t="s">
        <v>12</v>
      </c>
      <c r="P6" s="12" t="s">
        <v>13</v>
      </c>
    </row>
    <row r="7" spans="1:16" ht="15.95" customHeight="1">
      <c r="A7" s="18"/>
      <c r="B7" s="21">
        <v>43070</v>
      </c>
      <c r="C7" s="21"/>
      <c r="D7" s="22"/>
      <c r="E7" s="23">
        <v>42706</v>
      </c>
      <c r="F7" s="22"/>
      <c r="G7" s="21"/>
      <c r="H7" s="21"/>
      <c r="I7" s="23"/>
      <c r="J7" s="24"/>
      <c r="K7" s="18"/>
      <c r="L7" s="25" t="s">
        <v>267</v>
      </c>
      <c r="M7" s="26" t="s">
        <v>16</v>
      </c>
      <c r="N7" s="27">
        <v>427749</v>
      </c>
      <c r="O7" s="27">
        <v>428759</v>
      </c>
      <c r="P7" s="27">
        <v>-1010</v>
      </c>
    </row>
    <row r="8" spans="1:16" ht="15.95" customHeight="1">
      <c r="A8" s="18"/>
      <c r="B8" s="135">
        <v>7623882</v>
      </c>
      <c r="C8" s="135"/>
      <c r="D8" s="29"/>
      <c r="E8" s="24">
        <v>7603817</v>
      </c>
      <c r="F8" s="29"/>
      <c r="G8" s="135">
        <v>20065</v>
      </c>
      <c r="H8" s="136"/>
      <c r="I8" s="30">
        <v>0.26388</v>
      </c>
      <c r="J8" s="17"/>
      <c r="K8" s="18"/>
      <c r="L8" s="25" t="s">
        <v>268</v>
      </c>
      <c r="M8" s="26" t="s">
        <v>16</v>
      </c>
      <c r="N8" s="27">
        <v>431394</v>
      </c>
      <c r="O8" s="27">
        <v>430763</v>
      </c>
      <c r="P8" s="27">
        <v>631</v>
      </c>
    </row>
    <row r="9" spans="1:16" ht="15.95" customHeight="1">
      <c r="A9" s="18"/>
      <c r="K9" s="18"/>
      <c r="L9" s="25" t="s">
        <v>269</v>
      </c>
      <c r="M9" s="26" t="s">
        <v>16</v>
      </c>
      <c r="N9" s="27">
        <v>434282</v>
      </c>
      <c r="O9" s="27">
        <v>432554</v>
      </c>
      <c r="P9" s="27">
        <v>1728</v>
      </c>
    </row>
    <row r="10" spans="1:16" ht="15.95" customHeight="1">
      <c r="A10" s="18" t="s">
        <v>20</v>
      </c>
      <c r="K10" s="18"/>
      <c r="L10" s="25" t="s">
        <v>270</v>
      </c>
      <c r="M10" s="26" t="s">
        <v>16</v>
      </c>
      <c r="N10" s="27">
        <v>332191</v>
      </c>
      <c r="O10" s="27">
        <v>332212</v>
      </c>
      <c r="P10" s="27">
        <v>-21</v>
      </c>
    </row>
    <row r="11" spans="1:16" ht="15.95" customHeight="1">
      <c r="A11" s="18"/>
      <c r="B11" s="11" t="s">
        <v>22</v>
      </c>
      <c r="C11" s="11" t="s">
        <v>74</v>
      </c>
      <c r="D11" s="11"/>
      <c r="E11" s="31">
        <v>355687</v>
      </c>
      <c r="F11" s="31"/>
      <c r="G11" s="31"/>
      <c r="H11" s="31"/>
      <c r="I11" s="11"/>
      <c r="K11" s="18"/>
      <c r="L11" s="25" t="s">
        <v>271</v>
      </c>
      <c r="M11" s="26" t="s">
        <v>16</v>
      </c>
      <c r="N11" s="27">
        <v>462699</v>
      </c>
      <c r="O11" s="27">
        <v>462085</v>
      </c>
      <c r="P11" s="27">
        <v>614</v>
      </c>
    </row>
    <row r="12" spans="1:16" ht="15.95" customHeight="1">
      <c r="A12" s="18"/>
      <c r="B12" s="11" t="s">
        <v>24</v>
      </c>
      <c r="C12" s="11" t="s">
        <v>73</v>
      </c>
      <c r="D12" s="11"/>
      <c r="E12" s="31">
        <v>347659</v>
      </c>
      <c r="F12" s="31"/>
      <c r="G12" s="31"/>
      <c r="H12" s="31"/>
      <c r="K12" s="18"/>
      <c r="L12" s="25" t="s">
        <v>272</v>
      </c>
      <c r="M12" s="26" t="s">
        <v>16</v>
      </c>
      <c r="N12" s="27">
        <v>382345</v>
      </c>
      <c r="O12" s="27">
        <v>382685</v>
      </c>
      <c r="P12" s="27">
        <v>-340</v>
      </c>
    </row>
    <row r="13" spans="1:16" ht="15.95" customHeight="1">
      <c r="A13" s="18"/>
      <c r="B13" s="11" t="s">
        <v>26</v>
      </c>
      <c r="C13" s="11" t="s">
        <v>36</v>
      </c>
      <c r="D13" s="11"/>
      <c r="E13" s="31">
        <v>286437</v>
      </c>
      <c r="F13" s="31"/>
      <c r="G13" s="31"/>
      <c r="H13" s="31"/>
      <c r="K13" s="18"/>
      <c r="L13" s="25" t="s">
        <v>273</v>
      </c>
      <c r="M13" s="26" t="s">
        <v>16</v>
      </c>
      <c r="N13" s="27">
        <v>435253</v>
      </c>
      <c r="O13" s="27">
        <v>433445</v>
      </c>
      <c r="P13" s="27">
        <v>1808</v>
      </c>
    </row>
    <row r="14" spans="1:16" ht="15.95" customHeight="1">
      <c r="A14" s="18"/>
      <c r="B14" s="11" t="s">
        <v>29</v>
      </c>
      <c r="C14" s="11" t="s">
        <v>40</v>
      </c>
      <c r="D14" s="11"/>
      <c r="E14" s="31">
        <v>254318</v>
      </c>
      <c r="F14" s="31"/>
      <c r="G14" s="31"/>
      <c r="H14" s="31"/>
      <c r="K14" s="18"/>
      <c r="L14" s="25" t="s">
        <v>274</v>
      </c>
      <c r="M14" s="26" t="s">
        <v>16</v>
      </c>
      <c r="N14" s="27">
        <v>420766</v>
      </c>
      <c r="O14" s="27">
        <v>419856</v>
      </c>
      <c r="P14" s="27">
        <v>910</v>
      </c>
    </row>
    <row r="15" spans="1:16" ht="15.95" customHeight="1">
      <c r="A15" s="18"/>
      <c r="B15" s="11" t="s">
        <v>32</v>
      </c>
      <c r="C15" s="11" t="s">
        <v>14</v>
      </c>
      <c r="D15" s="11"/>
      <c r="E15" s="31">
        <v>235871</v>
      </c>
      <c r="F15" s="31"/>
      <c r="G15" s="31"/>
      <c r="H15" s="31"/>
      <c r="K15" s="18"/>
      <c r="L15" s="25" t="s">
        <v>275</v>
      </c>
      <c r="M15" s="26" t="s">
        <v>16</v>
      </c>
      <c r="N15" s="27">
        <v>327992</v>
      </c>
      <c r="O15" s="27">
        <v>325860</v>
      </c>
      <c r="P15" s="27">
        <v>2132</v>
      </c>
    </row>
    <row r="16" spans="1:16" ht="15.95" customHeight="1">
      <c r="A16" s="18"/>
      <c r="K16" s="18"/>
      <c r="L16" s="25" t="s">
        <v>276</v>
      </c>
      <c r="M16" s="26" t="s">
        <v>16</v>
      </c>
      <c r="N16" s="27">
        <v>459343</v>
      </c>
      <c r="O16" s="27">
        <v>453716</v>
      </c>
      <c r="P16" s="27">
        <v>5627</v>
      </c>
    </row>
    <row r="17" spans="1:16" ht="15.95" customHeight="1">
      <c r="A17" s="18" t="s">
        <v>37</v>
      </c>
      <c r="B17" s="11"/>
      <c r="C17" s="11"/>
      <c r="D17" s="11"/>
      <c r="E17" s="31"/>
      <c r="F17" s="31"/>
      <c r="G17" s="31"/>
      <c r="H17" s="31"/>
      <c r="K17" s="18"/>
      <c r="L17" s="25" t="s">
        <v>38</v>
      </c>
      <c r="M17" s="26" t="s">
        <v>16</v>
      </c>
      <c r="N17" s="27">
        <v>386906</v>
      </c>
      <c r="O17" s="27">
        <v>389164</v>
      </c>
      <c r="P17" s="27">
        <v>-2258</v>
      </c>
    </row>
    <row r="18" spans="1:16" ht="15.95" customHeight="1">
      <c r="A18" s="18"/>
      <c r="B18" s="11" t="s">
        <v>22</v>
      </c>
      <c r="C18" s="11" t="s">
        <v>74</v>
      </c>
      <c r="D18" s="11"/>
      <c r="E18" s="31">
        <v>2508</v>
      </c>
      <c r="F18" s="31"/>
      <c r="G18" s="31"/>
      <c r="H18" s="31"/>
      <c r="K18" s="18"/>
      <c r="L18" s="25" t="s">
        <v>39</v>
      </c>
      <c r="M18" s="26" t="s">
        <v>16</v>
      </c>
      <c r="N18" s="27">
        <v>395814</v>
      </c>
      <c r="O18" s="27">
        <v>393277</v>
      </c>
      <c r="P18" s="27">
        <v>2537</v>
      </c>
    </row>
    <row r="19" spans="1:16" ht="15.95" customHeight="1">
      <c r="A19" s="18"/>
      <c r="B19" s="11" t="s">
        <v>24</v>
      </c>
      <c r="C19" s="11" t="s">
        <v>56</v>
      </c>
      <c r="D19" s="11"/>
      <c r="E19" s="31">
        <v>2370</v>
      </c>
      <c r="F19" s="31"/>
      <c r="G19" s="31"/>
      <c r="H19" s="31"/>
      <c r="K19" s="18"/>
      <c r="L19" s="25" t="s">
        <v>41</v>
      </c>
      <c r="M19" s="26" t="s">
        <v>16</v>
      </c>
      <c r="N19" s="27">
        <v>461605</v>
      </c>
      <c r="O19" s="27">
        <v>459314</v>
      </c>
      <c r="P19" s="27">
        <v>2291</v>
      </c>
    </row>
    <row r="20" spans="1:16" ht="15.95" customHeight="1">
      <c r="A20" s="18"/>
      <c r="B20" s="11" t="s">
        <v>26</v>
      </c>
      <c r="C20" s="11" t="s">
        <v>53</v>
      </c>
      <c r="D20" s="11"/>
      <c r="E20" s="31">
        <v>2108</v>
      </c>
      <c r="F20" s="31"/>
      <c r="G20" s="31"/>
      <c r="H20" s="31"/>
      <c r="K20" s="18"/>
      <c r="L20" s="25" t="s">
        <v>42</v>
      </c>
      <c r="M20" s="26" t="s">
        <v>16</v>
      </c>
      <c r="N20" s="27">
        <v>455144</v>
      </c>
      <c r="O20" s="27">
        <v>453224</v>
      </c>
      <c r="P20" s="27">
        <v>1920</v>
      </c>
    </row>
    <row r="21" spans="1:16" ht="15.95" customHeight="1">
      <c r="A21" s="18"/>
      <c r="B21" s="11" t="s">
        <v>29</v>
      </c>
      <c r="C21" s="11" t="s">
        <v>57</v>
      </c>
      <c r="D21" s="11"/>
      <c r="E21" s="31">
        <v>1985</v>
      </c>
      <c r="F21" s="31"/>
      <c r="G21" s="31"/>
      <c r="H21" s="31"/>
      <c r="K21" s="18"/>
      <c r="L21" s="25" t="s">
        <v>43</v>
      </c>
      <c r="M21" s="26" t="s">
        <v>16</v>
      </c>
      <c r="N21" s="27">
        <v>470030</v>
      </c>
      <c r="O21" s="27">
        <v>469021</v>
      </c>
      <c r="P21" s="27">
        <v>1009</v>
      </c>
    </row>
    <row r="22" spans="1:16" ht="15.95" customHeight="1">
      <c r="A22" s="18"/>
      <c r="B22" s="11" t="s">
        <v>32</v>
      </c>
      <c r="C22" s="11" t="s">
        <v>60</v>
      </c>
      <c r="D22" s="11"/>
      <c r="E22" s="31">
        <v>1920</v>
      </c>
      <c r="F22" s="31"/>
      <c r="G22" s="31"/>
      <c r="H22" s="31"/>
      <c r="K22" s="18"/>
      <c r="L22" s="25" t="s">
        <v>45</v>
      </c>
      <c r="M22" s="26" t="s">
        <v>16</v>
      </c>
      <c r="N22" s="27">
        <v>469188</v>
      </c>
      <c r="O22" s="27">
        <v>469133</v>
      </c>
      <c r="P22" s="27">
        <v>55</v>
      </c>
    </row>
    <row r="23" spans="1:16" ht="15.95" customHeight="1">
      <c r="A23" s="18"/>
      <c r="K23" s="18"/>
      <c r="L23" s="25" t="s">
        <v>47</v>
      </c>
      <c r="M23" s="26" t="s">
        <v>16</v>
      </c>
      <c r="N23" s="27">
        <v>431356</v>
      </c>
      <c r="O23" s="27">
        <v>432537</v>
      </c>
      <c r="P23" s="27">
        <v>-1181</v>
      </c>
    </row>
    <row r="24" spans="1:16" ht="15.95" customHeight="1">
      <c r="A24" s="18"/>
      <c r="K24" s="18"/>
      <c r="L24" s="25" t="s">
        <v>50</v>
      </c>
      <c r="M24" s="26" t="s">
        <v>16</v>
      </c>
      <c r="N24" s="27">
        <v>439825</v>
      </c>
      <c r="O24" s="27">
        <v>436212</v>
      </c>
      <c r="P24" s="27">
        <v>3613</v>
      </c>
    </row>
    <row r="25" spans="1:16" ht="15.95" customHeight="1">
      <c r="A25" s="13" t="s">
        <v>49</v>
      </c>
      <c r="K25" s="18"/>
      <c r="M25" s="20"/>
      <c r="N25" s="27"/>
      <c r="O25" s="27"/>
      <c r="P25" s="27"/>
    </row>
    <row r="26" spans="1:16" ht="15.95" customHeight="1">
      <c r="A26" s="18"/>
      <c r="B26" s="11" t="s">
        <v>22</v>
      </c>
      <c r="C26" s="11" t="s">
        <v>56</v>
      </c>
      <c r="D26" s="11"/>
      <c r="E26" s="32">
        <v>1.7643500000000001</v>
      </c>
      <c r="F26" s="32"/>
      <c r="G26" s="33" t="s">
        <v>52</v>
      </c>
      <c r="H26" s="34">
        <v>2370</v>
      </c>
      <c r="I26" s="35"/>
      <c r="K26" s="18"/>
      <c r="L26" s="36" t="s">
        <v>277</v>
      </c>
      <c r="M26" s="26" t="s">
        <v>278</v>
      </c>
      <c r="N26" s="27">
        <v>952985</v>
      </c>
      <c r="O26" s="27">
        <v>950477</v>
      </c>
      <c r="P26" s="27">
        <v>2508</v>
      </c>
    </row>
    <row r="27" spans="1:16" ht="15.95" customHeight="1">
      <c r="A27" s="18"/>
      <c r="B27" s="11" t="s">
        <v>24</v>
      </c>
      <c r="C27" s="11" t="s">
        <v>85</v>
      </c>
      <c r="D27" s="11"/>
      <c r="E27" s="32">
        <v>1.2546600000000001</v>
      </c>
      <c r="F27" s="32"/>
      <c r="G27" s="33" t="s">
        <v>52</v>
      </c>
      <c r="H27" s="34">
        <v>175</v>
      </c>
      <c r="I27" s="35"/>
      <c r="K27" s="18"/>
    </row>
    <row r="28" spans="1:16" ht="15.95" customHeight="1">
      <c r="A28" s="18"/>
      <c r="B28" s="11" t="s">
        <v>26</v>
      </c>
      <c r="C28" s="11" t="s">
        <v>53</v>
      </c>
      <c r="D28" s="11"/>
      <c r="E28" s="32">
        <v>1.13747</v>
      </c>
      <c r="F28" s="32"/>
      <c r="G28" s="33" t="s">
        <v>52</v>
      </c>
      <c r="H28" s="34">
        <v>2108</v>
      </c>
      <c r="I28" s="35"/>
      <c r="K28" s="18"/>
      <c r="L28" s="56" t="s">
        <v>58</v>
      </c>
    </row>
    <row r="29" spans="1:16" ht="15.95" customHeight="1">
      <c r="A29" s="18"/>
      <c r="B29" s="11" t="s">
        <v>29</v>
      </c>
      <c r="C29" s="11" t="s">
        <v>18</v>
      </c>
      <c r="D29" s="11"/>
      <c r="E29" s="32">
        <v>1.06568</v>
      </c>
      <c r="F29" s="32"/>
      <c r="G29" s="33" t="s">
        <v>52</v>
      </c>
      <c r="H29" s="34">
        <v>872</v>
      </c>
      <c r="I29" s="35"/>
      <c r="K29" s="18"/>
      <c r="L29" s="56" t="s">
        <v>279</v>
      </c>
      <c r="M29" s="56"/>
      <c r="N29" s="56"/>
    </row>
    <row r="30" spans="1:16" ht="15.75" customHeight="1">
      <c r="A30" s="18"/>
      <c r="B30" s="11" t="s">
        <v>32</v>
      </c>
      <c r="C30" s="11" t="s">
        <v>60</v>
      </c>
      <c r="D30" s="11"/>
      <c r="E30" s="32">
        <v>1.034</v>
      </c>
      <c r="F30" s="32"/>
      <c r="G30" s="33" t="s">
        <v>52</v>
      </c>
      <c r="H30" s="34">
        <v>1920</v>
      </c>
      <c r="I30" s="35"/>
      <c r="K30" s="18"/>
      <c r="L30" s="115" t="s">
        <v>280</v>
      </c>
      <c r="M30" s="56"/>
      <c r="N30" s="56"/>
      <c r="O30" s="56"/>
      <c r="P30" s="56"/>
    </row>
    <row r="31" spans="1:16" ht="15.75" customHeight="1">
      <c r="A31" s="18"/>
      <c r="B31" s="11"/>
      <c r="C31" s="11"/>
      <c r="D31" s="11"/>
      <c r="E31" s="32"/>
      <c r="F31" s="32"/>
      <c r="G31" s="33"/>
      <c r="H31" s="34"/>
      <c r="I31" s="35"/>
      <c r="K31" s="18"/>
      <c r="L31" s="130" t="s">
        <v>290</v>
      </c>
      <c r="M31" s="130"/>
      <c r="N31" s="130"/>
      <c r="O31" s="130"/>
      <c r="P31" s="130"/>
    </row>
    <row r="32" spans="1:16" ht="15.95" customHeight="1">
      <c r="A32" s="18"/>
      <c r="K32" s="18"/>
      <c r="L32" s="130"/>
      <c r="M32" s="130"/>
      <c r="N32" s="130"/>
      <c r="O32" s="130"/>
      <c r="P32" s="130"/>
    </row>
    <row r="33" spans="1:16" ht="15.95" customHeight="1">
      <c r="A33" s="18" t="s">
        <v>281</v>
      </c>
      <c r="K33" s="18"/>
      <c r="L33" s="39" t="s">
        <v>65</v>
      </c>
    </row>
    <row r="34" spans="1:16" ht="15.75" customHeight="1">
      <c r="A34" s="18"/>
      <c r="C34" s="16"/>
      <c r="D34" s="20" t="s">
        <v>63</v>
      </c>
      <c r="E34" s="20" t="s">
        <v>64</v>
      </c>
      <c r="F34" s="17"/>
      <c r="G34" s="17"/>
      <c r="H34" s="12"/>
      <c r="I34" s="12"/>
      <c r="K34" s="18"/>
      <c r="L34" s="40" t="s">
        <v>66</v>
      </c>
    </row>
    <row r="35" spans="1:16" ht="15.75" customHeight="1">
      <c r="A35" s="18"/>
      <c r="B35" t="s">
        <v>73</v>
      </c>
      <c r="D35" s="27">
        <v>-1688</v>
      </c>
      <c r="E35" s="38">
        <v>-0.48319000000000001</v>
      </c>
      <c r="F35" s="27"/>
      <c r="G35" s="27"/>
      <c r="H35" s="38"/>
      <c r="I35" s="38"/>
      <c r="K35" s="18"/>
      <c r="L35" s="41" t="s">
        <v>67</v>
      </c>
      <c r="M35" s="41"/>
      <c r="N35" s="17" t="s">
        <v>68</v>
      </c>
      <c r="O35" s="17" t="s">
        <v>69</v>
      </c>
      <c r="P35" s="17" t="s">
        <v>70</v>
      </c>
    </row>
    <row r="36" spans="1:16" ht="15.95" customHeight="1">
      <c r="A36" s="18"/>
      <c r="B36" t="s">
        <v>34</v>
      </c>
      <c r="D36" s="27">
        <v>-771</v>
      </c>
      <c r="E36" s="38">
        <v>-0.45343</v>
      </c>
      <c r="F36" s="27"/>
      <c r="G36" s="27"/>
      <c r="H36" s="38"/>
      <c r="I36" s="38"/>
      <c r="L36" s="116" t="s">
        <v>71</v>
      </c>
      <c r="M36" s="116"/>
      <c r="N36" s="116" t="s">
        <v>283</v>
      </c>
    </row>
    <row r="37" spans="1:16" ht="15.95" customHeight="1">
      <c r="A37" s="18"/>
      <c r="B37" t="s">
        <v>80</v>
      </c>
      <c r="D37" s="27">
        <v>-570</v>
      </c>
      <c r="E37" s="38">
        <v>-1.4315500000000001</v>
      </c>
      <c r="F37" s="27"/>
      <c r="G37" s="27"/>
      <c r="H37" s="38"/>
      <c r="I37" s="38"/>
      <c r="L37" s="27">
        <v>11179</v>
      </c>
      <c r="N37" s="117">
        <v>11714</v>
      </c>
      <c r="O37" s="117">
        <v>-535</v>
      </c>
      <c r="P37" s="118">
        <v>-4.5671845654772066E-2</v>
      </c>
    </row>
    <row r="38" spans="1:16" ht="15.75" customHeight="1">
      <c r="A38" s="18"/>
      <c r="B38" t="s">
        <v>28</v>
      </c>
      <c r="D38" s="27">
        <v>-552</v>
      </c>
      <c r="E38" s="38">
        <v>-0.26279000000000002</v>
      </c>
      <c r="F38" s="27"/>
      <c r="G38" s="27"/>
      <c r="H38" s="38"/>
      <c r="I38" s="38"/>
      <c r="L38" s="116"/>
      <c r="M38" s="116"/>
      <c r="N38" s="116"/>
    </row>
    <row r="39" spans="1:16" ht="15.75" customHeight="1">
      <c r="B39" t="s">
        <v>282</v>
      </c>
      <c r="D39" s="27">
        <v>-465</v>
      </c>
      <c r="E39" s="38">
        <v>-0.32169999999999999</v>
      </c>
      <c r="L39" s="117"/>
      <c r="N39" s="117"/>
      <c r="O39" s="117"/>
      <c r="P39" s="118"/>
    </row>
    <row r="40" spans="1:16" ht="15.75" customHeight="1">
      <c r="B40" t="s">
        <v>76</v>
      </c>
      <c r="D40" s="27">
        <v>-392</v>
      </c>
      <c r="E40" s="38">
        <v>-0.23918</v>
      </c>
      <c r="K40" s="17"/>
      <c r="L40" s="17"/>
      <c r="M40" s="17"/>
      <c r="N40" s="17"/>
      <c r="O40" s="17"/>
      <c r="P40" s="17"/>
    </row>
    <row r="41" spans="1:16" ht="15.75" customHeight="1">
      <c r="B41" t="s">
        <v>48</v>
      </c>
      <c r="D41" s="27">
        <v>-359</v>
      </c>
      <c r="E41" s="38">
        <v>-0.34436</v>
      </c>
    </row>
    <row r="42" spans="1:16" ht="15.75" customHeight="1">
      <c r="B42" t="s">
        <v>81</v>
      </c>
      <c r="D42" s="27">
        <v>-347</v>
      </c>
      <c r="E42" s="38">
        <v>-0.25452000000000002</v>
      </c>
    </row>
    <row r="43" spans="1:16" ht="15.75" customHeight="1">
      <c r="B43" t="s">
        <v>46</v>
      </c>
      <c r="D43" s="27">
        <v>-301</v>
      </c>
      <c r="E43" s="38">
        <v>-0.23307</v>
      </c>
    </row>
    <row r="44" spans="1:16" ht="15.75" customHeight="1">
      <c r="B44" t="s">
        <v>31</v>
      </c>
      <c r="D44" s="27">
        <v>-204</v>
      </c>
      <c r="E44" s="38">
        <v>-0.14494000000000001</v>
      </c>
    </row>
    <row r="45" spans="1:16" ht="15.75" customHeight="1">
      <c r="D45" s="27"/>
      <c r="E45" s="38"/>
    </row>
    <row r="46" spans="1:16">
      <c r="D46" s="27"/>
      <c r="E46" s="38"/>
    </row>
    <row r="47" spans="1:16">
      <c r="D47" s="27"/>
      <c r="E47" s="38"/>
    </row>
    <row r="48" spans="1:16">
      <c r="D48" s="27"/>
      <c r="E48" s="38"/>
    </row>
    <row r="49" spans="4:5">
      <c r="D49" s="27"/>
      <c r="E49" s="38"/>
    </row>
    <row r="50" spans="4:5">
      <c r="D50" s="27"/>
      <c r="E50" s="38"/>
    </row>
    <row r="51" spans="4:5">
      <c r="D51" s="27"/>
      <c r="E51" s="38"/>
    </row>
    <row r="52" spans="4:5">
      <c r="D52" s="27"/>
      <c r="E52" s="38"/>
    </row>
  </sheetData>
  <mergeCells count="4">
    <mergeCell ref="A1:B1"/>
    <mergeCell ref="B8:C8"/>
    <mergeCell ref="G8:H8"/>
    <mergeCell ref="L31:P32"/>
  </mergeCells>
  <phoneticPr fontId="2"/>
  <printOptions horizontalCentered="1" gridLinesSet="0"/>
  <pageMargins left="0.78740157480314965" right="0.78740157480314965" top="0.39370078740157483" bottom="0.36" header="0.35433070866141736" footer="0.2"/>
  <pageSetup paperSize="9" scale="85" orientation="landscape" r:id="rId1"/>
  <headerFooter alignWithMargins="0">
    <oddFooter xml:space="preserve">&amp;C- 7 -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workbookViewId="0">
      <pane xSplit="1" ySplit="4" topLeftCell="B5" activePane="bottomRight" state="frozen"/>
      <selection activeCell="O2" sqref="O2"/>
      <selection pane="topRight" activeCell="O2" sqref="O2"/>
      <selection pane="bottomLeft" activeCell="O2" sqref="O2"/>
      <selection pane="bottomRight" activeCell="K100" sqref="K100"/>
    </sheetView>
  </sheetViews>
  <sheetFormatPr defaultRowHeight="13.5"/>
  <cols>
    <col min="1" max="1" width="16.25" style="58" customWidth="1"/>
    <col min="2" max="13" width="10.375" style="58" customWidth="1"/>
    <col min="14" max="256" width="9" style="58"/>
    <col min="257" max="257" width="16.25" style="58" customWidth="1"/>
    <col min="258" max="269" width="10.375" style="58" customWidth="1"/>
    <col min="270" max="512" width="9" style="58"/>
    <col min="513" max="513" width="16.25" style="58" customWidth="1"/>
    <col min="514" max="525" width="10.375" style="58" customWidth="1"/>
    <col min="526" max="768" width="9" style="58"/>
    <col min="769" max="769" width="16.25" style="58" customWidth="1"/>
    <col min="770" max="781" width="10.375" style="58" customWidth="1"/>
    <col min="782" max="1024" width="9" style="58"/>
    <col min="1025" max="1025" width="16.25" style="58" customWidth="1"/>
    <col min="1026" max="1037" width="10.375" style="58" customWidth="1"/>
    <col min="1038" max="1280" width="9" style="58"/>
    <col min="1281" max="1281" width="16.25" style="58" customWidth="1"/>
    <col min="1282" max="1293" width="10.375" style="58" customWidth="1"/>
    <col min="1294" max="1536" width="9" style="58"/>
    <col min="1537" max="1537" width="16.25" style="58" customWidth="1"/>
    <col min="1538" max="1549" width="10.375" style="58" customWidth="1"/>
    <col min="1550" max="1792" width="9" style="58"/>
    <col min="1793" max="1793" width="16.25" style="58" customWidth="1"/>
    <col min="1794" max="1805" width="10.375" style="58" customWidth="1"/>
    <col min="1806" max="2048" width="9" style="58"/>
    <col min="2049" max="2049" width="16.25" style="58" customWidth="1"/>
    <col min="2050" max="2061" width="10.375" style="58" customWidth="1"/>
    <col min="2062" max="2304" width="9" style="58"/>
    <col min="2305" max="2305" width="16.25" style="58" customWidth="1"/>
    <col min="2306" max="2317" width="10.375" style="58" customWidth="1"/>
    <col min="2318" max="2560" width="9" style="58"/>
    <col min="2561" max="2561" width="16.25" style="58" customWidth="1"/>
    <col min="2562" max="2573" width="10.375" style="58" customWidth="1"/>
    <col min="2574" max="2816" width="9" style="58"/>
    <col min="2817" max="2817" width="16.25" style="58" customWidth="1"/>
    <col min="2818" max="2829" width="10.375" style="58" customWidth="1"/>
    <col min="2830" max="3072" width="9" style="58"/>
    <col min="3073" max="3073" width="16.25" style="58" customWidth="1"/>
    <col min="3074" max="3085" width="10.375" style="58" customWidth="1"/>
    <col min="3086" max="3328" width="9" style="58"/>
    <col min="3329" max="3329" width="16.25" style="58" customWidth="1"/>
    <col min="3330" max="3341" width="10.375" style="58" customWidth="1"/>
    <col min="3342" max="3584" width="9" style="58"/>
    <col min="3585" max="3585" width="16.25" style="58" customWidth="1"/>
    <col min="3586" max="3597" width="10.375" style="58" customWidth="1"/>
    <col min="3598" max="3840" width="9" style="58"/>
    <col min="3841" max="3841" width="16.25" style="58" customWidth="1"/>
    <col min="3842" max="3853" width="10.375" style="58" customWidth="1"/>
    <col min="3854" max="4096" width="9" style="58"/>
    <col min="4097" max="4097" width="16.25" style="58" customWidth="1"/>
    <col min="4098" max="4109" width="10.375" style="58" customWidth="1"/>
    <col min="4110" max="4352" width="9" style="58"/>
    <col min="4353" max="4353" width="16.25" style="58" customWidth="1"/>
    <col min="4354" max="4365" width="10.375" style="58" customWidth="1"/>
    <col min="4366" max="4608" width="9" style="58"/>
    <col min="4609" max="4609" width="16.25" style="58" customWidth="1"/>
    <col min="4610" max="4621" width="10.375" style="58" customWidth="1"/>
    <col min="4622" max="4864" width="9" style="58"/>
    <col min="4865" max="4865" width="16.25" style="58" customWidth="1"/>
    <col min="4866" max="4877" width="10.375" style="58" customWidth="1"/>
    <col min="4878" max="5120" width="9" style="58"/>
    <col min="5121" max="5121" width="16.25" style="58" customWidth="1"/>
    <col min="5122" max="5133" width="10.375" style="58" customWidth="1"/>
    <col min="5134" max="5376" width="9" style="58"/>
    <col min="5377" max="5377" width="16.25" style="58" customWidth="1"/>
    <col min="5378" max="5389" width="10.375" style="58" customWidth="1"/>
    <col min="5390" max="5632" width="9" style="58"/>
    <col min="5633" max="5633" width="16.25" style="58" customWidth="1"/>
    <col min="5634" max="5645" width="10.375" style="58" customWidth="1"/>
    <col min="5646" max="5888" width="9" style="58"/>
    <col min="5889" max="5889" width="16.25" style="58" customWidth="1"/>
    <col min="5890" max="5901" width="10.375" style="58" customWidth="1"/>
    <col min="5902" max="6144" width="9" style="58"/>
    <col min="6145" max="6145" width="16.25" style="58" customWidth="1"/>
    <col min="6146" max="6157" width="10.375" style="58" customWidth="1"/>
    <col min="6158" max="6400" width="9" style="58"/>
    <col min="6401" max="6401" width="16.25" style="58" customWidth="1"/>
    <col min="6402" max="6413" width="10.375" style="58" customWidth="1"/>
    <col min="6414" max="6656" width="9" style="58"/>
    <col min="6657" max="6657" width="16.25" style="58" customWidth="1"/>
    <col min="6658" max="6669" width="10.375" style="58" customWidth="1"/>
    <col min="6670" max="6912" width="9" style="58"/>
    <col min="6913" max="6913" width="16.25" style="58" customWidth="1"/>
    <col min="6914" max="6925" width="10.375" style="58" customWidth="1"/>
    <col min="6926" max="7168" width="9" style="58"/>
    <col min="7169" max="7169" width="16.25" style="58" customWidth="1"/>
    <col min="7170" max="7181" width="10.375" style="58" customWidth="1"/>
    <col min="7182" max="7424" width="9" style="58"/>
    <col min="7425" max="7425" width="16.25" style="58" customWidth="1"/>
    <col min="7426" max="7437" width="10.375" style="58" customWidth="1"/>
    <col min="7438" max="7680" width="9" style="58"/>
    <col min="7681" max="7681" width="16.25" style="58" customWidth="1"/>
    <col min="7682" max="7693" width="10.375" style="58" customWidth="1"/>
    <col min="7694" max="7936" width="9" style="58"/>
    <col min="7937" max="7937" width="16.25" style="58" customWidth="1"/>
    <col min="7938" max="7949" width="10.375" style="58" customWidth="1"/>
    <col min="7950" max="8192" width="9" style="58"/>
    <col min="8193" max="8193" width="16.25" style="58" customWidth="1"/>
    <col min="8194" max="8205" width="10.375" style="58" customWidth="1"/>
    <col min="8206" max="8448" width="9" style="58"/>
    <col min="8449" max="8449" width="16.25" style="58" customWidth="1"/>
    <col min="8450" max="8461" width="10.375" style="58" customWidth="1"/>
    <col min="8462" max="8704" width="9" style="58"/>
    <col min="8705" max="8705" width="16.25" style="58" customWidth="1"/>
    <col min="8706" max="8717" width="10.375" style="58" customWidth="1"/>
    <col min="8718" max="8960" width="9" style="58"/>
    <col min="8961" max="8961" width="16.25" style="58" customWidth="1"/>
    <col min="8962" max="8973" width="10.375" style="58" customWidth="1"/>
    <col min="8974" max="9216" width="9" style="58"/>
    <col min="9217" max="9217" width="16.25" style="58" customWidth="1"/>
    <col min="9218" max="9229" width="10.375" style="58" customWidth="1"/>
    <col min="9230" max="9472" width="9" style="58"/>
    <col min="9473" max="9473" width="16.25" style="58" customWidth="1"/>
    <col min="9474" max="9485" width="10.375" style="58" customWidth="1"/>
    <col min="9486" max="9728" width="9" style="58"/>
    <col min="9729" max="9729" width="16.25" style="58" customWidth="1"/>
    <col min="9730" max="9741" width="10.375" style="58" customWidth="1"/>
    <col min="9742" max="9984" width="9" style="58"/>
    <col min="9985" max="9985" width="16.25" style="58" customWidth="1"/>
    <col min="9986" max="9997" width="10.375" style="58" customWidth="1"/>
    <col min="9998" max="10240" width="9" style="58"/>
    <col min="10241" max="10241" width="16.25" style="58" customWidth="1"/>
    <col min="10242" max="10253" width="10.375" style="58" customWidth="1"/>
    <col min="10254" max="10496" width="9" style="58"/>
    <col min="10497" max="10497" width="16.25" style="58" customWidth="1"/>
    <col min="10498" max="10509" width="10.375" style="58" customWidth="1"/>
    <col min="10510" max="10752" width="9" style="58"/>
    <col min="10753" max="10753" width="16.25" style="58" customWidth="1"/>
    <col min="10754" max="10765" width="10.375" style="58" customWidth="1"/>
    <col min="10766" max="11008" width="9" style="58"/>
    <col min="11009" max="11009" width="16.25" style="58" customWidth="1"/>
    <col min="11010" max="11021" width="10.375" style="58" customWidth="1"/>
    <col min="11022" max="11264" width="9" style="58"/>
    <col min="11265" max="11265" width="16.25" style="58" customWidth="1"/>
    <col min="11266" max="11277" width="10.375" style="58" customWidth="1"/>
    <col min="11278" max="11520" width="9" style="58"/>
    <col min="11521" max="11521" width="16.25" style="58" customWidth="1"/>
    <col min="11522" max="11533" width="10.375" style="58" customWidth="1"/>
    <col min="11534" max="11776" width="9" style="58"/>
    <col min="11777" max="11777" width="16.25" style="58" customWidth="1"/>
    <col min="11778" max="11789" width="10.375" style="58" customWidth="1"/>
    <col min="11790" max="12032" width="9" style="58"/>
    <col min="12033" max="12033" width="16.25" style="58" customWidth="1"/>
    <col min="12034" max="12045" width="10.375" style="58" customWidth="1"/>
    <col min="12046" max="12288" width="9" style="58"/>
    <col min="12289" max="12289" width="16.25" style="58" customWidth="1"/>
    <col min="12290" max="12301" width="10.375" style="58" customWidth="1"/>
    <col min="12302" max="12544" width="9" style="58"/>
    <col min="12545" max="12545" width="16.25" style="58" customWidth="1"/>
    <col min="12546" max="12557" width="10.375" style="58" customWidth="1"/>
    <col min="12558" max="12800" width="9" style="58"/>
    <col min="12801" max="12801" width="16.25" style="58" customWidth="1"/>
    <col min="12802" max="12813" width="10.375" style="58" customWidth="1"/>
    <col min="12814" max="13056" width="9" style="58"/>
    <col min="13057" max="13057" width="16.25" style="58" customWidth="1"/>
    <col min="13058" max="13069" width="10.375" style="58" customWidth="1"/>
    <col min="13070" max="13312" width="9" style="58"/>
    <col min="13313" max="13313" width="16.25" style="58" customWidth="1"/>
    <col min="13314" max="13325" width="10.375" style="58" customWidth="1"/>
    <col min="13326" max="13568" width="9" style="58"/>
    <col min="13569" max="13569" width="16.25" style="58" customWidth="1"/>
    <col min="13570" max="13581" width="10.375" style="58" customWidth="1"/>
    <col min="13582" max="13824" width="9" style="58"/>
    <col min="13825" max="13825" width="16.25" style="58" customWidth="1"/>
    <col min="13826" max="13837" width="10.375" style="58" customWidth="1"/>
    <col min="13838" max="14080" width="9" style="58"/>
    <col min="14081" max="14081" width="16.25" style="58" customWidth="1"/>
    <col min="14082" max="14093" width="10.375" style="58" customWidth="1"/>
    <col min="14094" max="14336" width="9" style="58"/>
    <col min="14337" max="14337" width="16.25" style="58" customWidth="1"/>
    <col min="14338" max="14349" width="10.375" style="58" customWidth="1"/>
    <col min="14350" max="14592" width="9" style="58"/>
    <col min="14593" max="14593" width="16.25" style="58" customWidth="1"/>
    <col min="14594" max="14605" width="10.375" style="58" customWidth="1"/>
    <col min="14606" max="14848" width="9" style="58"/>
    <col min="14849" max="14849" width="16.25" style="58" customWidth="1"/>
    <col min="14850" max="14861" width="10.375" style="58" customWidth="1"/>
    <col min="14862" max="15104" width="9" style="58"/>
    <col min="15105" max="15105" width="16.25" style="58" customWidth="1"/>
    <col min="15106" max="15117" width="10.375" style="58" customWidth="1"/>
    <col min="15118" max="15360" width="9" style="58"/>
    <col min="15361" max="15361" width="16.25" style="58" customWidth="1"/>
    <col min="15362" max="15373" width="10.375" style="58" customWidth="1"/>
    <col min="15374" max="15616" width="9" style="58"/>
    <col min="15617" max="15617" width="16.25" style="58" customWidth="1"/>
    <col min="15618" max="15629" width="10.375" style="58" customWidth="1"/>
    <col min="15630" max="15872" width="9" style="58"/>
    <col min="15873" max="15873" width="16.25" style="58" customWidth="1"/>
    <col min="15874" max="15885" width="10.375" style="58" customWidth="1"/>
    <col min="15886" max="16128" width="9" style="58"/>
    <col min="16129" max="16129" width="16.25" style="58" customWidth="1"/>
    <col min="16130" max="16141" width="10.375" style="58" customWidth="1"/>
    <col min="16142" max="16384" width="9" style="58"/>
  </cols>
  <sheetData>
    <row r="1" spans="1:13" ht="17.25">
      <c r="B1" s="58" t="s">
        <v>291</v>
      </c>
      <c r="E1" s="59" t="s">
        <v>284</v>
      </c>
      <c r="I1" s="137">
        <f>B3</f>
        <v>43070</v>
      </c>
      <c r="J1" s="137"/>
      <c r="K1" s="137"/>
    </row>
    <row r="2" spans="1:13" ht="16.5" thickBot="1">
      <c r="A2" s="62"/>
      <c r="B2" s="62" t="s">
        <v>88</v>
      </c>
      <c r="C2" s="63"/>
      <c r="D2" s="63"/>
      <c r="E2" s="63"/>
      <c r="F2" s="63"/>
      <c r="G2" s="63"/>
      <c r="H2" s="63"/>
      <c r="I2" s="63"/>
      <c r="J2" s="64" t="s">
        <v>89</v>
      </c>
      <c r="K2" s="63"/>
      <c r="L2" s="63"/>
      <c r="M2" s="63"/>
    </row>
    <row r="3" spans="1:13" s="70" customFormat="1" ht="18.399999999999999" customHeight="1">
      <c r="A3" s="65" t="s">
        <v>292</v>
      </c>
      <c r="B3" s="66">
        <f>'[1]1.入力表'!B3</f>
        <v>43070</v>
      </c>
      <c r="C3" s="67" t="s">
        <v>285</v>
      </c>
      <c r="D3" s="67"/>
      <c r="E3" s="66">
        <f>'[1]1.入力表'!E3</f>
        <v>42979</v>
      </c>
      <c r="F3" s="67" t="s">
        <v>286</v>
      </c>
      <c r="G3" s="67"/>
      <c r="H3" s="68" t="s">
        <v>92</v>
      </c>
      <c r="I3" s="68"/>
      <c r="J3" s="68"/>
      <c r="K3" s="68" t="s">
        <v>93</v>
      </c>
      <c r="L3" s="67"/>
      <c r="M3" s="69"/>
    </row>
    <row r="4" spans="1:13" s="70" customFormat="1" ht="18.399999999999999" customHeight="1">
      <c r="A4" s="71" t="s">
        <v>94</v>
      </c>
      <c r="B4" s="72" t="s">
        <v>95</v>
      </c>
      <c r="C4" s="72" t="s">
        <v>96</v>
      </c>
      <c r="D4" s="72" t="s">
        <v>97</v>
      </c>
      <c r="E4" s="72" t="s">
        <v>95</v>
      </c>
      <c r="F4" s="72" t="s">
        <v>96</v>
      </c>
      <c r="G4" s="72" t="s">
        <v>97</v>
      </c>
      <c r="H4" s="72" t="s">
        <v>95</v>
      </c>
      <c r="I4" s="72" t="s">
        <v>96</v>
      </c>
      <c r="J4" s="72" t="s">
        <v>97</v>
      </c>
      <c r="K4" s="72" t="s">
        <v>95</v>
      </c>
      <c r="L4" s="72" t="s">
        <v>96</v>
      </c>
      <c r="M4" s="73" t="s">
        <v>97</v>
      </c>
    </row>
    <row r="5" spans="1:13">
      <c r="A5" s="74" t="s">
        <v>98</v>
      </c>
      <c r="B5" s="75">
        <f>'[1]1.入力表'!B5</f>
        <v>186</v>
      </c>
      <c r="C5" s="75">
        <f>'[1]1.入力表'!C5</f>
        <v>178</v>
      </c>
      <c r="D5" s="75">
        <f t="shared" ref="D5:D22" si="0">B5+C5</f>
        <v>364</v>
      </c>
      <c r="E5" s="75">
        <f>'[1]1.入力表'!E5</f>
        <v>186</v>
      </c>
      <c r="F5" s="75">
        <f>'[1]1.入力表'!F5</f>
        <v>176</v>
      </c>
      <c r="G5" s="75">
        <f t="shared" ref="G5:G22" si="1">E5+F5</f>
        <v>362</v>
      </c>
      <c r="H5" s="75">
        <f t="shared" ref="H5:I22" si="2">B5-E5</f>
        <v>0</v>
      </c>
      <c r="I5" s="75">
        <f t="shared" si="2"/>
        <v>2</v>
      </c>
      <c r="J5" s="75">
        <f t="shared" ref="J5:J22" si="3">IF(D5-G5=H5+I5,H5+I5,"ｴﾗｰ")</f>
        <v>2</v>
      </c>
      <c r="K5" s="76">
        <f t="shared" ref="K5:L40" si="4">IF(E5=0,"        －",ROUND(H5/E5*100,2))</f>
        <v>0</v>
      </c>
      <c r="L5" s="76">
        <f t="shared" si="4"/>
        <v>1.1399999999999999</v>
      </c>
      <c r="M5" s="77">
        <f t="shared" ref="M5:M68" si="5">IF(G5=0,"        －",ROUND(J5/G5*100,5))</f>
        <v>0.55249000000000004</v>
      </c>
    </row>
    <row r="6" spans="1:13">
      <c r="A6" s="74" t="s">
        <v>99</v>
      </c>
      <c r="B6" s="75">
        <f>'[1]1.入力表'!B6</f>
        <v>164</v>
      </c>
      <c r="C6" s="75">
        <f>'[1]1.入力表'!C6</f>
        <v>162</v>
      </c>
      <c r="D6" s="75">
        <f t="shared" si="0"/>
        <v>326</v>
      </c>
      <c r="E6" s="75">
        <f>'[1]1.入力表'!E6</f>
        <v>164</v>
      </c>
      <c r="F6" s="75">
        <f>'[1]1.入力表'!F6</f>
        <v>161</v>
      </c>
      <c r="G6" s="75">
        <f t="shared" si="1"/>
        <v>325</v>
      </c>
      <c r="H6" s="75">
        <f t="shared" si="2"/>
        <v>0</v>
      </c>
      <c r="I6" s="75">
        <f t="shared" si="2"/>
        <v>1</v>
      </c>
      <c r="J6" s="75">
        <f t="shared" si="3"/>
        <v>1</v>
      </c>
      <c r="K6" s="76">
        <f t="shared" si="4"/>
        <v>0</v>
      </c>
      <c r="L6" s="76">
        <f t="shared" si="4"/>
        <v>0.62</v>
      </c>
      <c r="M6" s="77">
        <f t="shared" si="5"/>
        <v>0.30769000000000002</v>
      </c>
    </row>
    <row r="7" spans="1:13">
      <c r="A7" s="74" t="s">
        <v>100</v>
      </c>
      <c r="B7" s="75">
        <f>'[1]1.入力表'!B7</f>
        <v>89</v>
      </c>
      <c r="C7" s="75">
        <f>'[1]1.入力表'!C7</f>
        <v>82</v>
      </c>
      <c r="D7" s="75">
        <f t="shared" si="0"/>
        <v>171</v>
      </c>
      <c r="E7" s="75">
        <f>'[1]1.入力表'!E7</f>
        <v>92</v>
      </c>
      <c r="F7" s="75">
        <f>'[1]1.入力表'!F7</f>
        <v>79</v>
      </c>
      <c r="G7" s="75">
        <f t="shared" si="1"/>
        <v>171</v>
      </c>
      <c r="H7" s="75">
        <f t="shared" si="2"/>
        <v>-3</v>
      </c>
      <c r="I7" s="75">
        <f t="shared" si="2"/>
        <v>3</v>
      </c>
      <c r="J7" s="75">
        <f t="shared" si="3"/>
        <v>0</v>
      </c>
      <c r="K7" s="76">
        <f t="shared" si="4"/>
        <v>-3.26</v>
      </c>
      <c r="L7" s="76">
        <f t="shared" si="4"/>
        <v>3.8</v>
      </c>
      <c r="M7" s="77">
        <f t="shared" si="5"/>
        <v>0</v>
      </c>
    </row>
    <row r="8" spans="1:13">
      <c r="A8" s="74" t="s">
        <v>101</v>
      </c>
      <c r="B8" s="75">
        <f>'[1]1.入力表'!B8</f>
        <v>137</v>
      </c>
      <c r="C8" s="75">
        <f>'[1]1.入力表'!C8</f>
        <v>153</v>
      </c>
      <c r="D8" s="75">
        <f t="shared" si="0"/>
        <v>290</v>
      </c>
      <c r="E8" s="75">
        <f>'[1]1.入力表'!E8</f>
        <v>140</v>
      </c>
      <c r="F8" s="75">
        <f>'[1]1.入力表'!F8</f>
        <v>158</v>
      </c>
      <c r="G8" s="75">
        <f t="shared" si="1"/>
        <v>298</v>
      </c>
      <c r="H8" s="75">
        <f t="shared" si="2"/>
        <v>-3</v>
      </c>
      <c r="I8" s="75">
        <f t="shared" si="2"/>
        <v>-5</v>
      </c>
      <c r="J8" s="75">
        <f t="shared" si="3"/>
        <v>-8</v>
      </c>
      <c r="K8" s="76">
        <f t="shared" si="4"/>
        <v>-2.14</v>
      </c>
      <c r="L8" s="76">
        <f t="shared" si="4"/>
        <v>-3.16</v>
      </c>
      <c r="M8" s="77">
        <f t="shared" si="5"/>
        <v>-2.6845599999999998</v>
      </c>
    </row>
    <row r="9" spans="1:13">
      <c r="A9" s="74" t="s">
        <v>102</v>
      </c>
      <c r="B9" s="75">
        <f>'[1]1.入力表'!B9</f>
        <v>105</v>
      </c>
      <c r="C9" s="75">
        <f>'[1]1.入力表'!C9</f>
        <v>108</v>
      </c>
      <c r="D9" s="75">
        <f t="shared" si="0"/>
        <v>213</v>
      </c>
      <c r="E9" s="75">
        <f>'[1]1.入力表'!E9</f>
        <v>106</v>
      </c>
      <c r="F9" s="75">
        <f>'[1]1.入力表'!F9</f>
        <v>109</v>
      </c>
      <c r="G9" s="75">
        <f t="shared" si="1"/>
        <v>215</v>
      </c>
      <c r="H9" s="75">
        <f t="shared" si="2"/>
        <v>-1</v>
      </c>
      <c r="I9" s="75">
        <f t="shared" si="2"/>
        <v>-1</v>
      </c>
      <c r="J9" s="75">
        <f t="shared" si="3"/>
        <v>-2</v>
      </c>
      <c r="K9" s="76">
        <f t="shared" si="4"/>
        <v>-0.94</v>
      </c>
      <c r="L9" s="76">
        <f t="shared" si="4"/>
        <v>-0.92</v>
      </c>
      <c r="M9" s="77">
        <f t="shared" si="5"/>
        <v>-0.93023</v>
      </c>
    </row>
    <row r="10" spans="1:13">
      <c r="A10" s="74" t="s">
        <v>103</v>
      </c>
      <c r="B10" s="75">
        <f>'[1]1.入力表'!B10</f>
        <v>109</v>
      </c>
      <c r="C10" s="75">
        <f>'[1]1.入力表'!C10</f>
        <v>133</v>
      </c>
      <c r="D10" s="75">
        <f t="shared" si="0"/>
        <v>242</v>
      </c>
      <c r="E10" s="75">
        <f>'[1]1.入力表'!E10</f>
        <v>111</v>
      </c>
      <c r="F10" s="75">
        <f>'[1]1.入力表'!F10</f>
        <v>133</v>
      </c>
      <c r="G10" s="75">
        <f t="shared" si="1"/>
        <v>244</v>
      </c>
      <c r="H10" s="75">
        <f t="shared" si="2"/>
        <v>-2</v>
      </c>
      <c r="I10" s="75">
        <f t="shared" si="2"/>
        <v>0</v>
      </c>
      <c r="J10" s="75">
        <f t="shared" si="3"/>
        <v>-2</v>
      </c>
      <c r="K10" s="76">
        <f t="shared" si="4"/>
        <v>-1.8</v>
      </c>
      <c r="L10" s="76">
        <f t="shared" si="4"/>
        <v>0</v>
      </c>
      <c r="M10" s="77">
        <f t="shared" si="5"/>
        <v>-0.81967000000000001</v>
      </c>
    </row>
    <row r="11" spans="1:13">
      <c r="A11" s="74" t="s">
        <v>104</v>
      </c>
      <c r="B11" s="75">
        <f>'[1]1.入力表'!B11</f>
        <v>102</v>
      </c>
      <c r="C11" s="75">
        <f>'[1]1.入力表'!C11</f>
        <v>119</v>
      </c>
      <c r="D11" s="75">
        <f t="shared" si="0"/>
        <v>221</v>
      </c>
      <c r="E11" s="75">
        <f>'[1]1.入力表'!E11</f>
        <v>104</v>
      </c>
      <c r="F11" s="75">
        <f>'[1]1.入力表'!F11</f>
        <v>120</v>
      </c>
      <c r="G11" s="75">
        <f t="shared" si="1"/>
        <v>224</v>
      </c>
      <c r="H11" s="75">
        <f t="shared" si="2"/>
        <v>-2</v>
      </c>
      <c r="I11" s="75">
        <f t="shared" si="2"/>
        <v>-1</v>
      </c>
      <c r="J11" s="75">
        <f t="shared" si="3"/>
        <v>-3</v>
      </c>
      <c r="K11" s="76">
        <f t="shared" si="4"/>
        <v>-1.92</v>
      </c>
      <c r="L11" s="76">
        <f t="shared" si="4"/>
        <v>-0.83</v>
      </c>
      <c r="M11" s="77">
        <f t="shared" si="5"/>
        <v>-1.3392900000000001</v>
      </c>
    </row>
    <row r="12" spans="1:13">
      <c r="A12" s="74" t="s">
        <v>105</v>
      </c>
      <c r="B12" s="75">
        <f>'[1]1.入力表'!B12</f>
        <v>87</v>
      </c>
      <c r="C12" s="75">
        <f>'[1]1.入力表'!C12</f>
        <v>142</v>
      </c>
      <c r="D12" s="75">
        <f t="shared" si="0"/>
        <v>229</v>
      </c>
      <c r="E12" s="75">
        <f>'[1]1.入力表'!E12</f>
        <v>87</v>
      </c>
      <c r="F12" s="75">
        <f>'[1]1.入力表'!F12</f>
        <v>140</v>
      </c>
      <c r="G12" s="75">
        <f t="shared" si="1"/>
        <v>227</v>
      </c>
      <c r="H12" s="75">
        <f t="shared" si="2"/>
        <v>0</v>
      </c>
      <c r="I12" s="75">
        <f t="shared" si="2"/>
        <v>2</v>
      </c>
      <c r="J12" s="75">
        <f t="shared" si="3"/>
        <v>2</v>
      </c>
      <c r="K12" s="76">
        <f t="shared" si="4"/>
        <v>0</v>
      </c>
      <c r="L12" s="76">
        <f t="shared" si="4"/>
        <v>1.43</v>
      </c>
      <c r="M12" s="77">
        <f t="shared" si="5"/>
        <v>0.88105999999999995</v>
      </c>
    </row>
    <row r="13" spans="1:13">
      <c r="A13" s="74" t="s">
        <v>106</v>
      </c>
      <c r="B13" s="75">
        <f>'[1]1.入力表'!B13</f>
        <v>85</v>
      </c>
      <c r="C13" s="75">
        <f>'[1]1.入力表'!C13</f>
        <v>127</v>
      </c>
      <c r="D13" s="75">
        <f t="shared" si="0"/>
        <v>212</v>
      </c>
      <c r="E13" s="75">
        <f>'[1]1.入力表'!E13</f>
        <v>90</v>
      </c>
      <c r="F13" s="75">
        <f>'[1]1.入力表'!F13</f>
        <v>124</v>
      </c>
      <c r="G13" s="75">
        <f t="shared" si="1"/>
        <v>214</v>
      </c>
      <c r="H13" s="75">
        <f t="shared" si="2"/>
        <v>-5</v>
      </c>
      <c r="I13" s="75">
        <f t="shared" si="2"/>
        <v>3</v>
      </c>
      <c r="J13" s="75">
        <f t="shared" si="3"/>
        <v>-2</v>
      </c>
      <c r="K13" s="76">
        <f t="shared" si="4"/>
        <v>-5.56</v>
      </c>
      <c r="L13" s="76">
        <f t="shared" si="4"/>
        <v>2.42</v>
      </c>
      <c r="M13" s="77">
        <f t="shared" si="5"/>
        <v>-0.93457999999999997</v>
      </c>
    </row>
    <row r="14" spans="1:13">
      <c r="A14" s="74" t="s">
        <v>107</v>
      </c>
      <c r="B14" s="75">
        <f>'[1]1.入力表'!B14</f>
        <v>154</v>
      </c>
      <c r="C14" s="75">
        <f>'[1]1.入力表'!C14</f>
        <v>174</v>
      </c>
      <c r="D14" s="75">
        <f t="shared" si="0"/>
        <v>328</v>
      </c>
      <c r="E14" s="75">
        <f>'[1]1.入力表'!E14</f>
        <v>158</v>
      </c>
      <c r="F14" s="75">
        <f>'[1]1.入力表'!F14</f>
        <v>175</v>
      </c>
      <c r="G14" s="75">
        <f t="shared" si="1"/>
        <v>333</v>
      </c>
      <c r="H14" s="75">
        <f t="shared" si="2"/>
        <v>-4</v>
      </c>
      <c r="I14" s="75">
        <f t="shared" si="2"/>
        <v>-1</v>
      </c>
      <c r="J14" s="75">
        <f t="shared" si="3"/>
        <v>-5</v>
      </c>
      <c r="K14" s="76">
        <f t="shared" si="4"/>
        <v>-2.5299999999999998</v>
      </c>
      <c r="L14" s="76">
        <f t="shared" si="4"/>
        <v>-0.56999999999999995</v>
      </c>
      <c r="M14" s="77">
        <f t="shared" si="5"/>
        <v>-1.5015000000000001</v>
      </c>
    </row>
    <row r="15" spans="1:13">
      <c r="A15" s="74" t="s">
        <v>108</v>
      </c>
      <c r="B15" s="75">
        <f>'[1]1.入力表'!B15</f>
        <v>321</v>
      </c>
      <c r="C15" s="75">
        <f>'[1]1.入力表'!C15</f>
        <v>280</v>
      </c>
      <c r="D15" s="75">
        <f t="shared" si="0"/>
        <v>601</v>
      </c>
      <c r="E15" s="75">
        <f>'[1]1.入力表'!E15</f>
        <v>324</v>
      </c>
      <c r="F15" s="75">
        <f>'[1]1.入力表'!F15</f>
        <v>282</v>
      </c>
      <c r="G15" s="75">
        <f t="shared" si="1"/>
        <v>606</v>
      </c>
      <c r="H15" s="75">
        <f t="shared" si="2"/>
        <v>-3</v>
      </c>
      <c r="I15" s="75">
        <f t="shared" si="2"/>
        <v>-2</v>
      </c>
      <c r="J15" s="75">
        <f t="shared" si="3"/>
        <v>-5</v>
      </c>
      <c r="K15" s="76">
        <f t="shared" si="4"/>
        <v>-0.93</v>
      </c>
      <c r="L15" s="76">
        <f t="shared" si="4"/>
        <v>-0.71</v>
      </c>
      <c r="M15" s="77">
        <f t="shared" si="5"/>
        <v>-0.82508000000000004</v>
      </c>
    </row>
    <row r="16" spans="1:13">
      <c r="A16" s="74" t="s">
        <v>109</v>
      </c>
      <c r="B16" s="75">
        <f>'[1]1.入力表'!B16</f>
        <v>93</v>
      </c>
      <c r="C16" s="75">
        <f>'[1]1.入力表'!C16</f>
        <v>118</v>
      </c>
      <c r="D16" s="75">
        <f t="shared" si="0"/>
        <v>211</v>
      </c>
      <c r="E16" s="75">
        <f>'[1]1.入力表'!E16</f>
        <v>97</v>
      </c>
      <c r="F16" s="75">
        <f>'[1]1.入力表'!F16</f>
        <v>124</v>
      </c>
      <c r="G16" s="75">
        <f t="shared" si="1"/>
        <v>221</v>
      </c>
      <c r="H16" s="75">
        <f t="shared" si="2"/>
        <v>-4</v>
      </c>
      <c r="I16" s="75">
        <f t="shared" si="2"/>
        <v>-6</v>
      </c>
      <c r="J16" s="75">
        <f t="shared" si="3"/>
        <v>-10</v>
      </c>
      <c r="K16" s="76">
        <f t="shared" si="4"/>
        <v>-4.12</v>
      </c>
      <c r="L16" s="76">
        <f t="shared" si="4"/>
        <v>-4.84</v>
      </c>
      <c r="M16" s="77">
        <f t="shared" si="5"/>
        <v>-4.5248900000000001</v>
      </c>
    </row>
    <row r="17" spans="1:13">
      <c r="A17" s="74" t="s">
        <v>110</v>
      </c>
      <c r="B17" s="75">
        <f>'[1]1.入力表'!B17</f>
        <v>352</v>
      </c>
      <c r="C17" s="75">
        <f>'[1]1.入力表'!C17</f>
        <v>314</v>
      </c>
      <c r="D17" s="75">
        <f t="shared" si="0"/>
        <v>666</v>
      </c>
      <c r="E17" s="75">
        <f>'[1]1.入力表'!E17</f>
        <v>358</v>
      </c>
      <c r="F17" s="75">
        <f>'[1]1.入力表'!F17</f>
        <v>316</v>
      </c>
      <c r="G17" s="75">
        <f t="shared" si="1"/>
        <v>674</v>
      </c>
      <c r="H17" s="75">
        <f t="shared" si="2"/>
        <v>-6</v>
      </c>
      <c r="I17" s="75">
        <f t="shared" si="2"/>
        <v>-2</v>
      </c>
      <c r="J17" s="75">
        <f t="shared" si="3"/>
        <v>-8</v>
      </c>
      <c r="K17" s="76">
        <f t="shared" si="4"/>
        <v>-1.68</v>
      </c>
      <c r="L17" s="76">
        <f t="shared" si="4"/>
        <v>-0.63</v>
      </c>
      <c r="M17" s="77">
        <f t="shared" si="5"/>
        <v>-1.1869400000000001</v>
      </c>
    </row>
    <row r="18" spans="1:13">
      <c r="A18" s="78" t="s">
        <v>111</v>
      </c>
      <c r="B18" s="75">
        <f>'[1]1.入力表'!B18</f>
        <v>149</v>
      </c>
      <c r="C18" s="75">
        <f>'[1]1.入力表'!C18</f>
        <v>129</v>
      </c>
      <c r="D18" s="75">
        <f t="shared" si="0"/>
        <v>278</v>
      </c>
      <c r="E18" s="75">
        <f>'[1]1.入力表'!E18</f>
        <v>148</v>
      </c>
      <c r="F18" s="75">
        <f>'[1]1.入力表'!F18</f>
        <v>122</v>
      </c>
      <c r="G18" s="75">
        <f t="shared" si="1"/>
        <v>270</v>
      </c>
      <c r="H18" s="75">
        <f t="shared" si="2"/>
        <v>1</v>
      </c>
      <c r="I18" s="75">
        <f t="shared" si="2"/>
        <v>7</v>
      </c>
      <c r="J18" s="75">
        <f t="shared" si="3"/>
        <v>8</v>
      </c>
      <c r="K18" s="76">
        <f t="shared" si="4"/>
        <v>0.68</v>
      </c>
      <c r="L18" s="76">
        <f t="shared" si="4"/>
        <v>5.74</v>
      </c>
      <c r="M18" s="77">
        <f t="shared" si="5"/>
        <v>2.9629599999999998</v>
      </c>
    </row>
    <row r="19" spans="1:13">
      <c r="A19" s="74" t="s">
        <v>112</v>
      </c>
      <c r="B19" s="75">
        <f>'[1]1.入力表'!B19</f>
        <v>205</v>
      </c>
      <c r="C19" s="75">
        <f>'[1]1.入力表'!C19</f>
        <v>191</v>
      </c>
      <c r="D19" s="75">
        <f t="shared" si="0"/>
        <v>396</v>
      </c>
      <c r="E19" s="75">
        <f>'[1]1.入力表'!E19</f>
        <v>213</v>
      </c>
      <c r="F19" s="75">
        <f>'[1]1.入力表'!F19</f>
        <v>193</v>
      </c>
      <c r="G19" s="75">
        <f t="shared" si="1"/>
        <v>406</v>
      </c>
      <c r="H19" s="75">
        <f t="shared" si="2"/>
        <v>-8</v>
      </c>
      <c r="I19" s="75">
        <f t="shared" si="2"/>
        <v>-2</v>
      </c>
      <c r="J19" s="75">
        <f t="shared" si="3"/>
        <v>-10</v>
      </c>
      <c r="K19" s="76">
        <f t="shared" si="4"/>
        <v>-3.76</v>
      </c>
      <c r="L19" s="76">
        <f t="shared" si="4"/>
        <v>-1.04</v>
      </c>
      <c r="M19" s="77">
        <f t="shared" si="5"/>
        <v>-2.46305</v>
      </c>
    </row>
    <row r="20" spans="1:13">
      <c r="A20" s="74" t="s">
        <v>113</v>
      </c>
      <c r="B20" s="75">
        <f>'[1]1.入力表'!B20</f>
        <v>92</v>
      </c>
      <c r="C20" s="75">
        <f>'[1]1.入力表'!C20</f>
        <v>94</v>
      </c>
      <c r="D20" s="75">
        <f t="shared" si="0"/>
        <v>186</v>
      </c>
      <c r="E20" s="75">
        <f>'[1]1.入力表'!E20</f>
        <v>95</v>
      </c>
      <c r="F20" s="75">
        <f>'[1]1.入力表'!F20</f>
        <v>93</v>
      </c>
      <c r="G20" s="75">
        <f t="shared" si="1"/>
        <v>188</v>
      </c>
      <c r="H20" s="75">
        <f t="shared" si="2"/>
        <v>-3</v>
      </c>
      <c r="I20" s="75">
        <f t="shared" si="2"/>
        <v>1</v>
      </c>
      <c r="J20" s="75">
        <f t="shared" si="3"/>
        <v>-2</v>
      </c>
      <c r="K20" s="76">
        <f t="shared" si="4"/>
        <v>-3.16</v>
      </c>
      <c r="L20" s="76">
        <f t="shared" si="4"/>
        <v>1.08</v>
      </c>
      <c r="M20" s="77">
        <f t="shared" si="5"/>
        <v>-1.0638300000000001</v>
      </c>
    </row>
    <row r="21" spans="1:13">
      <c r="A21" s="74" t="s">
        <v>114</v>
      </c>
      <c r="B21" s="75">
        <f>'[1]1.入力表'!B21</f>
        <v>58</v>
      </c>
      <c r="C21" s="75">
        <f>'[1]1.入力表'!C21</f>
        <v>56</v>
      </c>
      <c r="D21" s="75">
        <f t="shared" si="0"/>
        <v>114</v>
      </c>
      <c r="E21" s="75">
        <f>'[1]1.入力表'!E21</f>
        <v>61</v>
      </c>
      <c r="F21" s="75">
        <f>'[1]1.入力表'!F21</f>
        <v>60</v>
      </c>
      <c r="G21" s="75">
        <f t="shared" si="1"/>
        <v>121</v>
      </c>
      <c r="H21" s="75">
        <f t="shared" si="2"/>
        <v>-3</v>
      </c>
      <c r="I21" s="75">
        <f t="shared" si="2"/>
        <v>-4</v>
      </c>
      <c r="J21" s="75">
        <f t="shared" si="3"/>
        <v>-7</v>
      </c>
      <c r="K21" s="76">
        <f t="shared" si="4"/>
        <v>-4.92</v>
      </c>
      <c r="L21" s="76">
        <f t="shared" si="4"/>
        <v>-6.67</v>
      </c>
      <c r="M21" s="77">
        <f t="shared" si="5"/>
        <v>-5.78512</v>
      </c>
    </row>
    <row r="22" spans="1:13">
      <c r="A22" s="74" t="s">
        <v>115</v>
      </c>
      <c r="B22" s="75">
        <f>'[1]1.入力表'!B22</f>
        <v>42</v>
      </c>
      <c r="C22" s="75">
        <f>'[1]1.入力表'!C22</f>
        <v>59</v>
      </c>
      <c r="D22" s="75">
        <f t="shared" si="0"/>
        <v>101</v>
      </c>
      <c r="E22" s="75">
        <f>'[1]1.入力表'!E22</f>
        <v>43</v>
      </c>
      <c r="F22" s="75">
        <f>'[1]1.入力表'!F22</f>
        <v>59</v>
      </c>
      <c r="G22" s="75">
        <f t="shared" si="1"/>
        <v>102</v>
      </c>
      <c r="H22" s="75">
        <f t="shared" si="2"/>
        <v>-1</v>
      </c>
      <c r="I22" s="75">
        <f t="shared" si="2"/>
        <v>0</v>
      </c>
      <c r="J22" s="75">
        <f t="shared" si="3"/>
        <v>-1</v>
      </c>
      <c r="K22" s="76">
        <f t="shared" si="4"/>
        <v>-2.33</v>
      </c>
      <c r="L22" s="76">
        <f t="shared" si="4"/>
        <v>0</v>
      </c>
      <c r="M22" s="77">
        <f t="shared" si="5"/>
        <v>-0.98038999999999998</v>
      </c>
    </row>
    <row r="23" spans="1:13">
      <c r="A23" s="74" t="s">
        <v>116</v>
      </c>
      <c r="B23" s="75">
        <f>'[1]1.入力表'!B23</f>
        <v>2530</v>
      </c>
      <c r="C23" s="75">
        <f>'[1]1.入力表'!C23</f>
        <v>2619</v>
      </c>
      <c r="D23" s="75">
        <f>IF(B23+C23=SUM(D5:D22),B23+C23,"ｴﾗｰ")</f>
        <v>5149</v>
      </c>
      <c r="E23" s="75">
        <f>'[1]1.入力表'!E23</f>
        <v>2577</v>
      </c>
      <c r="F23" s="75">
        <f>'[1]1.入力表'!F23</f>
        <v>2624</v>
      </c>
      <c r="G23" s="75">
        <f>IF(E23+F23=SUM(G5:G22),E23+F23,"ｴﾗｰ")</f>
        <v>5201</v>
      </c>
      <c r="H23" s="75">
        <f>IF(B23-E23=SUM(H5:H22),B23-E23,"ｴﾗｰ")</f>
        <v>-47</v>
      </c>
      <c r="I23" s="75">
        <f>IF(C23-F23=SUM(I5:I22),C23-F23,"ｴﾗｰ")</f>
        <v>-5</v>
      </c>
      <c r="J23" s="75">
        <f>IF(AND(D23-G23=SUM(J5:J22),D23-G23=H23+I23),H23+I23,"ｴﾗｰ")</f>
        <v>-52</v>
      </c>
      <c r="K23" s="76">
        <f t="shared" si="4"/>
        <v>-1.82</v>
      </c>
      <c r="L23" s="76">
        <f t="shared" si="4"/>
        <v>-0.19</v>
      </c>
      <c r="M23" s="77">
        <f t="shared" si="5"/>
        <v>-0.99980999999999998</v>
      </c>
    </row>
    <row r="24" spans="1:13">
      <c r="A24" s="74" t="s">
        <v>117</v>
      </c>
      <c r="B24" s="75">
        <f>'[1]1.入力表'!B24</f>
        <v>79</v>
      </c>
      <c r="C24" s="75">
        <f>'[1]1.入力表'!C24</f>
        <v>87</v>
      </c>
      <c r="D24" s="75">
        <f>B24+C24</f>
        <v>166</v>
      </c>
      <c r="E24" s="75">
        <f>'[1]1.入力表'!E24</f>
        <v>80</v>
      </c>
      <c r="F24" s="75">
        <f>'[1]1.入力表'!F24</f>
        <v>85</v>
      </c>
      <c r="G24" s="75">
        <f t="shared" ref="G24:G34" si="6">E24+F24</f>
        <v>165</v>
      </c>
      <c r="H24" s="75">
        <f t="shared" ref="H24:I69" si="7">B24-E24</f>
        <v>-1</v>
      </c>
      <c r="I24" s="75">
        <f t="shared" si="7"/>
        <v>2</v>
      </c>
      <c r="J24" s="75">
        <f t="shared" ref="J24:J34" si="8">IF(D24-G24=H24+I24,H24+I24,"ｴﾗｰ")</f>
        <v>1</v>
      </c>
      <c r="K24" s="76">
        <f t="shared" si="4"/>
        <v>-1.25</v>
      </c>
      <c r="L24" s="76">
        <f t="shared" si="4"/>
        <v>2.35</v>
      </c>
      <c r="M24" s="77">
        <f t="shared" si="5"/>
        <v>0.60606000000000004</v>
      </c>
    </row>
    <row r="25" spans="1:13">
      <c r="A25" s="74" t="s">
        <v>118</v>
      </c>
      <c r="B25" s="75">
        <f>'[1]1.入力表'!B25</f>
        <v>106</v>
      </c>
      <c r="C25" s="75">
        <f>'[1]1.入力表'!C25</f>
        <v>77</v>
      </c>
      <c r="D25" s="75">
        <f t="shared" ref="D25:D34" si="9">B25+C25</f>
        <v>183</v>
      </c>
      <c r="E25" s="75">
        <f>'[1]1.入力表'!E25</f>
        <v>109</v>
      </c>
      <c r="F25" s="75">
        <f>'[1]1.入力表'!F25</f>
        <v>80</v>
      </c>
      <c r="G25" s="75">
        <f t="shared" si="6"/>
        <v>189</v>
      </c>
      <c r="H25" s="75">
        <f t="shared" si="7"/>
        <v>-3</v>
      </c>
      <c r="I25" s="75">
        <f t="shared" si="7"/>
        <v>-3</v>
      </c>
      <c r="J25" s="75">
        <f t="shared" si="8"/>
        <v>-6</v>
      </c>
      <c r="K25" s="76">
        <f t="shared" si="4"/>
        <v>-2.75</v>
      </c>
      <c r="L25" s="76">
        <f t="shared" si="4"/>
        <v>-3.75</v>
      </c>
      <c r="M25" s="77">
        <f t="shared" si="5"/>
        <v>-3.1745999999999999</v>
      </c>
    </row>
    <row r="26" spans="1:13">
      <c r="A26" s="74" t="s">
        <v>119</v>
      </c>
      <c r="B26" s="75">
        <f>'[1]1.入力表'!B26</f>
        <v>212</v>
      </c>
      <c r="C26" s="75">
        <f>'[1]1.入力表'!C26</f>
        <v>202</v>
      </c>
      <c r="D26" s="75">
        <f t="shared" si="9"/>
        <v>414</v>
      </c>
      <c r="E26" s="75">
        <f>'[1]1.入力表'!E26</f>
        <v>217</v>
      </c>
      <c r="F26" s="75">
        <f>'[1]1.入力表'!F26</f>
        <v>202</v>
      </c>
      <c r="G26" s="75">
        <f t="shared" si="6"/>
        <v>419</v>
      </c>
      <c r="H26" s="75">
        <f t="shared" si="7"/>
        <v>-5</v>
      </c>
      <c r="I26" s="75">
        <f t="shared" si="7"/>
        <v>0</v>
      </c>
      <c r="J26" s="75">
        <f t="shared" si="8"/>
        <v>-5</v>
      </c>
      <c r="K26" s="76">
        <f t="shared" si="4"/>
        <v>-2.2999999999999998</v>
      </c>
      <c r="L26" s="76">
        <f t="shared" si="4"/>
        <v>0</v>
      </c>
      <c r="M26" s="77">
        <f t="shared" si="5"/>
        <v>-1.1933199999999999</v>
      </c>
    </row>
    <row r="27" spans="1:13">
      <c r="A27" s="74" t="s">
        <v>120</v>
      </c>
      <c r="B27" s="75">
        <f>'[1]1.入力表'!B27</f>
        <v>179</v>
      </c>
      <c r="C27" s="75">
        <f>'[1]1.入力表'!C27</f>
        <v>159</v>
      </c>
      <c r="D27" s="75">
        <f t="shared" si="9"/>
        <v>338</v>
      </c>
      <c r="E27" s="75">
        <f>'[1]1.入力表'!E27</f>
        <v>178</v>
      </c>
      <c r="F27" s="75">
        <f>'[1]1.入力表'!F27</f>
        <v>154</v>
      </c>
      <c r="G27" s="75">
        <f t="shared" si="6"/>
        <v>332</v>
      </c>
      <c r="H27" s="75">
        <f t="shared" si="7"/>
        <v>1</v>
      </c>
      <c r="I27" s="75">
        <f t="shared" si="7"/>
        <v>5</v>
      </c>
      <c r="J27" s="75">
        <f t="shared" si="8"/>
        <v>6</v>
      </c>
      <c r="K27" s="76">
        <f t="shared" si="4"/>
        <v>0.56000000000000005</v>
      </c>
      <c r="L27" s="76">
        <f t="shared" si="4"/>
        <v>3.25</v>
      </c>
      <c r="M27" s="77">
        <f t="shared" si="5"/>
        <v>1.8072299999999999</v>
      </c>
    </row>
    <row r="28" spans="1:13">
      <c r="A28" s="74" t="s">
        <v>121</v>
      </c>
      <c r="B28" s="75">
        <f>'[1]1.入力表'!B28</f>
        <v>243</v>
      </c>
      <c r="C28" s="75">
        <f>'[1]1.入力表'!C28</f>
        <v>184</v>
      </c>
      <c r="D28" s="75">
        <f t="shared" si="9"/>
        <v>427</v>
      </c>
      <c r="E28" s="75">
        <f>'[1]1.入力表'!E28</f>
        <v>250</v>
      </c>
      <c r="F28" s="75">
        <f>'[1]1.入力表'!F28</f>
        <v>177</v>
      </c>
      <c r="G28" s="75">
        <f t="shared" si="6"/>
        <v>427</v>
      </c>
      <c r="H28" s="75">
        <f t="shared" si="7"/>
        <v>-7</v>
      </c>
      <c r="I28" s="75">
        <f t="shared" si="7"/>
        <v>7</v>
      </c>
      <c r="J28" s="75">
        <f t="shared" si="8"/>
        <v>0</v>
      </c>
      <c r="K28" s="76">
        <f t="shared" si="4"/>
        <v>-2.8</v>
      </c>
      <c r="L28" s="76">
        <f t="shared" si="4"/>
        <v>3.95</v>
      </c>
      <c r="M28" s="77">
        <f t="shared" si="5"/>
        <v>0</v>
      </c>
    </row>
    <row r="29" spans="1:13">
      <c r="A29" s="74" t="s">
        <v>122</v>
      </c>
      <c r="B29" s="75">
        <f>'[1]1.入力表'!B29</f>
        <v>140</v>
      </c>
      <c r="C29" s="75">
        <f>'[1]1.入力表'!C29</f>
        <v>143</v>
      </c>
      <c r="D29" s="75">
        <f t="shared" si="9"/>
        <v>283</v>
      </c>
      <c r="E29" s="75">
        <f>'[1]1.入力表'!E29</f>
        <v>141</v>
      </c>
      <c r="F29" s="75">
        <f>'[1]1.入力表'!F29</f>
        <v>143</v>
      </c>
      <c r="G29" s="75">
        <f t="shared" si="6"/>
        <v>284</v>
      </c>
      <c r="H29" s="75">
        <f t="shared" si="7"/>
        <v>-1</v>
      </c>
      <c r="I29" s="75">
        <f t="shared" si="7"/>
        <v>0</v>
      </c>
      <c r="J29" s="75">
        <f t="shared" si="8"/>
        <v>-1</v>
      </c>
      <c r="K29" s="76">
        <f t="shared" si="4"/>
        <v>-0.71</v>
      </c>
      <c r="L29" s="76">
        <f t="shared" si="4"/>
        <v>0</v>
      </c>
      <c r="M29" s="77">
        <f t="shared" si="5"/>
        <v>-0.35210999999999998</v>
      </c>
    </row>
    <row r="30" spans="1:13">
      <c r="A30" s="74" t="s">
        <v>123</v>
      </c>
      <c r="B30" s="75">
        <f>'[1]1.入力表'!B30</f>
        <v>167</v>
      </c>
      <c r="C30" s="75">
        <f>'[1]1.入力表'!C30</f>
        <v>177</v>
      </c>
      <c r="D30" s="75">
        <f t="shared" si="9"/>
        <v>344</v>
      </c>
      <c r="E30" s="75">
        <f>'[1]1.入力表'!E30</f>
        <v>165</v>
      </c>
      <c r="F30" s="75">
        <f>'[1]1.入力表'!F30</f>
        <v>180</v>
      </c>
      <c r="G30" s="75">
        <f t="shared" si="6"/>
        <v>345</v>
      </c>
      <c r="H30" s="75">
        <f t="shared" si="7"/>
        <v>2</v>
      </c>
      <c r="I30" s="75">
        <f t="shared" si="7"/>
        <v>-3</v>
      </c>
      <c r="J30" s="75">
        <f t="shared" si="8"/>
        <v>-1</v>
      </c>
      <c r="K30" s="76">
        <f t="shared" si="4"/>
        <v>1.21</v>
      </c>
      <c r="L30" s="76">
        <f t="shared" si="4"/>
        <v>-1.67</v>
      </c>
      <c r="M30" s="77">
        <f t="shared" si="5"/>
        <v>-0.28986000000000001</v>
      </c>
    </row>
    <row r="31" spans="1:13">
      <c r="A31" s="74" t="s">
        <v>124</v>
      </c>
      <c r="B31" s="75">
        <f>'[1]1.入力表'!B31</f>
        <v>1126</v>
      </c>
      <c r="C31" s="75">
        <f>'[1]1.入力表'!C31</f>
        <v>1029</v>
      </c>
      <c r="D31" s="75">
        <f>IF(B31+C31=SUM(D24:D30),B31+C31,"ｴﾗｰ")</f>
        <v>2155</v>
      </c>
      <c r="E31" s="75">
        <f>'[1]1.入力表'!E31</f>
        <v>1140</v>
      </c>
      <c r="F31" s="75">
        <f>'[1]1.入力表'!F31</f>
        <v>1021</v>
      </c>
      <c r="G31" s="75">
        <f>IF(E31+F31=SUM(G24:G30),E31+F31,"ｴﾗｰ")</f>
        <v>2161</v>
      </c>
      <c r="H31" s="75">
        <f t="shared" si="7"/>
        <v>-14</v>
      </c>
      <c r="I31" s="75">
        <f t="shared" si="7"/>
        <v>8</v>
      </c>
      <c r="J31" s="75">
        <f>IF(AND(D31-G31=H31+I31,SUM(J24:J30)=D31-G31),H31+I31,"ｴﾗｰ")</f>
        <v>-6</v>
      </c>
      <c r="K31" s="76">
        <f t="shared" si="4"/>
        <v>-1.23</v>
      </c>
      <c r="L31" s="76">
        <f t="shared" si="4"/>
        <v>0.78</v>
      </c>
      <c r="M31" s="77">
        <f t="shared" si="5"/>
        <v>-0.27765000000000001</v>
      </c>
    </row>
    <row r="32" spans="1:13">
      <c r="A32" s="74" t="s">
        <v>287</v>
      </c>
      <c r="B32" s="75">
        <f>'[1]1.入力表'!B32</f>
        <v>49</v>
      </c>
      <c r="C32" s="75">
        <f>'[1]1.入力表'!C32</f>
        <v>66</v>
      </c>
      <c r="D32" s="75">
        <f t="shared" si="9"/>
        <v>115</v>
      </c>
      <c r="E32" s="75">
        <f>'[1]1.入力表'!E32</f>
        <v>49</v>
      </c>
      <c r="F32" s="75">
        <f>'[1]1.入力表'!F32</f>
        <v>65</v>
      </c>
      <c r="G32" s="75">
        <f t="shared" si="6"/>
        <v>114</v>
      </c>
      <c r="H32" s="75">
        <f t="shared" si="7"/>
        <v>0</v>
      </c>
      <c r="I32" s="75">
        <f t="shared" si="7"/>
        <v>1</v>
      </c>
      <c r="J32" s="75">
        <f t="shared" si="8"/>
        <v>1</v>
      </c>
      <c r="K32" s="76">
        <f t="shared" si="4"/>
        <v>0</v>
      </c>
      <c r="L32" s="76">
        <f t="shared" si="4"/>
        <v>1.54</v>
      </c>
      <c r="M32" s="77">
        <f>IF(G32=0,"        －",ROUND(J32/G32*100,5))</f>
        <v>0.87719000000000003</v>
      </c>
    </row>
    <row r="33" spans="1:13">
      <c r="A33" s="74" t="s">
        <v>288</v>
      </c>
      <c r="B33" s="75">
        <f>'[1]1.入力表'!B33</f>
        <v>79</v>
      </c>
      <c r="C33" s="75">
        <f>'[1]1.入力表'!C33</f>
        <v>91</v>
      </c>
      <c r="D33" s="75">
        <f t="shared" si="9"/>
        <v>170</v>
      </c>
      <c r="E33" s="75">
        <f>'[1]1.入力表'!E33</f>
        <v>75</v>
      </c>
      <c r="F33" s="75">
        <f>'[1]1.入力表'!F33</f>
        <v>92</v>
      </c>
      <c r="G33" s="75">
        <f t="shared" si="6"/>
        <v>167</v>
      </c>
      <c r="H33" s="75">
        <f t="shared" si="7"/>
        <v>4</v>
      </c>
      <c r="I33" s="75">
        <f t="shared" si="7"/>
        <v>-1</v>
      </c>
      <c r="J33" s="75">
        <f t="shared" si="8"/>
        <v>3</v>
      </c>
      <c r="K33" s="76">
        <f t="shared" si="4"/>
        <v>5.33</v>
      </c>
      <c r="L33" s="76">
        <f t="shared" si="4"/>
        <v>-1.0900000000000001</v>
      </c>
      <c r="M33" s="77">
        <f>IF(G33=0,"        －",ROUND(J33/G33*100,5))</f>
        <v>1.7964100000000001</v>
      </c>
    </row>
    <row r="34" spans="1:13">
      <c r="A34" s="74" t="s">
        <v>289</v>
      </c>
      <c r="B34" s="75">
        <f>'[1]1.入力表'!B34</f>
        <v>189</v>
      </c>
      <c r="C34" s="75">
        <f>'[1]1.入力表'!C34</f>
        <v>185</v>
      </c>
      <c r="D34" s="75">
        <f t="shared" si="9"/>
        <v>374</v>
      </c>
      <c r="E34" s="75">
        <f>'[1]1.入力表'!E34</f>
        <v>192</v>
      </c>
      <c r="F34" s="75">
        <f>'[1]1.入力表'!F34</f>
        <v>191</v>
      </c>
      <c r="G34" s="75">
        <f t="shared" si="6"/>
        <v>383</v>
      </c>
      <c r="H34" s="75">
        <f t="shared" si="7"/>
        <v>-3</v>
      </c>
      <c r="I34" s="75">
        <f t="shared" si="7"/>
        <v>-6</v>
      </c>
      <c r="J34" s="75">
        <f t="shared" si="8"/>
        <v>-9</v>
      </c>
      <c r="K34" s="76">
        <f t="shared" si="4"/>
        <v>-1.56</v>
      </c>
      <c r="L34" s="76">
        <f t="shared" si="4"/>
        <v>-3.14</v>
      </c>
      <c r="M34" s="77">
        <f>IF(G34=0,"        －",ROUND(J34/G34*100,5))</f>
        <v>-2.3498700000000001</v>
      </c>
    </row>
    <row r="35" spans="1:13">
      <c r="A35" s="74" t="s">
        <v>293</v>
      </c>
      <c r="B35" s="75">
        <f>'[1]1.入力表'!B35</f>
        <v>317</v>
      </c>
      <c r="C35" s="75">
        <f>'[1]1.入力表'!C35</f>
        <v>342</v>
      </c>
      <c r="D35" s="75">
        <f>IF(B35+C35=SUM(D32:D34),B35+C35,"ｴﾗｰ")</f>
        <v>659</v>
      </c>
      <c r="E35" s="75">
        <f>'[1]1.入力表'!E35</f>
        <v>316</v>
      </c>
      <c r="F35" s="75">
        <f>'[1]1.入力表'!F35</f>
        <v>348</v>
      </c>
      <c r="G35" s="79">
        <f>IF(E35+F35=SUM(G32:G34),E35+F35,"ｴﾗｰ")</f>
        <v>664</v>
      </c>
      <c r="H35" s="75">
        <f t="shared" si="7"/>
        <v>1</v>
      </c>
      <c r="I35" s="75">
        <f t="shared" si="7"/>
        <v>-6</v>
      </c>
      <c r="J35" s="79">
        <f>IF(AND(D35-G35=H35+I35,SUM(J32:J34)=D35-G35),H35+I35,"ｴﾗｰ")</f>
        <v>-5</v>
      </c>
      <c r="K35" s="76">
        <f t="shared" si="4"/>
        <v>0.32</v>
      </c>
      <c r="L35" s="76">
        <f t="shared" si="4"/>
        <v>-1.72</v>
      </c>
      <c r="M35" s="77">
        <f>IF(G35=0,"        －",ROUND(J35/G35*100,5))</f>
        <v>-0.75300999999999996</v>
      </c>
    </row>
    <row r="36" spans="1:13">
      <c r="A36" s="74" t="s">
        <v>129</v>
      </c>
      <c r="B36" s="75">
        <f>'[1]1.入力表'!B36</f>
        <v>124</v>
      </c>
      <c r="C36" s="75">
        <f>'[1]1.入力表'!C36</f>
        <v>264</v>
      </c>
      <c r="D36" s="75">
        <f t="shared" ref="D36:D55" si="10">B36+C36</f>
        <v>388</v>
      </c>
      <c r="E36" s="75">
        <f>'[1]1.入力表'!E36</f>
        <v>120</v>
      </c>
      <c r="F36" s="75">
        <f>'[1]1.入力表'!F36</f>
        <v>262</v>
      </c>
      <c r="G36" s="75">
        <f t="shared" ref="G36:G55" si="11">E36+F36</f>
        <v>382</v>
      </c>
      <c r="H36" s="75">
        <f t="shared" si="7"/>
        <v>4</v>
      </c>
      <c r="I36" s="75">
        <f t="shared" si="7"/>
        <v>2</v>
      </c>
      <c r="J36" s="75">
        <f t="shared" ref="J36:J55" si="12">IF(D36-G36=H36+I36,H36+I36,"ｴﾗｰ")</f>
        <v>6</v>
      </c>
      <c r="K36" s="76">
        <f t="shared" si="4"/>
        <v>3.33</v>
      </c>
      <c r="L36" s="76">
        <f t="shared" si="4"/>
        <v>0.76</v>
      </c>
      <c r="M36" s="77">
        <f t="shared" si="5"/>
        <v>1.5706800000000001</v>
      </c>
    </row>
    <row r="37" spans="1:13">
      <c r="A37" s="74" t="s">
        <v>130</v>
      </c>
      <c r="B37" s="75">
        <f>'[1]1.入力表'!B37</f>
        <v>102</v>
      </c>
      <c r="C37" s="75">
        <f>'[1]1.入力表'!C37</f>
        <v>97</v>
      </c>
      <c r="D37" s="75">
        <f t="shared" si="10"/>
        <v>199</v>
      </c>
      <c r="E37" s="75">
        <f>'[1]1.入力表'!E37</f>
        <v>100</v>
      </c>
      <c r="F37" s="75">
        <f>'[1]1.入力表'!F37</f>
        <v>98</v>
      </c>
      <c r="G37" s="75">
        <f t="shared" si="11"/>
        <v>198</v>
      </c>
      <c r="H37" s="75">
        <f t="shared" si="7"/>
        <v>2</v>
      </c>
      <c r="I37" s="75">
        <f t="shared" si="7"/>
        <v>-1</v>
      </c>
      <c r="J37" s="75">
        <f t="shared" si="12"/>
        <v>1</v>
      </c>
      <c r="K37" s="76">
        <f t="shared" si="4"/>
        <v>2</v>
      </c>
      <c r="L37" s="76">
        <f t="shared" si="4"/>
        <v>-1.02</v>
      </c>
      <c r="M37" s="77">
        <f t="shared" si="5"/>
        <v>0.50505</v>
      </c>
    </row>
    <row r="38" spans="1:13">
      <c r="A38" s="74" t="s">
        <v>131</v>
      </c>
      <c r="B38" s="75">
        <f>'[1]1.入力表'!B38</f>
        <v>159</v>
      </c>
      <c r="C38" s="75">
        <f>'[1]1.入力表'!C38</f>
        <v>210</v>
      </c>
      <c r="D38" s="75">
        <f t="shared" si="10"/>
        <v>369</v>
      </c>
      <c r="E38" s="75">
        <f>'[1]1.入力表'!E38</f>
        <v>163</v>
      </c>
      <c r="F38" s="75">
        <f>'[1]1.入力表'!F38</f>
        <v>208</v>
      </c>
      <c r="G38" s="75">
        <f t="shared" si="11"/>
        <v>371</v>
      </c>
      <c r="H38" s="75">
        <f t="shared" si="7"/>
        <v>-4</v>
      </c>
      <c r="I38" s="75">
        <f t="shared" si="7"/>
        <v>2</v>
      </c>
      <c r="J38" s="75">
        <f t="shared" si="12"/>
        <v>-2</v>
      </c>
      <c r="K38" s="76">
        <f t="shared" si="4"/>
        <v>-2.4500000000000002</v>
      </c>
      <c r="L38" s="76">
        <f t="shared" si="4"/>
        <v>0.96</v>
      </c>
      <c r="M38" s="77">
        <f t="shared" si="5"/>
        <v>-0.53908</v>
      </c>
    </row>
    <row r="39" spans="1:13">
      <c r="A39" s="74" t="s">
        <v>132</v>
      </c>
      <c r="B39" s="75">
        <f>'[1]1.入力表'!B39</f>
        <v>244</v>
      </c>
      <c r="C39" s="75">
        <f>'[1]1.入力表'!C39</f>
        <v>267</v>
      </c>
      <c r="D39" s="75">
        <f t="shared" si="10"/>
        <v>511</v>
      </c>
      <c r="E39" s="75">
        <f>'[1]1.入力表'!E39</f>
        <v>241</v>
      </c>
      <c r="F39" s="75">
        <f>'[1]1.入力表'!F39</f>
        <v>274</v>
      </c>
      <c r="G39" s="75">
        <f t="shared" si="11"/>
        <v>515</v>
      </c>
      <c r="H39" s="75">
        <f t="shared" si="7"/>
        <v>3</v>
      </c>
      <c r="I39" s="75">
        <f t="shared" si="7"/>
        <v>-7</v>
      </c>
      <c r="J39" s="75">
        <f t="shared" si="12"/>
        <v>-4</v>
      </c>
      <c r="K39" s="76">
        <f t="shared" si="4"/>
        <v>1.24</v>
      </c>
      <c r="L39" s="76">
        <f t="shared" si="4"/>
        <v>-2.5499999999999998</v>
      </c>
      <c r="M39" s="77">
        <f t="shared" si="5"/>
        <v>-0.77669999999999995</v>
      </c>
    </row>
    <row r="40" spans="1:13">
      <c r="A40" s="74" t="s">
        <v>133</v>
      </c>
      <c r="B40" s="75">
        <f>'[1]1.入力表'!B40</f>
        <v>53</v>
      </c>
      <c r="C40" s="75">
        <f>'[1]1.入力表'!C40</f>
        <v>71</v>
      </c>
      <c r="D40" s="75">
        <f t="shared" si="10"/>
        <v>124</v>
      </c>
      <c r="E40" s="75">
        <f>'[1]1.入力表'!E40</f>
        <v>54</v>
      </c>
      <c r="F40" s="75">
        <f>'[1]1.入力表'!F40</f>
        <v>69</v>
      </c>
      <c r="G40" s="75">
        <f t="shared" si="11"/>
        <v>123</v>
      </c>
      <c r="H40" s="75">
        <f t="shared" si="7"/>
        <v>-1</v>
      </c>
      <c r="I40" s="75">
        <f t="shared" si="7"/>
        <v>2</v>
      </c>
      <c r="J40" s="75">
        <f t="shared" si="12"/>
        <v>1</v>
      </c>
      <c r="K40" s="76">
        <f t="shared" si="4"/>
        <v>-1.85</v>
      </c>
      <c r="L40" s="76">
        <f t="shared" si="4"/>
        <v>2.9</v>
      </c>
      <c r="M40" s="77">
        <f t="shared" si="5"/>
        <v>0.81301000000000001</v>
      </c>
    </row>
    <row r="41" spans="1:13">
      <c r="A41" s="74" t="s">
        <v>134</v>
      </c>
      <c r="B41" s="75">
        <f>'[1]1.入力表'!B41</f>
        <v>114</v>
      </c>
      <c r="C41" s="75">
        <f>'[1]1.入力表'!C41</f>
        <v>141</v>
      </c>
      <c r="D41" s="75">
        <f t="shared" si="10"/>
        <v>255</v>
      </c>
      <c r="E41" s="75">
        <f>'[1]1.入力表'!E41</f>
        <v>112</v>
      </c>
      <c r="F41" s="75">
        <f>'[1]1.入力表'!F41</f>
        <v>137</v>
      </c>
      <c r="G41" s="75">
        <f t="shared" si="11"/>
        <v>249</v>
      </c>
      <c r="H41" s="75">
        <f t="shared" si="7"/>
        <v>2</v>
      </c>
      <c r="I41" s="75">
        <f t="shared" si="7"/>
        <v>4</v>
      </c>
      <c r="J41" s="75">
        <f t="shared" si="12"/>
        <v>6</v>
      </c>
      <c r="K41" s="76">
        <f t="shared" ref="K41:L69" si="13">IF(E41=0,"        －",ROUND(H41/E41*100,2))</f>
        <v>1.79</v>
      </c>
      <c r="L41" s="76">
        <f t="shared" si="13"/>
        <v>2.92</v>
      </c>
      <c r="M41" s="77">
        <f t="shared" si="5"/>
        <v>2.40964</v>
      </c>
    </row>
    <row r="42" spans="1:13">
      <c r="A42" s="74" t="s">
        <v>135</v>
      </c>
      <c r="B42" s="75">
        <f>'[1]1.入力表'!B42</f>
        <v>47</v>
      </c>
      <c r="C42" s="75">
        <f>'[1]1.入力表'!C42</f>
        <v>84</v>
      </c>
      <c r="D42" s="75">
        <f t="shared" si="10"/>
        <v>131</v>
      </c>
      <c r="E42" s="75">
        <f>'[1]1.入力表'!E42</f>
        <v>47</v>
      </c>
      <c r="F42" s="75">
        <f>'[1]1.入力表'!F42</f>
        <v>81</v>
      </c>
      <c r="G42" s="75">
        <f t="shared" si="11"/>
        <v>128</v>
      </c>
      <c r="H42" s="75">
        <f t="shared" si="7"/>
        <v>0</v>
      </c>
      <c r="I42" s="75">
        <f t="shared" si="7"/>
        <v>3</v>
      </c>
      <c r="J42" s="75">
        <f t="shared" si="12"/>
        <v>3</v>
      </c>
      <c r="K42" s="76">
        <f t="shared" si="13"/>
        <v>0</v>
      </c>
      <c r="L42" s="76">
        <f t="shared" si="13"/>
        <v>3.7</v>
      </c>
      <c r="M42" s="77">
        <f t="shared" si="5"/>
        <v>2.34375</v>
      </c>
    </row>
    <row r="43" spans="1:13">
      <c r="A43" s="74" t="s">
        <v>136</v>
      </c>
      <c r="B43" s="75">
        <f>'[1]1.入力表'!B43</f>
        <v>12</v>
      </c>
      <c r="C43" s="75">
        <f>'[1]1.入力表'!C43</f>
        <v>32</v>
      </c>
      <c r="D43" s="75">
        <f t="shared" si="10"/>
        <v>44</v>
      </c>
      <c r="E43" s="75">
        <f>'[1]1.入力表'!E43</f>
        <v>12</v>
      </c>
      <c r="F43" s="75">
        <f>'[1]1.入力表'!F43</f>
        <v>32</v>
      </c>
      <c r="G43" s="75">
        <f t="shared" si="11"/>
        <v>44</v>
      </c>
      <c r="H43" s="75">
        <f t="shared" si="7"/>
        <v>0</v>
      </c>
      <c r="I43" s="75">
        <f t="shared" si="7"/>
        <v>0</v>
      </c>
      <c r="J43" s="75">
        <f t="shared" si="12"/>
        <v>0</v>
      </c>
      <c r="K43" s="76">
        <f t="shared" si="13"/>
        <v>0</v>
      </c>
      <c r="L43" s="76">
        <f t="shared" si="13"/>
        <v>0</v>
      </c>
      <c r="M43" s="77">
        <f t="shared" si="5"/>
        <v>0</v>
      </c>
    </row>
    <row r="44" spans="1:13">
      <c r="A44" s="80" t="s">
        <v>137</v>
      </c>
      <c r="B44" s="75">
        <f>'[1]1.入力表'!B44</f>
        <v>53</v>
      </c>
      <c r="C44" s="75">
        <f>'[1]1.入力表'!C44</f>
        <v>47</v>
      </c>
      <c r="D44" s="75">
        <f t="shared" si="10"/>
        <v>100</v>
      </c>
      <c r="E44" s="75">
        <f>'[1]1.入力表'!E44</f>
        <v>52</v>
      </c>
      <c r="F44" s="75">
        <f>'[1]1.入力表'!F44</f>
        <v>46</v>
      </c>
      <c r="G44" s="75">
        <f t="shared" si="11"/>
        <v>98</v>
      </c>
      <c r="H44" s="75">
        <f t="shared" si="7"/>
        <v>1</v>
      </c>
      <c r="I44" s="75">
        <f t="shared" si="7"/>
        <v>1</v>
      </c>
      <c r="J44" s="75">
        <f t="shared" si="12"/>
        <v>2</v>
      </c>
      <c r="K44" s="76">
        <f t="shared" si="13"/>
        <v>1.92</v>
      </c>
      <c r="L44" s="76">
        <f t="shared" si="13"/>
        <v>2.17</v>
      </c>
      <c r="M44" s="77">
        <f t="shared" si="5"/>
        <v>2.0408200000000001</v>
      </c>
    </row>
    <row r="45" spans="1:13">
      <c r="A45" s="81" t="s">
        <v>138</v>
      </c>
      <c r="B45" s="75">
        <f>'[1]1.入力表'!B45</f>
        <v>87</v>
      </c>
      <c r="C45" s="75">
        <f>'[1]1.入力表'!C45</f>
        <v>83</v>
      </c>
      <c r="D45" s="75">
        <f t="shared" si="10"/>
        <v>170</v>
      </c>
      <c r="E45" s="75">
        <f>'[1]1.入力表'!E45</f>
        <v>85</v>
      </c>
      <c r="F45" s="75">
        <f>'[1]1.入力表'!F45</f>
        <v>82</v>
      </c>
      <c r="G45" s="75">
        <f t="shared" si="11"/>
        <v>167</v>
      </c>
      <c r="H45" s="75">
        <f t="shared" si="7"/>
        <v>2</v>
      </c>
      <c r="I45" s="75">
        <f t="shared" si="7"/>
        <v>1</v>
      </c>
      <c r="J45" s="75">
        <f t="shared" si="12"/>
        <v>3</v>
      </c>
      <c r="K45" s="76">
        <f t="shared" si="13"/>
        <v>2.35</v>
      </c>
      <c r="L45" s="76">
        <f t="shared" si="13"/>
        <v>1.22</v>
      </c>
      <c r="M45" s="77">
        <f t="shared" si="5"/>
        <v>1.7964100000000001</v>
      </c>
    </row>
    <row r="46" spans="1:13">
      <c r="A46" s="74" t="s">
        <v>139</v>
      </c>
      <c r="B46" s="75">
        <f>'[1]1.入力表'!B46</f>
        <v>88</v>
      </c>
      <c r="C46" s="75">
        <f>'[1]1.入力表'!C46</f>
        <v>98</v>
      </c>
      <c r="D46" s="75">
        <f t="shared" si="10"/>
        <v>186</v>
      </c>
      <c r="E46" s="75">
        <f>'[1]1.入力表'!E46</f>
        <v>96</v>
      </c>
      <c r="F46" s="75">
        <f>'[1]1.入力表'!F46</f>
        <v>104</v>
      </c>
      <c r="G46" s="75">
        <f t="shared" si="11"/>
        <v>200</v>
      </c>
      <c r="H46" s="75">
        <f t="shared" si="7"/>
        <v>-8</v>
      </c>
      <c r="I46" s="75">
        <f t="shared" si="7"/>
        <v>-6</v>
      </c>
      <c r="J46" s="75">
        <f t="shared" si="12"/>
        <v>-14</v>
      </c>
      <c r="K46" s="76">
        <f t="shared" si="13"/>
        <v>-8.33</v>
      </c>
      <c r="L46" s="76">
        <f t="shared" si="13"/>
        <v>-5.77</v>
      </c>
      <c r="M46" s="77">
        <f t="shared" si="5"/>
        <v>-7</v>
      </c>
    </row>
    <row r="47" spans="1:13">
      <c r="A47" s="74" t="s">
        <v>140</v>
      </c>
      <c r="B47" s="75">
        <f>'[1]1.入力表'!B47</f>
        <v>24</v>
      </c>
      <c r="C47" s="75">
        <f>'[1]1.入力表'!C47</f>
        <v>33</v>
      </c>
      <c r="D47" s="75">
        <f>B47+C47</f>
        <v>57</v>
      </c>
      <c r="E47" s="75">
        <f>'[1]1.入力表'!E47</f>
        <v>22</v>
      </c>
      <c r="F47" s="75">
        <f>'[1]1.入力表'!F47</f>
        <v>32</v>
      </c>
      <c r="G47" s="75">
        <f t="shared" si="11"/>
        <v>54</v>
      </c>
      <c r="H47" s="75">
        <f t="shared" si="7"/>
        <v>2</v>
      </c>
      <c r="I47" s="75">
        <f t="shared" si="7"/>
        <v>1</v>
      </c>
      <c r="J47" s="75">
        <f t="shared" si="12"/>
        <v>3</v>
      </c>
      <c r="K47" s="76">
        <f t="shared" si="13"/>
        <v>9.09</v>
      </c>
      <c r="L47" s="76">
        <f t="shared" si="13"/>
        <v>3.13</v>
      </c>
      <c r="M47" s="77">
        <f t="shared" si="5"/>
        <v>5.5555599999999998</v>
      </c>
    </row>
    <row r="48" spans="1:13">
      <c r="A48" s="74" t="s">
        <v>141</v>
      </c>
      <c r="B48" s="75">
        <f>'[1]1.入力表'!B48</f>
        <v>58</v>
      </c>
      <c r="C48" s="75">
        <f>'[1]1.入力表'!C48</f>
        <v>61</v>
      </c>
      <c r="D48" s="75">
        <f t="shared" si="10"/>
        <v>119</v>
      </c>
      <c r="E48" s="75">
        <f>'[1]1.入力表'!E48</f>
        <v>57</v>
      </c>
      <c r="F48" s="75">
        <f>'[1]1.入力表'!F48</f>
        <v>60</v>
      </c>
      <c r="G48" s="75">
        <f t="shared" si="11"/>
        <v>117</v>
      </c>
      <c r="H48" s="75">
        <f t="shared" si="7"/>
        <v>1</v>
      </c>
      <c r="I48" s="75">
        <f t="shared" si="7"/>
        <v>1</v>
      </c>
      <c r="J48" s="75">
        <f t="shared" si="12"/>
        <v>2</v>
      </c>
      <c r="K48" s="76">
        <f t="shared" si="13"/>
        <v>1.75</v>
      </c>
      <c r="L48" s="76">
        <f t="shared" si="13"/>
        <v>1.67</v>
      </c>
      <c r="M48" s="77">
        <f t="shared" si="5"/>
        <v>1.7094</v>
      </c>
    </row>
    <row r="49" spans="1:13">
      <c r="A49" s="74" t="s">
        <v>142</v>
      </c>
      <c r="B49" s="75">
        <f>'[1]1.入力表'!B49</f>
        <v>53</v>
      </c>
      <c r="C49" s="75">
        <f>'[1]1.入力表'!C49</f>
        <v>67</v>
      </c>
      <c r="D49" s="75">
        <f t="shared" si="10"/>
        <v>120</v>
      </c>
      <c r="E49" s="75">
        <f>'[1]1.入力表'!E49</f>
        <v>51</v>
      </c>
      <c r="F49" s="75">
        <f>'[1]1.入力表'!F49</f>
        <v>62</v>
      </c>
      <c r="G49" s="75">
        <f t="shared" si="11"/>
        <v>113</v>
      </c>
      <c r="H49" s="75">
        <f t="shared" si="7"/>
        <v>2</v>
      </c>
      <c r="I49" s="75">
        <f t="shared" si="7"/>
        <v>5</v>
      </c>
      <c r="J49" s="75">
        <f t="shared" si="12"/>
        <v>7</v>
      </c>
      <c r="K49" s="76">
        <f t="shared" si="13"/>
        <v>3.92</v>
      </c>
      <c r="L49" s="76">
        <f t="shared" si="13"/>
        <v>8.06</v>
      </c>
      <c r="M49" s="77">
        <f t="shared" si="5"/>
        <v>6.1946899999999996</v>
      </c>
    </row>
    <row r="50" spans="1:13">
      <c r="A50" s="74" t="s">
        <v>143</v>
      </c>
      <c r="B50" s="75">
        <f>'[1]1.入力表'!B50</f>
        <v>13</v>
      </c>
      <c r="C50" s="75">
        <f>'[1]1.入力表'!C50</f>
        <v>14</v>
      </c>
      <c r="D50" s="75">
        <f t="shared" si="10"/>
        <v>27</v>
      </c>
      <c r="E50" s="75">
        <f>'[1]1.入力表'!E50</f>
        <v>12</v>
      </c>
      <c r="F50" s="75">
        <f>'[1]1.入力表'!F50</f>
        <v>14</v>
      </c>
      <c r="G50" s="75">
        <f t="shared" si="11"/>
        <v>26</v>
      </c>
      <c r="H50" s="75">
        <f t="shared" si="7"/>
        <v>1</v>
      </c>
      <c r="I50" s="75">
        <f t="shared" si="7"/>
        <v>0</v>
      </c>
      <c r="J50" s="75">
        <f t="shared" si="12"/>
        <v>1</v>
      </c>
      <c r="K50" s="76">
        <f t="shared" si="13"/>
        <v>8.33</v>
      </c>
      <c r="L50" s="76">
        <f t="shared" si="13"/>
        <v>0</v>
      </c>
      <c r="M50" s="77">
        <f t="shared" si="5"/>
        <v>3.8461500000000002</v>
      </c>
    </row>
    <row r="51" spans="1:13">
      <c r="A51" s="74" t="s">
        <v>144</v>
      </c>
      <c r="B51" s="75">
        <f>'[1]1.入力表'!B51</f>
        <v>32</v>
      </c>
      <c r="C51" s="75">
        <f>'[1]1.入力表'!C51</f>
        <v>48</v>
      </c>
      <c r="D51" s="75">
        <f t="shared" si="10"/>
        <v>80</v>
      </c>
      <c r="E51" s="75">
        <f>'[1]1.入力表'!E51</f>
        <v>32</v>
      </c>
      <c r="F51" s="75">
        <f>'[1]1.入力表'!F51</f>
        <v>46</v>
      </c>
      <c r="G51" s="75">
        <f t="shared" si="11"/>
        <v>78</v>
      </c>
      <c r="H51" s="75">
        <f t="shared" si="7"/>
        <v>0</v>
      </c>
      <c r="I51" s="75">
        <f t="shared" si="7"/>
        <v>2</v>
      </c>
      <c r="J51" s="75">
        <f t="shared" si="12"/>
        <v>2</v>
      </c>
      <c r="K51" s="76">
        <f t="shared" si="13"/>
        <v>0</v>
      </c>
      <c r="L51" s="76">
        <f t="shared" si="13"/>
        <v>4.3499999999999996</v>
      </c>
      <c r="M51" s="77">
        <f t="shared" si="5"/>
        <v>2.5640999999999998</v>
      </c>
    </row>
    <row r="52" spans="1:13">
      <c r="A52" s="74" t="s">
        <v>145</v>
      </c>
      <c r="B52" s="75">
        <f>'[1]1.入力表'!B52</f>
        <v>24</v>
      </c>
      <c r="C52" s="75">
        <f>'[1]1.入力表'!C52</f>
        <v>43</v>
      </c>
      <c r="D52" s="75">
        <f t="shared" si="10"/>
        <v>67</v>
      </c>
      <c r="E52" s="75">
        <f>'[1]1.入力表'!E52</f>
        <v>23</v>
      </c>
      <c r="F52" s="75">
        <f>'[1]1.入力表'!F52</f>
        <v>42</v>
      </c>
      <c r="G52" s="75">
        <f t="shared" si="11"/>
        <v>65</v>
      </c>
      <c r="H52" s="75">
        <f t="shared" si="7"/>
        <v>1</v>
      </c>
      <c r="I52" s="75">
        <f t="shared" si="7"/>
        <v>1</v>
      </c>
      <c r="J52" s="75">
        <f t="shared" si="12"/>
        <v>2</v>
      </c>
      <c r="K52" s="76">
        <f t="shared" si="13"/>
        <v>4.3499999999999996</v>
      </c>
      <c r="L52" s="76">
        <f t="shared" si="13"/>
        <v>2.38</v>
      </c>
      <c r="M52" s="77">
        <f t="shared" si="5"/>
        <v>3.0769199999999999</v>
      </c>
    </row>
    <row r="53" spans="1:13">
      <c r="A53" s="74" t="s">
        <v>146</v>
      </c>
      <c r="B53" s="75">
        <f>'[1]1.入力表'!B53</f>
        <v>11</v>
      </c>
      <c r="C53" s="75">
        <f>'[1]1.入力表'!C53</f>
        <v>17</v>
      </c>
      <c r="D53" s="75">
        <f>B53+C53</f>
        <v>28</v>
      </c>
      <c r="E53" s="75">
        <f>'[1]1.入力表'!E53</f>
        <v>11</v>
      </c>
      <c r="F53" s="75">
        <f>'[1]1.入力表'!F53</f>
        <v>17</v>
      </c>
      <c r="G53" s="75">
        <f t="shared" si="11"/>
        <v>28</v>
      </c>
      <c r="H53" s="75">
        <f t="shared" si="7"/>
        <v>0</v>
      </c>
      <c r="I53" s="75">
        <f t="shared" si="7"/>
        <v>0</v>
      </c>
      <c r="J53" s="75">
        <f t="shared" si="12"/>
        <v>0</v>
      </c>
      <c r="K53" s="76">
        <f t="shared" si="13"/>
        <v>0</v>
      </c>
      <c r="L53" s="76">
        <f t="shared" si="13"/>
        <v>0</v>
      </c>
      <c r="M53" s="77">
        <f t="shared" si="5"/>
        <v>0</v>
      </c>
    </row>
    <row r="54" spans="1:13">
      <c r="A54" s="74" t="s">
        <v>147</v>
      </c>
      <c r="B54" s="75">
        <f>'[1]1.入力表'!B54</f>
        <v>27</v>
      </c>
      <c r="C54" s="75">
        <f>'[1]1.入力表'!C54</f>
        <v>45</v>
      </c>
      <c r="D54" s="75">
        <f t="shared" si="10"/>
        <v>72</v>
      </c>
      <c r="E54" s="75">
        <f>'[1]1.入力表'!E54</f>
        <v>27</v>
      </c>
      <c r="F54" s="75">
        <f>'[1]1.入力表'!F54</f>
        <v>45</v>
      </c>
      <c r="G54" s="75">
        <f t="shared" si="11"/>
        <v>72</v>
      </c>
      <c r="H54" s="75">
        <f t="shared" si="7"/>
        <v>0</v>
      </c>
      <c r="I54" s="75">
        <f t="shared" si="7"/>
        <v>0</v>
      </c>
      <c r="J54" s="75">
        <f t="shared" si="12"/>
        <v>0</v>
      </c>
      <c r="K54" s="76">
        <f t="shared" si="13"/>
        <v>0</v>
      </c>
      <c r="L54" s="76">
        <f t="shared" si="13"/>
        <v>0</v>
      </c>
      <c r="M54" s="77">
        <f t="shared" si="5"/>
        <v>0</v>
      </c>
    </row>
    <row r="55" spans="1:13">
      <c r="A55" s="74" t="s">
        <v>148</v>
      </c>
      <c r="B55" s="75">
        <f>'[1]1.入力表'!B55</f>
        <v>15</v>
      </c>
      <c r="C55" s="75">
        <f>'[1]1.入力表'!C55</f>
        <v>18</v>
      </c>
      <c r="D55" s="75">
        <f t="shared" si="10"/>
        <v>33</v>
      </c>
      <c r="E55" s="75">
        <f>'[1]1.入力表'!E55</f>
        <v>15</v>
      </c>
      <c r="F55" s="75">
        <f>'[1]1.入力表'!F55</f>
        <v>17</v>
      </c>
      <c r="G55" s="75">
        <f t="shared" si="11"/>
        <v>32</v>
      </c>
      <c r="H55" s="75">
        <f t="shared" si="7"/>
        <v>0</v>
      </c>
      <c r="I55" s="75">
        <f t="shared" si="7"/>
        <v>1</v>
      </c>
      <c r="J55" s="75">
        <f t="shared" si="12"/>
        <v>1</v>
      </c>
      <c r="K55" s="76">
        <f t="shared" si="13"/>
        <v>0</v>
      </c>
      <c r="L55" s="76">
        <f t="shared" si="13"/>
        <v>5.88</v>
      </c>
      <c r="M55" s="77">
        <f t="shared" si="5"/>
        <v>3.125</v>
      </c>
    </row>
    <row r="56" spans="1:13">
      <c r="A56" s="74" t="s">
        <v>149</v>
      </c>
      <c r="B56" s="75">
        <f>'[1]1.入力表'!B56</f>
        <v>42</v>
      </c>
      <c r="C56" s="75">
        <f>'[1]1.入力表'!C56</f>
        <v>63</v>
      </c>
      <c r="D56" s="75">
        <f>IF(D54+D55=B56+C56,B56+C56,"ｴﾗｰ")</f>
        <v>105</v>
      </c>
      <c r="E56" s="75">
        <f>'[1]1.入力表'!E56</f>
        <v>42</v>
      </c>
      <c r="F56" s="75">
        <f>'[1]1.入力表'!F56</f>
        <v>62</v>
      </c>
      <c r="G56" s="75">
        <f>IF(G54+G55=E56+F56,E56+F56,"ｴﾗｰ")</f>
        <v>104</v>
      </c>
      <c r="H56" s="75">
        <f t="shared" si="7"/>
        <v>0</v>
      </c>
      <c r="I56" s="75">
        <f t="shared" si="7"/>
        <v>1</v>
      </c>
      <c r="J56" s="75">
        <f>IF(AND(D56-G56=H56+I56,J54+J55=D56-G56),H56+I56,"ｴﾗｰ")</f>
        <v>1</v>
      </c>
      <c r="K56" s="76">
        <f t="shared" si="13"/>
        <v>0</v>
      </c>
      <c r="L56" s="76">
        <f t="shared" si="13"/>
        <v>1.61</v>
      </c>
      <c r="M56" s="77">
        <f t="shared" si="5"/>
        <v>0.96153999999999995</v>
      </c>
    </row>
    <row r="57" spans="1:13">
      <c r="A57" s="74" t="s">
        <v>150</v>
      </c>
      <c r="B57" s="75">
        <f>'[1]1.入力表'!B57</f>
        <v>6</v>
      </c>
      <c r="C57" s="75">
        <f>'[1]1.入力表'!C57</f>
        <v>4</v>
      </c>
      <c r="D57" s="75">
        <f>B57+C57</f>
        <v>10</v>
      </c>
      <c r="E57" s="75">
        <f>'[1]1.入力表'!E57</f>
        <v>6</v>
      </c>
      <c r="F57" s="75">
        <f>'[1]1.入力表'!F57</f>
        <v>4</v>
      </c>
      <c r="G57" s="75">
        <f>E57+F57</f>
        <v>10</v>
      </c>
      <c r="H57" s="75">
        <f t="shared" si="7"/>
        <v>0</v>
      </c>
      <c r="I57" s="75">
        <f t="shared" si="7"/>
        <v>0</v>
      </c>
      <c r="J57" s="75">
        <f>IF(D57-G57=H57+I57,H57+I57,"ｴﾗｰ")</f>
        <v>0</v>
      </c>
      <c r="K57" s="76">
        <f t="shared" si="13"/>
        <v>0</v>
      </c>
      <c r="L57" s="76">
        <f t="shared" si="13"/>
        <v>0</v>
      </c>
      <c r="M57" s="77">
        <f t="shared" si="5"/>
        <v>0</v>
      </c>
    </row>
    <row r="58" spans="1:13">
      <c r="A58" s="74" t="s">
        <v>151</v>
      </c>
      <c r="B58" s="75">
        <f>'[1]1.入力表'!B58</f>
        <v>3</v>
      </c>
      <c r="C58" s="75">
        <f>'[1]1.入力表'!C58</f>
        <v>2</v>
      </c>
      <c r="D58" s="75">
        <f>B58+C58</f>
        <v>5</v>
      </c>
      <c r="E58" s="75">
        <f>'[1]1.入力表'!E58</f>
        <v>3</v>
      </c>
      <c r="F58" s="75">
        <f>'[1]1.入力表'!F58</f>
        <v>2</v>
      </c>
      <c r="G58" s="75">
        <f>E58+F58</f>
        <v>5</v>
      </c>
      <c r="H58" s="75">
        <f t="shared" si="7"/>
        <v>0</v>
      </c>
      <c r="I58" s="75">
        <f t="shared" si="7"/>
        <v>0</v>
      </c>
      <c r="J58" s="75">
        <f>IF(D58-G58=H58+I58,H58+I58,"ｴﾗｰ")</f>
        <v>0</v>
      </c>
      <c r="K58" s="76">
        <f>IF(E58=0,"        －",ROUND(H58/E58*100,2))</f>
        <v>0</v>
      </c>
      <c r="L58" s="76">
        <f t="shared" si="13"/>
        <v>0</v>
      </c>
      <c r="M58" s="77">
        <f t="shared" si="5"/>
        <v>0</v>
      </c>
    </row>
    <row r="59" spans="1:13">
      <c r="A59" s="74" t="s">
        <v>152</v>
      </c>
      <c r="B59" s="75">
        <f>'[1]1.入力表'!B59</f>
        <v>7</v>
      </c>
      <c r="C59" s="75">
        <f>'[1]1.入力表'!C59</f>
        <v>6</v>
      </c>
      <c r="D59" s="75">
        <f>B59+C59</f>
        <v>13</v>
      </c>
      <c r="E59" s="75">
        <f>'[1]1.入力表'!E59</f>
        <v>7</v>
      </c>
      <c r="F59" s="75">
        <f>'[1]1.入力表'!F59</f>
        <v>6</v>
      </c>
      <c r="G59" s="75">
        <f>E59+F59</f>
        <v>13</v>
      </c>
      <c r="H59" s="75">
        <f t="shared" si="7"/>
        <v>0</v>
      </c>
      <c r="I59" s="75">
        <f t="shared" si="7"/>
        <v>0</v>
      </c>
      <c r="J59" s="75">
        <f>IF(D59-G59=H59+I59,H59+I59,"ｴﾗｰ")</f>
        <v>0</v>
      </c>
      <c r="K59" s="76">
        <f t="shared" si="13"/>
        <v>0</v>
      </c>
      <c r="L59" s="76">
        <f t="shared" si="13"/>
        <v>0</v>
      </c>
      <c r="M59" s="77">
        <f t="shared" si="5"/>
        <v>0</v>
      </c>
    </row>
    <row r="60" spans="1:13">
      <c r="A60" s="74" t="s">
        <v>153</v>
      </c>
      <c r="B60" s="75">
        <f>'[1]1.入力表'!B60</f>
        <v>1</v>
      </c>
      <c r="C60" s="75">
        <f>'[1]1.入力表'!C60</f>
        <v>3</v>
      </c>
      <c r="D60" s="75">
        <f>B60+C60</f>
        <v>4</v>
      </c>
      <c r="E60" s="75">
        <f>'[1]1.入力表'!E60</f>
        <v>1</v>
      </c>
      <c r="F60" s="75">
        <f>'[1]1.入力表'!F60</f>
        <v>3</v>
      </c>
      <c r="G60" s="75">
        <f>E60+F60</f>
        <v>4</v>
      </c>
      <c r="H60" s="75">
        <f t="shared" si="7"/>
        <v>0</v>
      </c>
      <c r="I60" s="75">
        <f t="shared" si="7"/>
        <v>0</v>
      </c>
      <c r="J60" s="75">
        <f>IF(D60-G60=H60+I60,H60+I60,"ｴﾗｰ")</f>
        <v>0</v>
      </c>
      <c r="K60" s="76">
        <f t="shared" si="13"/>
        <v>0</v>
      </c>
      <c r="L60" s="76">
        <f t="shared" si="13"/>
        <v>0</v>
      </c>
      <c r="M60" s="77">
        <f t="shared" si="5"/>
        <v>0</v>
      </c>
    </row>
    <row r="61" spans="1:13">
      <c r="A61" s="74" t="s">
        <v>154</v>
      </c>
      <c r="B61" s="75">
        <f>'[1]1.入力表'!B61</f>
        <v>6</v>
      </c>
      <c r="C61" s="75">
        <f>'[1]1.入力表'!C61</f>
        <v>10</v>
      </c>
      <c r="D61" s="75">
        <f>B61+C61</f>
        <v>16</v>
      </c>
      <c r="E61" s="75">
        <f>'[1]1.入力表'!E61</f>
        <v>6</v>
      </c>
      <c r="F61" s="75">
        <f>'[1]1.入力表'!F61</f>
        <v>11</v>
      </c>
      <c r="G61" s="75">
        <f>E61+F61</f>
        <v>17</v>
      </c>
      <c r="H61" s="75">
        <f t="shared" si="7"/>
        <v>0</v>
      </c>
      <c r="I61" s="75">
        <f t="shared" si="7"/>
        <v>-1</v>
      </c>
      <c r="J61" s="75">
        <f>IF(D61-G61=H61+I61,H61+I61,"ｴﾗｰ")</f>
        <v>-1</v>
      </c>
      <c r="K61" s="76">
        <f t="shared" si="13"/>
        <v>0</v>
      </c>
      <c r="L61" s="76">
        <f t="shared" si="13"/>
        <v>-9.09</v>
      </c>
      <c r="M61" s="77">
        <f t="shared" si="5"/>
        <v>-5.8823499999999997</v>
      </c>
    </row>
    <row r="62" spans="1:13">
      <c r="A62" s="74" t="s">
        <v>155</v>
      </c>
      <c r="B62" s="75">
        <f>'[1]1.入力表'!B62</f>
        <v>23</v>
      </c>
      <c r="C62" s="75">
        <f>'[1]1.入力表'!C62</f>
        <v>25</v>
      </c>
      <c r="D62" s="75">
        <f>IF(B62+C62=SUM(D57:D61),B62+C62,"ｴﾗｰ")</f>
        <v>48</v>
      </c>
      <c r="E62" s="75">
        <f>'[1]1.入力表'!E62</f>
        <v>23</v>
      </c>
      <c r="F62" s="75">
        <f>'[1]1.入力表'!F62</f>
        <v>26</v>
      </c>
      <c r="G62" s="75">
        <f>IF(E62+F62=SUM(G57:G61),E62+F62,"ｴﾗｰ")</f>
        <v>49</v>
      </c>
      <c r="H62" s="75">
        <f t="shared" si="7"/>
        <v>0</v>
      </c>
      <c r="I62" s="75">
        <f t="shared" si="7"/>
        <v>-1</v>
      </c>
      <c r="J62" s="75">
        <f>IF(AND(D62-G62=H62+I62,SUM(J57:J61)=D62-G62),H62+I62,"ｴﾗｰ")</f>
        <v>-1</v>
      </c>
      <c r="K62" s="76">
        <f t="shared" si="13"/>
        <v>0</v>
      </c>
      <c r="L62" s="76">
        <f t="shared" si="13"/>
        <v>-3.85</v>
      </c>
      <c r="M62" s="77">
        <f t="shared" si="5"/>
        <v>-2.0408200000000001</v>
      </c>
    </row>
    <row r="63" spans="1:13">
      <c r="A63" s="74" t="s">
        <v>156</v>
      </c>
      <c r="B63" s="75">
        <f>'[1]1.入力表'!B63</f>
        <v>12</v>
      </c>
      <c r="C63" s="75">
        <f>'[1]1.入力表'!C63</f>
        <v>10</v>
      </c>
      <c r="D63" s="75">
        <f>B63+C63</f>
        <v>22</v>
      </c>
      <c r="E63" s="75">
        <f>'[1]1.入力表'!E63</f>
        <v>13</v>
      </c>
      <c r="F63" s="75">
        <f>'[1]1.入力表'!F63</f>
        <v>10</v>
      </c>
      <c r="G63" s="75">
        <f>E63+F63</f>
        <v>23</v>
      </c>
      <c r="H63" s="75">
        <f t="shared" si="7"/>
        <v>-1</v>
      </c>
      <c r="I63" s="75">
        <f t="shared" si="7"/>
        <v>0</v>
      </c>
      <c r="J63" s="75">
        <f>IF(D63-G63=H63+I63,H63+I63,"ｴﾗｰ")</f>
        <v>-1</v>
      </c>
      <c r="K63" s="76">
        <f t="shared" si="13"/>
        <v>-7.69</v>
      </c>
      <c r="L63" s="76">
        <f t="shared" si="13"/>
        <v>0</v>
      </c>
      <c r="M63" s="77">
        <f t="shared" si="5"/>
        <v>-4.3478300000000001</v>
      </c>
    </row>
    <row r="64" spans="1:13">
      <c r="A64" s="74" t="s">
        <v>157</v>
      </c>
      <c r="B64" s="75">
        <f>'[1]1.入力表'!B64</f>
        <v>2</v>
      </c>
      <c r="C64" s="75">
        <f>'[1]1.入力表'!C64</f>
        <v>5</v>
      </c>
      <c r="D64" s="75">
        <f>B64+C64</f>
        <v>7</v>
      </c>
      <c r="E64" s="75">
        <f>'[1]1.入力表'!E64</f>
        <v>2</v>
      </c>
      <c r="F64" s="75">
        <f>'[1]1.入力表'!F64</f>
        <v>5</v>
      </c>
      <c r="G64" s="75">
        <f>E64+F64</f>
        <v>7</v>
      </c>
      <c r="H64" s="75">
        <f t="shared" si="7"/>
        <v>0</v>
      </c>
      <c r="I64" s="75">
        <f t="shared" si="7"/>
        <v>0</v>
      </c>
      <c r="J64" s="75">
        <f>IF(D64-G64=H64+I64,H64+I64,"ｴﾗｰ")</f>
        <v>0</v>
      </c>
      <c r="K64" s="76">
        <f t="shared" si="13"/>
        <v>0</v>
      </c>
      <c r="L64" s="76">
        <f t="shared" si="13"/>
        <v>0</v>
      </c>
      <c r="M64" s="77">
        <f t="shared" si="5"/>
        <v>0</v>
      </c>
    </row>
    <row r="65" spans="1:13">
      <c r="A65" s="74" t="s">
        <v>158</v>
      </c>
      <c r="B65" s="75">
        <f>'[1]1.入力表'!B65</f>
        <v>9</v>
      </c>
      <c r="C65" s="75">
        <f>'[1]1.入力表'!C65</f>
        <v>13</v>
      </c>
      <c r="D65" s="75">
        <f>B65+C65</f>
        <v>22</v>
      </c>
      <c r="E65" s="75">
        <f>'[1]1.入力表'!E65</f>
        <v>9</v>
      </c>
      <c r="F65" s="75">
        <f>'[1]1.入力表'!F65</f>
        <v>13</v>
      </c>
      <c r="G65" s="75">
        <f>E65+F65</f>
        <v>22</v>
      </c>
      <c r="H65" s="75">
        <f t="shared" si="7"/>
        <v>0</v>
      </c>
      <c r="I65" s="75">
        <f t="shared" si="7"/>
        <v>0</v>
      </c>
      <c r="J65" s="75">
        <f>IF(D65-G65=H65+I65,H65+I65,"ｴﾗｰ")</f>
        <v>0</v>
      </c>
      <c r="K65" s="76">
        <f t="shared" si="13"/>
        <v>0</v>
      </c>
      <c r="L65" s="76">
        <f t="shared" si="13"/>
        <v>0</v>
      </c>
      <c r="M65" s="77">
        <f t="shared" si="5"/>
        <v>0</v>
      </c>
    </row>
    <row r="66" spans="1:13">
      <c r="A66" s="74" t="s">
        <v>159</v>
      </c>
      <c r="B66" s="75">
        <f>'[1]1.入力表'!B66</f>
        <v>23</v>
      </c>
      <c r="C66" s="75">
        <f>'[1]1.入力表'!C66</f>
        <v>28</v>
      </c>
      <c r="D66" s="75">
        <f>IF(B66+C66=SUM(D63:D65),B66+C66,"ｴﾗｰ")</f>
        <v>51</v>
      </c>
      <c r="E66" s="75">
        <f>'[1]1.入力表'!E66</f>
        <v>24</v>
      </c>
      <c r="F66" s="75">
        <f>'[1]1.入力表'!F66</f>
        <v>28</v>
      </c>
      <c r="G66" s="75">
        <f>IF(E66+F66=SUM(G63:G65),E66+F66,"ｴﾗｰ")</f>
        <v>52</v>
      </c>
      <c r="H66" s="75">
        <f t="shared" si="7"/>
        <v>-1</v>
      </c>
      <c r="I66" s="75">
        <f t="shared" si="7"/>
        <v>0</v>
      </c>
      <c r="J66" s="75">
        <f>IF(AND(D66-G66=H66+I66,SUM(J63:J65)=D66-G66),H66+I66,"ｴﾗｰ")</f>
        <v>-1</v>
      </c>
      <c r="K66" s="76">
        <f t="shared" si="13"/>
        <v>-4.17</v>
      </c>
      <c r="L66" s="76">
        <f t="shared" si="13"/>
        <v>0</v>
      </c>
      <c r="M66" s="77">
        <f t="shared" si="5"/>
        <v>-1.9230799999999999</v>
      </c>
    </row>
    <row r="67" spans="1:13">
      <c r="A67" s="74" t="s">
        <v>160</v>
      </c>
      <c r="B67" s="75">
        <f>'[1]1.入力表'!B67</f>
        <v>11</v>
      </c>
      <c r="C67" s="75">
        <f>'[1]1.入力表'!C67</f>
        <v>24</v>
      </c>
      <c r="D67" s="75">
        <f>B67+C67</f>
        <v>35</v>
      </c>
      <c r="E67" s="75">
        <f>'[1]1.入力表'!E67</f>
        <v>11</v>
      </c>
      <c r="F67" s="75">
        <f>'[1]1.入力表'!F67</f>
        <v>24</v>
      </c>
      <c r="G67" s="75">
        <f>E67+F67</f>
        <v>35</v>
      </c>
      <c r="H67" s="75">
        <f t="shared" si="7"/>
        <v>0</v>
      </c>
      <c r="I67" s="75">
        <f t="shared" si="7"/>
        <v>0</v>
      </c>
      <c r="J67" s="75">
        <f>IF(D67-G67=H67+I67,H67+I67,"ｴﾗｰ")</f>
        <v>0</v>
      </c>
      <c r="K67" s="76">
        <f t="shared" si="13"/>
        <v>0</v>
      </c>
      <c r="L67" s="76">
        <f t="shared" si="13"/>
        <v>0</v>
      </c>
      <c r="M67" s="77">
        <f t="shared" si="5"/>
        <v>0</v>
      </c>
    </row>
    <row r="68" spans="1:13">
      <c r="A68" s="74" t="s">
        <v>161</v>
      </c>
      <c r="B68" s="75">
        <f>'[1]1.入力表'!B68</f>
        <v>0</v>
      </c>
      <c r="C68" s="75">
        <f>'[1]1.入力表'!C68</f>
        <v>2</v>
      </c>
      <c r="D68" s="75">
        <f>B68+C68</f>
        <v>2</v>
      </c>
      <c r="E68" s="75">
        <f>'[1]1.入力表'!E68</f>
        <v>0</v>
      </c>
      <c r="F68" s="75">
        <f>'[1]1.入力表'!F68</f>
        <v>2</v>
      </c>
      <c r="G68" s="75">
        <f>E68+F68</f>
        <v>2</v>
      </c>
      <c r="H68" s="75">
        <f t="shared" si="7"/>
        <v>0</v>
      </c>
      <c r="I68" s="75">
        <f t="shared" si="7"/>
        <v>0</v>
      </c>
      <c r="J68" s="75">
        <f>IF(D68-G68=H68+I68,H68+I68,"ｴﾗｰ")</f>
        <v>0</v>
      </c>
      <c r="K68" s="76" t="str">
        <f>IF(E68=0,"        －",ROUND(H68/E68*100,2))</f>
        <v xml:space="preserve">        －</v>
      </c>
      <c r="L68" s="76">
        <f t="shared" si="13"/>
        <v>0</v>
      </c>
      <c r="M68" s="77">
        <f t="shared" si="5"/>
        <v>0</v>
      </c>
    </row>
    <row r="69" spans="1:13">
      <c r="A69" s="74" t="s">
        <v>162</v>
      </c>
      <c r="B69" s="75">
        <f>'[1]1.入力表'!B69</f>
        <v>11</v>
      </c>
      <c r="C69" s="75">
        <f>'[1]1.入力表'!C69</f>
        <v>26</v>
      </c>
      <c r="D69" s="75">
        <f>IF(B69+C69=SUM(D67:D68),B69+C69,"ｴﾗｰ")</f>
        <v>37</v>
      </c>
      <c r="E69" s="75">
        <f>'[1]1.入力表'!E69</f>
        <v>11</v>
      </c>
      <c r="F69" s="75">
        <f>'[1]1.入力表'!F69</f>
        <v>26</v>
      </c>
      <c r="G69" s="75">
        <f>IF(E69+F69=SUM(G67:G68),E69+F69,"ｴﾗｰ")</f>
        <v>37</v>
      </c>
      <c r="H69" s="75">
        <f t="shared" si="7"/>
        <v>0</v>
      </c>
      <c r="I69" s="75">
        <f t="shared" si="7"/>
        <v>0</v>
      </c>
      <c r="J69" s="75">
        <f>IF(AND(D69-G69=H69+I69,J67+J68=D69-G69),H69+I69,"ｴﾗｰ")</f>
        <v>0</v>
      </c>
      <c r="K69" s="76">
        <f t="shared" si="13"/>
        <v>0</v>
      </c>
      <c r="L69" s="76">
        <f t="shared" si="13"/>
        <v>0</v>
      </c>
      <c r="M69" s="77">
        <f t="shared" ref="M69:M97" si="14">IF(G69=0,"        －",ROUND(J69/G69*100,5))</f>
        <v>0</v>
      </c>
    </row>
    <row r="70" spans="1:13">
      <c r="A70" s="82"/>
      <c r="B70" s="75"/>
      <c r="C70" s="75"/>
      <c r="D70" s="75"/>
      <c r="E70" s="75"/>
      <c r="F70" s="75"/>
      <c r="G70" s="75"/>
      <c r="H70" s="75"/>
      <c r="I70" s="75"/>
      <c r="J70" s="75"/>
      <c r="K70" s="76"/>
      <c r="L70" s="76"/>
      <c r="M70" s="77"/>
    </row>
    <row r="71" spans="1:13" s="111" customFormat="1">
      <c r="A71" s="110" t="s">
        <v>168</v>
      </c>
      <c r="B71" s="79">
        <f>B23+B31+B35</f>
        <v>3973</v>
      </c>
      <c r="C71" s="79">
        <f>C23+C31+C35</f>
        <v>3990</v>
      </c>
      <c r="D71" s="79">
        <f>IF(D23+D31+D35=B71+C71,B71+C71,"ｴﾗｰ")</f>
        <v>7963</v>
      </c>
      <c r="E71" s="79">
        <f>E23+E31+E35</f>
        <v>4033</v>
      </c>
      <c r="F71" s="79">
        <f>F23+F31+F35</f>
        <v>3993</v>
      </c>
      <c r="G71" s="79">
        <f>IF(G23+G31+G35=E71+F71,E71+F71,"ｴﾗｰ")</f>
        <v>8026</v>
      </c>
      <c r="H71" s="79">
        <f t="shared" ref="H71:I75" si="15">B71-E71</f>
        <v>-60</v>
      </c>
      <c r="I71" s="79">
        <f t="shared" si="15"/>
        <v>-3</v>
      </c>
      <c r="J71" s="79">
        <f>IF(AND(D71-G71=H71+I71,J23+J31+J35=D71-G71),H71+I71,"ｴﾗｰ")</f>
        <v>-63</v>
      </c>
      <c r="K71" s="119">
        <f t="shared" ref="K71:L75" si="16">IF(E71=0,"        －",ROUND(H71/E71*100,2))</f>
        <v>-1.49</v>
      </c>
      <c r="L71" s="119">
        <f t="shared" si="16"/>
        <v>-0.08</v>
      </c>
      <c r="M71" s="120">
        <f>IF(G71=0,"        －",ROUND(J71/G71*100,5))</f>
        <v>-0.78495000000000004</v>
      </c>
    </row>
    <row r="72" spans="1:13" s="111" customFormat="1">
      <c r="A72" s="110" t="s">
        <v>169</v>
      </c>
      <c r="B72" s="79">
        <f>SUM(B36:B51)</f>
        <v>1263</v>
      </c>
      <c r="C72" s="79">
        <f>SUM(C36:C51)</f>
        <v>1617</v>
      </c>
      <c r="D72" s="79">
        <f>IF(B72+C72=SUM(D36:D51),B72+C72,"ｴﾗｰ")</f>
        <v>2880</v>
      </c>
      <c r="E72" s="79">
        <f>SUM(E36:E51)</f>
        <v>1256</v>
      </c>
      <c r="F72" s="79">
        <f>SUM(F36:F51)</f>
        <v>1607</v>
      </c>
      <c r="G72" s="79">
        <f>IF(E72+F72=SUM(G36:G51),E72+F72,"ｴﾗｰ")</f>
        <v>2863</v>
      </c>
      <c r="H72" s="79">
        <f t="shared" si="15"/>
        <v>7</v>
      </c>
      <c r="I72" s="79">
        <f t="shared" si="15"/>
        <v>10</v>
      </c>
      <c r="J72" s="79">
        <f>IF(AND(D72-G72=H72+I72,SUM(J36:J51)=D72-G72),H72+I72,"ｴﾗｰ")</f>
        <v>17</v>
      </c>
      <c r="K72" s="119">
        <f t="shared" si="16"/>
        <v>0.56000000000000005</v>
      </c>
      <c r="L72" s="119">
        <f t="shared" si="16"/>
        <v>0.62</v>
      </c>
      <c r="M72" s="120">
        <f>IF(G72=0,"        －",ROUND(J72/G72*100,5))</f>
        <v>0.59377999999999997</v>
      </c>
    </row>
    <row r="73" spans="1:13" s="111" customFormat="1">
      <c r="A73" s="110" t="s">
        <v>170</v>
      </c>
      <c r="B73" s="79">
        <f>B71+B72</f>
        <v>5236</v>
      </c>
      <c r="C73" s="79">
        <f>C71+C72</f>
        <v>5607</v>
      </c>
      <c r="D73" s="79">
        <f>IF(D71+D72=B73+C73,B73+C73,"ｴﾗｰ")</f>
        <v>10843</v>
      </c>
      <c r="E73" s="79">
        <f>E71+E72</f>
        <v>5289</v>
      </c>
      <c r="F73" s="79">
        <f>F71+F72</f>
        <v>5600</v>
      </c>
      <c r="G73" s="79">
        <f>IF(G71+G72=E73+F73,E73+F73,"ｴﾗｰ")</f>
        <v>10889</v>
      </c>
      <c r="H73" s="79">
        <f t="shared" si="15"/>
        <v>-53</v>
      </c>
      <c r="I73" s="79">
        <f t="shared" si="15"/>
        <v>7</v>
      </c>
      <c r="J73" s="79">
        <f>IF(AND(D73-G73=H73+I73,J71+J72=D73-G73),H73+I73,"ｴﾗｰ")</f>
        <v>-46</v>
      </c>
      <c r="K73" s="119">
        <f t="shared" si="16"/>
        <v>-1</v>
      </c>
      <c r="L73" s="119">
        <f t="shared" si="16"/>
        <v>0.13</v>
      </c>
      <c r="M73" s="120">
        <f>IF(G73=0,"        －",ROUND(J73/G73*100,5))</f>
        <v>-0.42243999999999998</v>
      </c>
    </row>
    <row r="74" spans="1:13">
      <c r="A74" s="74" t="s">
        <v>171</v>
      </c>
      <c r="B74" s="75">
        <f>B52+B53+B56+B62+B66+B69</f>
        <v>134</v>
      </c>
      <c r="C74" s="75">
        <f>C52+C53+C56+C62+C66+C69</f>
        <v>202</v>
      </c>
      <c r="D74" s="75">
        <f>IF(D52+D53+D56+D62+D66+D69=B74+C74,B74+C74,"ｴﾗｰ")</f>
        <v>336</v>
      </c>
      <c r="E74" s="75">
        <f>E52+E53+E56+E62+E66+E69</f>
        <v>134</v>
      </c>
      <c r="F74" s="75">
        <f>F52+F53+F56+F62+F66+F69</f>
        <v>201</v>
      </c>
      <c r="G74" s="75">
        <f>IF(G52+G53+G56+G62+G66+G69=E74+F74,E74+F74,"ｴﾗｰ")</f>
        <v>335</v>
      </c>
      <c r="H74" s="75">
        <f t="shared" si="15"/>
        <v>0</v>
      </c>
      <c r="I74" s="75">
        <f t="shared" si="15"/>
        <v>1</v>
      </c>
      <c r="J74" s="75">
        <f>IF(AND(D74-G74=H74+I74,J52+J53+J56+J62+J66+J69=D74-G74),H74+I74,"ｴﾗｰ")</f>
        <v>1</v>
      </c>
      <c r="K74" s="76">
        <f t="shared" si="16"/>
        <v>0</v>
      </c>
      <c r="L74" s="76">
        <f t="shared" si="16"/>
        <v>0.5</v>
      </c>
      <c r="M74" s="77">
        <f>IF(G74=0,"        －",ROUND(J74/G74*100,5))</f>
        <v>0.29851</v>
      </c>
    </row>
    <row r="75" spans="1:13" ht="14.25" thickBot="1">
      <c r="A75" s="121" t="s">
        <v>172</v>
      </c>
      <c r="B75" s="86">
        <f>B73+B74</f>
        <v>5370</v>
      </c>
      <c r="C75" s="86">
        <f>C73+C74</f>
        <v>5809</v>
      </c>
      <c r="D75" s="86">
        <f>IF(D73+D74=B75+C75,B75+C75,"ｴﾗｰ")</f>
        <v>11179</v>
      </c>
      <c r="E75" s="86">
        <f>E73+E74</f>
        <v>5423</v>
      </c>
      <c r="F75" s="86">
        <f>F73+F74</f>
        <v>5801</v>
      </c>
      <c r="G75" s="86">
        <f>IF(G73+G74=E75+F75,E75+F75,"ｴﾗｰ")</f>
        <v>11224</v>
      </c>
      <c r="H75" s="86">
        <f t="shared" si="15"/>
        <v>-53</v>
      </c>
      <c r="I75" s="86">
        <f t="shared" si="15"/>
        <v>8</v>
      </c>
      <c r="J75" s="86">
        <f>IF(AND(D75-G75=H75+I75,J73+J74=D75-G75),H75+I75,"ｴﾗｰ")</f>
        <v>-45</v>
      </c>
      <c r="K75" s="88">
        <f t="shared" si="16"/>
        <v>-0.98</v>
      </c>
      <c r="L75" s="88">
        <f t="shared" si="16"/>
        <v>0.14000000000000001</v>
      </c>
      <c r="M75" s="89">
        <f>IF(G75=0,"        －",ROUND(J75/G75*100,5))</f>
        <v>-0.40093000000000001</v>
      </c>
    </row>
    <row r="76" spans="1:13" ht="17.25" customHeight="1">
      <c r="A76" s="95"/>
      <c r="B76" s="92"/>
      <c r="C76" s="92"/>
      <c r="D76" s="92"/>
      <c r="E76" s="92"/>
      <c r="F76" s="92"/>
      <c r="G76" s="94"/>
      <c r="H76" s="90"/>
      <c r="I76" s="90"/>
      <c r="J76" s="90"/>
      <c r="K76" s="91"/>
      <c r="L76" s="91"/>
      <c r="M76" s="91"/>
    </row>
    <row r="77" spans="1:13" ht="17.25" customHeight="1">
      <c r="A77" s="122"/>
      <c r="B77" s="122"/>
      <c r="C77" s="122"/>
      <c r="D77" s="122"/>
      <c r="E77" s="122"/>
      <c r="F77" s="122"/>
      <c r="L77" s="91"/>
      <c r="M77" s="91"/>
    </row>
    <row r="78" spans="1:13" ht="7.5" customHeight="1">
      <c r="A78" s="92"/>
      <c r="B78" s="70"/>
      <c r="C78" s="70"/>
      <c r="D78" s="70"/>
      <c r="L78" s="91"/>
      <c r="M78" s="91"/>
    </row>
    <row r="79" spans="1:13" ht="15.75" customHeight="1">
      <c r="A79" s="123"/>
      <c r="B79" s="111"/>
      <c r="C79" s="124"/>
      <c r="D79" s="70"/>
      <c r="H79" s="125"/>
      <c r="L79" s="91"/>
      <c r="M79" s="91"/>
    </row>
    <row r="80" spans="1:13" ht="15.75" customHeight="1">
      <c r="A80" s="126"/>
      <c r="L80" s="91"/>
      <c r="M80" s="91"/>
    </row>
    <row r="81" spans="1:13" ht="15.75" customHeight="1">
      <c r="A81" s="126"/>
      <c r="B81" s="125"/>
      <c r="L81" s="91"/>
      <c r="M81" s="91"/>
    </row>
    <row r="82" spans="1:13">
      <c r="A82" s="126" t="s">
        <v>291</v>
      </c>
      <c r="L82" s="91"/>
      <c r="M82" s="91"/>
    </row>
    <row r="83" spans="1:13">
      <c r="B83" s="126"/>
      <c r="L83" s="91"/>
      <c r="M83" s="91"/>
    </row>
    <row r="84" spans="1:13" ht="14.25">
      <c r="A84" s="92"/>
      <c r="B84" s="125"/>
      <c r="C84" s="92"/>
      <c r="L84" s="91"/>
      <c r="M84" s="91"/>
    </row>
    <row r="85" spans="1:13">
      <c r="A85" s="92"/>
      <c r="L85" s="91"/>
      <c r="M85" s="91"/>
    </row>
    <row r="86" spans="1:13">
      <c r="A86" s="92"/>
      <c r="B86" s="126" t="s">
        <v>294</v>
      </c>
      <c r="L86" s="91"/>
      <c r="M86" s="91"/>
    </row>
    <row r="87" spans="1:13" ht="15.75">
      <c r="A87" s="92"/>
      <c r="B87" s="92"/>
      <c r="C87" s="92"/>
      <c r="D87" s="92"/>
      <c r="E87" s="92"/>
      <c r="F87" s="92"/>
      <c r="G87" s="94"/>
      <c r="H87" s="90"/>
      <c r="I87" s="90"/>
      <c r="J87" s="90"/>
      <c r="K87" s="91"/>
      <c r="L87" s="91"/>
      <c r="M87" s="91"/>
    </row>
    <row r="88" spans="1:13" ht="15.75">
      <c r="A88" s="92"/>
      <c r="B88" s="92"/>
      <c r="C88" s="92"/>
      <c r="D88" s="92"/>
      <c r="E88" s="92"/>
      <c r="F88" s="92"/>
      <c r="G88" s="94"/>
      <c r="H88" s="90"/>
      <c r="I88" s="90"/>
      <c r="J88" s="90"/>
      <c r="K88" s="91"/>
      <c r="L88" s="91"/>
      <c r="M88" s="91"/>
    </row>
  </sheetData>
  <mergeCells count="1">
    <mergeCell ref="I1:K1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9" firstPageNumber="8" orientation="landscape" useFirstPageNumber="1" r:id="rId1"/>
  <headerFooter alignWithMargins="0"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概要（H29.9比）</vt:lpstr>
      <vt:lpstr>市区町村別登録者数</vt:lpstr>
      <vt:lpstr>衆議院小選挙区別登録者数</vt:lpstr>
      <vt:lpstr>概要（H28.12比）</vt:lpstr>
      <vt:lpstr>在外登録者数</vt:lpstr>
      <vt:lpstr>'概要（H28.12比）'!Print_Area</vt:lpstr>
      <vt:lpstr>'概要（H29.9比）'!Print_Area</vt:lpstr>
      <vt:lpstr>在外登録者数!Print_Area</vt:lpstr>
      <vt:lpstr>市区町村別登録者数!Print_Area</vt:lpstr>
      <vt:lpstr>衆議院小選挙区別登録者数!Print_Area</vt:lpstr>
      <vt:lpstr>在外登録者数!Print_Titles</vt:lpstr>
      <vt:lpstr>市区町村別登録者数!Print_Titles</vt:lpstr>
      <vt:lpstr>衆議院小選挙区別登録者数!Print_Titles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2017-12-04T04:12:00Z</cp:lastPrinted>
  <dcterms:created xsi:type="dcterms:W3CDTF">2017-12-04T04:00:25Z</dcterms:created>
  <dcterms:modified xsi:type="dcterms:W3CDTF">2017-12-04T04:22:07Z</dcterms:modified>
</cp:coreProperties>
</file>