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208" tabRatio="863"/>
  </bookViews>
  <sheets>
    <sheet name="判定シート" sheetId="54" r:id="rId1"/>
    <sheet name="原油換算エネルギー簡易計算シート" sheetId="53" r:id="rId2"/>
  </sheets>
  <definedNames>
    <definedName name="_xlnm.Print_Area" localSheetId="1">原油換算エネルギー簡易計算シート!$A$1:$Q$47</definedName>
    <definedName name="_xlnm.Print_Area" localSheetId="0">判定シート!$A$1:$X$36</definedName>
  </definedNames>
  <calcPr calcId="162913"/>
</workbook>
</file>

<file path=xl/calcChain.xml><?xml version="1.0" encoding="utf-8"?>
<calcChain xmlns="http://schemas.openxmlformats.org/spreadsheetml/2006/main">
  <c r="Z19" i="54" l="1"/>
  <c r="Z18" i="54"/>
  <c r="Z17" i="54"/>
  <c r="AC24" i="54" s="1"/>
  <c r="O24" i="54" s="1"/>
  <c r="Z10" i="54"/>
  <c r="Z11" i="54"/>
  <c r="Z12" i="54"/>
  <c r="Z9" i="54"/>
  <c r="AA19" i="54"/>
  <c r="AB19" i="54"/>
  <c r="AB6" i="54" s="1"/>
  <c r="AB18" i="54"/>
  <c r="AA18" i="54"/>
  <c r="AA17" i="54"/>
  <c r="AB11" i="54"/>
  <c r="AB12" i="54"/>
  <c r="AB10" i="54"/>
  <c r="AA11" i="54"/>
  <c r="AA12" i="54"/>
  <c r="AA10" i="54"/>
  <c r="AA9" i="54"/>
  <c r="P1" i="53"/>
  <c r="N35" i="53"/>
  <c r="M35" i="53"/>
  <c r="L35" i="53"/>
  <c r="K35" i="53"/>
  <c r="N42" i="53"/>
  <c r="M42" i="53"/>
  <c r="M44" i="53" s="1"/>
  <c r="L42" i="53"/>
  <c r="N44" i="53"/>
  <c r="N43" i="53"/>
  <c r="M43" i="53"/>
  <c r="L43" i="53"/>
  <c r="L44" i="53"/>
  <c r="N40" i="53"/>
  <c r="M40" i="53"/>
  <c r="L40" i="53"/>
  <c r="K40" i="53"/>
  <c r="N39" i="53"/>
  <c r="M39" i="53"/>
  <c r="L39" i="53"/>
  <c r="N38" i="53"/>
  <c r="M38" i="53"/>
  <c r="L38" i="53"/>
  <c r="K38" i="53"/>
  <c r="N37" i="53"/>
  <c r="M37" i="53"/>
  <c r="M41" i="53" s="1"/>
  <c r="L37" i="53"/>
  <c r="L41" i="53" s="1"/>
  <c r="K12" i="53"/>
  <c r="K20" i="53"/>
  <c r="K28" i="53"/>
  <c r="L9" i="53"/>
  <c r="M9" i="53"/>
  <c r="N9" i="53"/>
  <c r="L10" i="53"/>
  <c r="M10" i="53"/>
  <c r="N10" i="53"/>
  <c r="L11" i="53"/>
  <c r="M11" i="53"/>
  <c r="N11" i="53"/>
  <c r="L12" i="53"/>
  <c r="M12" i="53"/>
  <c r="N12" i="53"/>
  <c r="L13" i="53"/>
  <c r="M13" i="53"/>
  <c r="N13" i="53"/>
  <c r="L14" i="53"/>
  <c r="M14" i="53"/>
  <c r="N14" i="53"/>
  <c r="L15" i="53"/>
  <c r="M15" i="53"/>
  <c r="N15" i="53"/>
  <c r="L16" i="53"/>
  <c r="M16" i="53"/>
  <c r="N16" i="53"/>
  <c r="L17" i="53"/>
  <c r="M17" i="53"/>
  <c r="N17" i="53"/>
  <c r="L18" i="53"/>
  <c r="M18" i="53"/>
  <c r="N18" i="53"/>
  <c r="L19" i="53"/>
  <c r="M19" i="53"/>
  <c r="N19" i="53"/>
  <c r="L20" i="53"/>
  <c r="M20" i="53"/>
  <c r="N20" i="53"/>
  <c r="L21" i="53"/>
  <c r="M21" i="53"/>
  <c r="N21" i="53"/>
  <c r="L22" i="53"/>
  <c r="M22" i="53"/>
  <c r="N22" i="53"/>
  <c r="L23" i="53"/>
  <c r="M23" i="53"/>
  <c r="N23" i="53"/>
  <c r="L24" i="53"/>
  <c r="M24" i="53"/>
  <c r="N24" i="53"/>
  <c r="L25" i="53"/>
  <c r="M25" i="53"/>
  <c r="N25" i="53"/>
  <c r="L26" i="53"/>
  <c r="M26" i="53"/>
  <c r="N26" i="53"/>
  <c r="L27" i="53"/>
  <c r="M27" i="53"/>
  <c r="N27" i="53"/>
  <c r="L28" i="53"/>
  <c r="M28" i="53"/>
  <c r="N28" i="53"/>
  <c r="L29" i="53"/>
  <c r="M29" i="53"/>
  <c r="N29" i="53"/>
  <c r="L30" i="53"/>
  <c r="M30" i="53"/>
  <c r="N30" i="53"/>
  <c r="L31" i="53"/>
  <c r="M31" i="53"/>
  <c r="N31" i="53"/>
  <c r="L32" i="53"/>
  <c r="M32" i="53"/>
  <c r="N32" i="53"/>
  <c r="L33" i="53"/>
  <c r="M33" i="53"/>
  <c r="N33" i="53"/>
  <c r="L34" i="53"/>
  <c r="M34" i="53"/>
  <c r="N34" i="53"/>
  <c r="N8" i="53"/>
  <c r="M8" i="53"/>
  <c r="L8" i="53"/>
  <c r="E43" i="53"/>
  <c r="K43" i="53" s="1"/>
  <c r="E42" i="53"/>
  <c r="K42" i="53" s="1"/>
  <c r="K44" i="53" s="1"/>
  <c r="E40" i="53"/>
  <c r="E39" i="53"/>
  <c r="K39" i="53" s="1"/>
  <c r="E38" i="53"/>
  <c r="E37" i="53"/>
  <c r="K37" i="53" s="1"/>
  <c r="F41" i="53"/>
  <c r="G41" i="53"/>
  <c r="H41" i="53"/>
  <c r="E9" i="53"/>
  <c r="K9" i="53" s="1"/>
  <c r="E10" i="53"/>
  <c r="K10" i="53" s="1"/>
  <c r="E11" i="53"/>
  <c r="K11" i="53" s="1"/>
  <c r="E12" i="53"/>
  <c r="E13" i="53"/>
  <c r="K13" i="53" s="1"/>
  <c r="E14" i="53"/>
  <c r="K14" i="53" s="1"/>
  <c r="E15" i="53"/>
  <c r="K15" i="53" s="1"/>
  <c r="E16" i="53"/>
  <c r="K16" i="53" s="1"/>
  <c r="E17" i="53"/>
  <c r="K17" i="53" s="1"/>
  <c r="E18" i="53"/>
  <c r="K18" i="53" s="1"/>
  <c r="E19" i="53"/>
  <c r="K19" i="53" s="1"/>
  <c r="E20" i="53"/>
  <c r="E21" i="53"/>
  <c r="K21" i="53" s="1"/>
  <c r="E22" i="53"/>
  <c r="K22" i="53" s="1"/>
  <c r="E23" i="53"/>
  <c r="K23" i="53" s="1"/>
  <c r="E24" i="53"/>
  <c r="K24" i="53" s="1"/>
  <c r="E25" i="53"/>
  <c r="K25" i="53" s="1"/>
  <c r="E26" i="53"/>
  <c r="K26" i="53" s="1"/>
  <c r="E27" i="53"/>
  <c r="K27" i="53" s="1"/>
  <c r="E28" i="53"/>
  <c r="E29" i="53"/>
  <c r="K29" i="53" s="1"/>
  <c r="E30" i="53"/>
  <c r="K30" i="53" s="1"/>
  <c r="E31" i="53"/>
  <c r="K31" i="53" s="1"/>
  <c r="E32" i="53"/>
  <c r="K32" i="53" s="1"/>
  <c r="E33" i="53"/>
  <c r="K33" i="53" s="1"/>
  <c r="E34" i="53"/>
  <c r="K34" i="53" s="1"/>
  <c r="E35" i="53"/>
  <c r="E8" i="53"/>
  <c r="K8" i="53" s="1"/>
  <c r="N41" i="53" l="1"/>
  <c r="M36" i="53"/>
  <c r="N36" i="53"/>
  <c r="M45" i="53"/>
  <c r="M46" i="53" s="1"/>
  <c r="N45" i="53"/>
  <c r="N46" i="53" s="1"/>
  <c r="L36" i="53"/>
  <c r="L45" i="53" s="1"/>
  <c r="L46" i="53" s="1"/>
  <c r="O27" i="54"/>
  <c r="AB26" i="54"/>
  <c r="F26" i="54" s="1"/>
  <c r="AC26" i="54"/>
  <c r="O26" i="54" s="1"/>
  <c r="AC25" i="54"/>
  <c r="O25" i="54" s="1"/>
  <c r="AB24" i="54"/>
  <c r="F24" i="54" s="1"/>
  <c r="AB25" i="54"/>
  <c r="F25" i="54" s="1"/>
  <c r="AA6" i="54"/>
  <c r="AC6" i="54" s="1"/>
  <c r="E41" i="53"/>
  <c r="F27" i="54" l="1"/>
  <c r="P31" i="53" l="1"/>
  <c r="P32" i="53"/>
  <c r="P33" i="53"/>
  <c r="P34" i="53"/>
  <c r="P35" i="53"/>
  <c r="P30" i="53"/>
  <c r="K36" i="53" l="1"/>
  <c r="P43" i="53" l="1"/>
  <c r="P42" i="53"/>
  <c r="E44" i="53" l="1"/>
  <c r="P44" i="53" l="1"/>
  <c r="P40" i="53"/>
  <c r="P39" i="53"/>
  <c r="P38" i="53"/>
  <c r="P37" i="53"/>
  <c r="P29" i="53"/>
  <c r="P28" i="53"/>
  <c r="P27" i="53"/>
  <c r="P26" i="53"/>
  <c r="P25" i="53"/>
  <c r="P24" i="53"/>
  <c r="P23" i="53"/>
  <c r="P22" i="53"/>
  <c r="P21" i="53"/>
  <c r="P20" i="53"/>
  <c r="P19" i="53"/>
  <c r="P18" i="53"/>
  <c r="P17" i="53"/>
  <c r="P16" i="53"/>
  <c r="P15" i="53"/>
  <c r="P14" i="53"/>
  <c r="P13" i="53"/>
  <c r="P12" i="53"/>
  <c r="P11" i="53"/>
  <c r="P10" i="53"/>
  <c r="P9" i="53"/>
  <c r="P8" i="53"/>
  <c r="P36" i="53" l="1"/>
  <c r="P41" i="53"/>
  <c r="K41" i="53"/>
  <c r="K45" i="53" s="1"/>
  <c r="K46" i="53" s="1"/>
  <c r="P45" i="53" l="1"/>
  <c r="P46" i="53" s="1"/>
</calcChain>
</file>

<file path=xl/comments1.xml><?xml version="1.0" encoding="utf-8"?>
<comments xmlns="http://schemas.openxmlformats.org/spreadsheetml/2006/main">
  <authors>
    <author>作成者</author>
  </authors>
  <commentList>
    <comment ref="J30" authorId="0" shapeId="0">
      <text>
        <r>
          <rPr>
            <b/>
            <sz val="12"/>
            <color indexed="81"/>
            <rFont val="ＭＳ Ｐゴシック"/>
            <family val="3"/>
            <charset val="128"/>
          </rPr>
          <t xml:space="preserve">【都市ガスの使用量の入力時における注意点】
</t>
        </r>
        <r>
          <rPr>
            <sz val="12"/>
            <color indexed="81"/>
            <rFont val="ＭＳ Ｐゴシック"/>
            <family val="3"/>
            <charset val="128"/>
          </rPr>
          <t>都市ガス(13A)の一般的な標準熱量（換算係数）である「45.0GJ/千㎥」を設定していますが、
供給会社等から異なる数値を提示された場合は、適宜、G29のセルの値を変更してください。</t>
        </r>
      </text>
    </comment>
    <comment ref="C31" authorId="0" shapeId="0">
      <text>
        <r>
          <rPr>
            <b/>
            <sz val="12"/>
            <color indexed="81"/>
            <rFont val="ＭＳ Ｐゴシック"/>
            <family val="3"/>
            <charset val="128"/>
          </rPr>
          <t xml:space="preserve">【一覧表に記載された燃料以外の燃料を使用された場合】
</t>
        </r>
        <r>
          <rPr>
            <sz val="12"/>
            <color indexed="81"/>
            <rFont val="ＭＳ Ｐゴシック"/>
            <family val="3"/>
            <charset val="128"/>
          </rPr>
          <t>Ｄ列に燃料の名称、Ｅ列に使用量、Ｆ列に単位、Ｇ列に単位発熱量（GJ換算のための係数）、Ｉ列にCO2排出係数をそれぞれ記入してください。</t>
        </r>
      </text>
    </comment>
    <comment ref="B42" authorId="0" shapeId="0">
      <text>
        <r>
          <rPr>
            <b/>
            <sz val="12"/>
            <color indexed="81"/>
            <rFont val="ＭＳ Ｐゴシック"/>
            <family val="3"/>
            <charset val="128"/>
          </rPr>
          <t>【電気の昼間・夜間の区別について】
　</t>
        </r>
        <r>
          <rPr>
            <sz val="12"/>
            <color indexed="81"/>
            <rFont val="ＭＳ Ｐゴシック"/>
            <family val="3"/>
            <charset val="128"/>
          </rPr>
          <t>・昼間：８時～２２時に使用した電力を入力（検針票等の「力率測定用有効電力量」が該当）
　・夜間：２２時～８時に使用した電力を入力（全使用電力量から昼間買電の値を引いて算出）
　⇒</t>
        </r>
        <r>
          <rPr>
            <u/>
            <sz val="12"/>
            <color indexed="81"/>
            <rFont val="ＭＳ Ｐゴシック"/>
            <family val="3"/>
            <charset val="128"/>
          </rPr>
          <t>昼夜の区別ができない場合、すべての使用量を</t>
        </r>
        <r>
          <rPr>
            <b/>
            <u/>
            <sz val="12"/>
            <color indexed="81"/>
            <rFont val="ＭＳ Ｐゴシック"/>
            <family val="3"/>
            <charset val="128"/>
          </rPr>
          <t>「昼間」</t>
        </r>
        <r>
          <rPr>
            <u/>
            <sz val="12"/>
            <color indexed="81"/>
            <rFont val="ＭＳ Ｐゴシック"/>
            <family val="3"/>
            <charset val="128"/>
          </rPr>
          <t>の使用量として計上</t>
        </r>
        <r>
          <rPr>
            <sz val="12"/>
            <color indexed="81"/>
            <rFont val="ＭＳ Ｐゴシック"/>
            <family val="3"/>
            <charset val="128"/>
          </rPr>
          <t>してください。</t>
        </r>
      </text>
    </comment>
    <comment ref="O42" authorId="0" shapeId="0">
      <text>
        <r>
          <rPr>
            <b/>
            <sz val="12"/>
            <color indexed="81"/>
            <rFont val="ＭＳ Ｐゴシック"/>
            <family val="3"/>
            <charset val="128"/>
          </rPr>
          <t xml:space="preserve">【電気のCO2排出係数について】
</t>
        </r>
        <r>
          <rPr>
            <sz val="12"/>
            <color indexed="81"/>
            <rFont val="ＭＳ Ｐゴシック"/>
            <family val="3"/>
            <charset val="128"/>
          </rPr>
          <t>東京電力エナジーパートナー㈱の「メニューL」（2023年12月22日環境省公表）の数値を初期設定していますが、再エネ由来の電力メニューや、別事業者からの買電の場合は係数を適宜変更してください。
※CO2排出係数は、環境省のホームページからご覧いただけます。
　　（令和４年度の電気事業者ごとの基礎排出係数・調整後排出係数等（一部追加・更新）の公表について
　　　 https://www.env.go.jp/press/press_02608.html）</t>
        </r>
      </text>
    </comment>
  </commentList>
</comments>
</file>

<file path=xl/sharedStrings.xml><?xml version="1.0" encoding="utf-8"?>
<sst xmlns="http://schemas.openxmlformats.org/spreadsheetml/2006/main" count="160" uniqueCount="118">
  <si>
    <t>エネルギーの種類</t>
    <rPh sb="6" eb="8">
      <t>シュルイ</t>
    </rPh>
    <phoneticPr fontId="4"/>
  </si>
  <si>
    <t>原油（コンデンセートを除く。）</t>
    <rPh sb="0" eb="2">
      <t>ゲンユ</t>
    </rPh>
    <rPh sb="11" eb="12">
      <t>ノゾ</t>
    </rPh>
    <phoneticPr fontId="4"/>
  </si>
  <si>
    <t>原油のうちコンデンセート（NGL）</t>
    <rPh sb="0" eb="2">
      <t>ゲンユ</t>
    </rPh>
    <phoneticPr fontId="4"/>
  </si>
  <si>
    <t>灯油</t>
    <rPh sb="0" eb="2">
      <t>トウユ</t>
    </rPh>
    <phoneticPr fontId="4"/>
  </si>
  <si>
    <t>軽油</t>
    <rPh sb="0" eb="2">
      <t>ケイユ</t>
    </rPh>
    <phoneticPr fontId="4"/>
  </si>
  <si>
    <t>A重油</t>
    <rPh sb="1" eb="3">
      <t>ジュウユ</t>
    </rPh>
    <phoneticPr fontId="4"/>
  </si>
  <si>
    <t>B・C重油</t>
    <rPh sb="3" eb="5">
      <t>ジュウユ</t>
    </rPh>
    <phoneticPr fontId="4"/>
  </si>
  <si>
    <t>石油アスファルト</t>
    <rPh sb="0" eb="2">
      <t>セキユ</t>
    </rPh>
    <phoneticPr fontId="4"/>
  </si>
  <si>
    <t>石油コークス</t>
    <rPh sb="0" eb="2">
      <t>セキユ</t>
    </rPh>
    <phoneticPr fontId="4"/>
  </si>
  <si>
    <t>石炭コークス</t>
    <rPh sb="0" eb="2">
      <t>セキタン</t>
    </rPh>
    <phoneticPr fontId="4"/>
  </si>
  <si>
    <t>コークス炉ガス</t>
    <rPh sb="4" eb="5">
      <t>ロ</t>
    </rPh>
    <phoneticPr fontId="4"/>
  </si>
  <si>
    <t>高炉ガス</t>
    <rPh sb="0" eb="2">
      <t>コウロ</t>
    </rPh>
    <phoneticPr fontId="4"/>
  </si>
  <si>
    <t>転炉ガス</t>
    <rPh sb="0" eb="2">
      <t>テンロ</t>
    </rPh>
    <phoneticPr fontId="4"/>
  </si>
  <si>
    <t>産業用蒸気</t>
    <rPh sb="0" eb="3">
      <t>サンギョウヨウ</t>
    </rPh>
    <rPh sb="3" eb="5">
      <t>ジョウキ</t>
    </rPh>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</si>
  <si>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</si>
  <si>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</si>
  <si>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</si>
  <si>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石油ガス</t>
    <rPh sb="0" eb="2">
      <t>セキユ</t>
    </rPh>
    <phoneticPr fontId="4"/>
  </si>
  <si>
    <t>石炭</t>
    <rPh sb="0" eb="2">
      <t>セキタン</t>
    </rPh>
    <phoneticPr fontId="4"/>
  </si>
  <si>
    <t>電気</t>
    <rPh sb="0" eb="2">
      <t>デンキ</t>
    </rPh>
    <phoneticPr fontId="4"/>
  </si>
  <si>
    <t>液化石油ガス（LPG）</t>
    <rPh sb="0" eb="2">
      <t>エキカ</t>
    </rPh>
    <rPh sb="2" eb="4">
      <t>セキユ</t>
    </rPh>
    <phoneticPr fontId="4"/>
  </si>
  <si>
    <t>石油系炭化水素ガス</t>
    <rPh sb="0" eb="3">
      <t>セキユケイ</t>
    </rPh>
    <rPh sb="3" eb="5">
      <t>タンカ</t>
    </rPh>
    <rPh sb="5" eb="7">
      <t>スイソ</t>
    </rPh>
    <phoneticPr fontId="4"/>
  </si>
  <si>
    <t>その他可燃性天然ガス</t>
    <rPh sb="2" eb="3">
      <t>タ</t>
    </rPh>
    <rPh sb="3" eb="6">
      <t>カネンセイ</t>
    </rPh>
    <rPh sb="6" eb="8">
      <t>テンネン</t>
    </rPh>
    <phoneticPr fontId="4"/>
  </si>
  <si>
    <t>原料炭</t>
    <rPh sb="0" eb="2">
      <t>ゲンリョウ</t>
    </rPh>
    <rPh sb="2" eb="3">
      <t>タン</t>
    </rPh>
    <phoneticPr fontId="4"/>
  </si>
  <si>
    <t>一般炭</t>
    <rPh sb="0" eb="2">
      <t>イッパン</t>
    </rPh>
    <rPh sb="2" eb="3">
      <t>タン</t>
    </rPh>
    <phoneticPr fontId="4"/>
  </si>
  <si>
    <t>無煙炭</t>
    <rPh sb="0" eb="2">
      <t>ムエン</t>
    </rPh>
    <rPh sb="2" eb="3">
      <t>タン</t>
    </rPh>
    <phoneticPr fontId="4"/>
  </si>
  <si>
    <t>単位</t>
    <rPh sb="0" eb="2">
      <t>タンイ</t>
    </rPh>
    <phoneticPr fontId="4"/>
  </si>
  <si>
    <t>千㎥</t>
    <rPh sb="0" eb="1">
      <t>セン</t>
    </rPh>
    <phoneticPr fontId="4"/>
  </si>
  <si>
    <t>燃料</t>
    <rPh sb="0" eb="2">
      <t>ネンリョウ</t>
    </rPh>
    <phoneticPr fontId="4"/>
  </si>
  <si>
    <t>熱</t>
    <rPh sb="0" eb="1">
      <t>ネツ</t>
    </rPh>
    <phoneticPr fontId="4"/>
  </si>
  <si>
    <t>ナフサ</t>
    <phoneticPr fontId="4"/>
  </si>
  <si>
    <t>t</t>
    <phoneticPr fontId="4"/>
  </si>
  <si>
    <t>コールタール</t>
    <phoneticPr fontId="4"/>
  </si>
  <si>
    <t>GJ</t>
    <phoneticPr fontId="4"/>
  </si>
  <si>
    <t>液化天然ガス（LＮG）</t>
    <rPh sb="0" eb="2">
      <t>エキカ</t>
    </rPh>
    <rPh sb="2" eb="4">
      <t>テンネン</t>
    </rPh>
    <phoneticPr fontId="4"/>
  </si>
  <si>
    <t>揮発油（ガソリン）</t>
    <rPh sb="0" eb="3">
      <t>キハツユ</t>
    </rPh>
    <phoneticPr fontId="4"/>
  </si>
  <si>
    <t>都市ガス</t>
    <rPh sb="0" eb="2">
      <t>トシ</t>
    </rPh>
    <phoneticPr fontId="4"/>
  </si>
  <si>
    <t>可燃性
天然ガス</t>
    <rPh sb="0" eb="3">
      <t>カネンセイ</t>
    </rPh>
    <rPh sb="4" eb="6">
      <t>テンネン</t>
    </rPh>
    <phoneticPr fontId="4"/>
  </si>
  <si>
    <t>kL</t>
    <phoneticPr fontId="4"/>
  </si>
  <si>
    <t>千kWh</t>
    <rPh sb="0" eb="1">
      <t>セン</t>
    </rPh>
    <phoneticPr fontId="4"/>
  </si>
  <si>
    <t>小計(a)</t>
    <rPh sb="0" eb="2">
      <t>ショウケイ</t>
    </rPh>
    <phoneticPr fontId="4"/>
  </si>
  <si>
    <t>小計(c)</t>
    <rPh sb="0" eb="2">
      <t>ショウケイ</t>
    </rPh>
    <phoneticPr fontId="4"/>
  </si>
  <si>
    <t>小計(b)</t>
    <rPh sb="0" eb="2">
      <t>ショウケイ</t>
    </rPh>
    <phoneticPr fontId="4"/>
  </si>
  <si>
    <t>年間エネルギー使用量</t>
    <rPh sb="0" eb="2">
      <t>ネンカン</t>
    </rPh>
    <rPh sb="7" eb="9">
      <t>シヨウ</t>
    </rPh>
    <rPh sb="9" eb="10">
      <t>リョウ</t>
    </rPh>
    <phoneticPr fontId="4"/>
  </si>
  <si>
    <t>参考：CO2排出量</t>
    <rPh sb="0" eb="2">
      <t>サンコウ</t>
    </rPh>
    <phoneticPr fontId="4"/>
  </si>
  <si>
    <t>熱量
（GJ）</t>
    <rPh sb="0" eb="2">
      <t>ネツリョウ</t>
    </rPh>
    <phoneticPr fontId="4"/>
  </si>
  <si>
    <t>昼間 （8:00～22:00）</t>
    <rPh sb="0" eb="2">
      <t>ヒルマ</t>
    </rPh>
    <phoneticPr fontId="4"/>
  </si>
  <si>
    <t>夜間 （22:00～翌8:00）</t>
    <rPh sb="0" eb="2">
      <t>ヤカン</t>
    </rPh>
    <rPh sb="10" eb="11">
      <t>ヨク</t>
    </rPh>
    <phoneticPr fontId="4"/>
  </si>
  <si>
    <t>換算
係数</t>
    <rPh sb="0" eb="2">
      <t>カンサン</t>
    </rPh>
    <rPh sb="3" eb="5">
      <t>ケイスウ</t>
    </rPh>
    <phoneticPr fontId="4"/>
  </si>
  <si>
    <t>合計 (A=a+b+c)</t>
    <rPh sb="0" eb="1">
      <t>ゴウ</t>
    </rPh>
    <rPh sb="1" eb="2">
      <t>ケイ</t>
    </rPh>
    <phoneticPr fontId="4"/>
  </si>
  <si>
    <r>
      <t xml:space="preserve">原油換算エネルギー使用量(kL)
</t>
    </r>
    <r>
      <rPr>
        <sz val="12"/>
        <rFont val="ＭＳ Ｐゴシック"/>
        <family val="3"/>
        <charset val="128"/>
      </rPr>
      <t>(A×0.0258kL/GJ)</t>
    </r>
    <rPh sb="0" eb="2">
      <t>ゲンユ</t>
    </rPh>
    <rPh sb="2" eb="4">
      <t>カンサン</t>
    </rPh>
    <rPh sb="9" eb="11">
      <t>シヨウ</t>
    </rPh>
    <rPh sb="11" eb="12">
      <t>リョウ</t>
    </rPh>
    <phoneticPr fontId="4"/>
  </si>
  <si>
    <r>
      <t xml:space="preserve">CO2
排出量
</t>
    </r>
    <r>
      <rPr>
        <sz val="10"/>
        <rFont val="ＭＳ Ｐゴシック"/>
        <family val="3"/>
        <charset val="128"/>
      </rPr>
      <t>(tCO2)</t>
    </r>
    <rPh sb="4" eb="6">
      <t>ハイシュツ</t>
    </rPh>
    <rPh sb="6" eb="7">
      <t>リョウ</t>
    </rPh>
    <phoneticPr fontId="4"/>
  </si>
  <si>
    <t>その他燃料</t>
    <rPh sb="2" eb="3">
      <t>タ</t>
    </rPh>
    <rPh sb="3" eb="5">
      <t>ネンリョウ</t>
    </rPh>
    <phoneticPr fontId="4"/>
  </si>
  <si>
    <t>横浜市内</t>
    <rPh sb="0" eb="3">
      <t>ヨコハマシ</t>
    </rPh>
    <rPh sb="3" eb="4">
      <t>ナイ</t>
    </rPh>
    <phoneticPr fontId="4"/>
  </si>
  <si>
    <t>川崎市内</t>
    <rPh sb="0" eb="2">
      <t>カワサキ</t>
    </rPh>
    <rPh sb="2" eb="3">
      <t>シ</t>
    </rPh>
    <rPh sb="3" eb="4">
      <t>ナイ</t>
    </rPh>
    <phoneticPr fontId="4"/>
  </si>
  <si>
    <t>横浜・川崎以外の市町村</t>
    <rPh sb="0" eb="2">
      <t>ヨコハマ</t>
    </rPh>
    <rPh sb="3" eb="5">
      <t>カワサキ</t>
    </rPh>
    <rPh sb="5" eb="7">
      <t>イガイ</t>
    </rPh>
    <rPh sb="8" eb="11">
      <t>シチョウソン</t>
    </rPh>
    <phoneticPr fontId="4"/>
  </si>
  <si>
    <t>県内合計</t>
    <rPh sb="0" eb="2">
      <t>ケンナイ</t>
    </rPh>
    <rPh sb="2" eb="4">
      <t>ゴウケイ</t>
    </rPh>
    <phoneticPr fontId="4"/>
  </si>
  <si>
    <t>No.</t>
    <phoneticPr fontId="4"/>
  </si>
  <si>
    <t>設問</t>
    <rPh sb="0" eb="2">
      <t>セツモン</t>
    </rPh>
    <phoneticPr fontId="4"/>
  </si>
  <si>
    <t>回答</t>
    <rPh sb="0" eb="2">
      <t>カイトウ</t>
    </rPh>
    <phoneticPr fontId="4"/>
  </si>
  <si>
    <t>備考</t>
    <rPh sb="0" eb="2">
      <t>ビコウ</t>
    </rPh>
    <phoneticPr fontId="4"/>
  </si>
  <si>
    <t>②自動車関係</t>
    <rPh sb="1" eb="3">
      <t>ジドウ</t>
    </rPh>
    <rPh sb="3" eb="4">
      <t>シャ</t>
    </rPh>
    <rPh sb="4" eb="6">
      <t>カンケイ</t>
    </rPh>
    <phoneticPr fontId="4"/>
  </si>
  <si>
    <t>①工場、事業所関係</t>
    <rPh sb="1" eb="3">
      <t>コウジョウ</t>
    </rPh>
    <rPh sb="4" eb="7">
      <t>ジギョウショ</t>
    </rPh>
    <rPh sb="7" eb="9">
      <t>カンケイ</t>
    </rPh>
    <phoneticPr fontId="4"/>
  </si>
  <si>
    <t>①　工場、事業所関係</t>
    <rPh sb="2" eb="4">
      <t>コウジョウ</t>
    </rPh>
    <rPh sb="5" eb="8">
      <t>ジギョウショ</t>
    </rPh>
    <rPh sb="8" eb="10">
      <t>カンケイ</t>
    </rPh>
    <phoneticPr fontId="4"/>
  </si>
  <si>
    <t>②　自動車関係</t>
    <rPh sb="2" eb="5">
      <t>ジドウシャ</t>
    </rPh>
    <rPh sb="5" eb="7">
      <t>カンケイ</t>
    </rPh>
    <phoneticPr fontId="4"/>
  </si>
  <si>
    <t>神奈川県</t>
    <rPh sb="0" eb="4">
      <t>カナガワケン</t>
    </rPh>
    <phoneticPr fontId="4"/>
  </si>
  <si>
    <t>横浜市</t>
    <rPh sb="0" eb="3">
      <t>ヨコハマシ</t>
    </rPh>
    <phoneticPr fontId="4"/>
  </si>
  <si>
    <t>川崎市</t>
    <rPh sb="0" eb="3">
      <t>カワサキシ</t>
    </rPh>
    <phoneticPr fontId="4"/>
  </si>
  <si>
    <t>提出先</t>
    <rPh sb="0" eb="2">
      <t>テイシュツ</t>
    </rPh>
    <rPh sb="2" eb="3">
      <t>サキ</t>
    </rPh>
    <phoneticPr fontId="4"/>
  </si>
  <si>
    <t>前年度の原油換算エネルギー使用量を</t>
    <rPh sb="0" eb="3">
      <t>ゼンネンド</t>
    </rPh>
    <rPh sb="4" eb="6">
      <t>ゲンユ</t>
    </rPh>
    <rPh sb="6" eb="8">
      <t>カンサン</t>
    </rPh>
    <rPh sb="13" eb="16">
      <t>シヨウリョウ</t>
    </rPh>
    <phoneticPr fontId="4"/>
  </si>
  <si>
    <t>別シート</t>
    <phoneticPr fontId="4"/>
  </si>
  <si>
    <t>で計算の上、回答してください。</t>
  </si>
  <si>
    <t>内訳</t>
    <rPh sb="0" eb="2">
      <t>ウチワケ</t>
    </rPh>
    <phoneticPr fontId="4"/>
  </si>
  <si>
    <r>
      <rPr>
        <b/>
        <sz val="12"/>
        <rFont val="ＭＳ Ｐゴシック"/>
        <family val="3"/>
        <charset val="128"/>
      </rPr>
      <t>　この様式は、事業活動におけるエネルギー使用量をもとに「原油換算エネルギー使用量」を算出するためのものです。
　神奈川県内</t>
    </r>
    <r>
      <rPr>
        <sz val="10"/>
        <rFont val="ＭＳ Ｐゴシック"/>
        <family val="3"/>
        <charset val="128"/>
      </rPr>
      <t>（横浜・川崎を含む）</t>
    </r>
    <r>
      <rPr>
        <b/>
        <sz val="12"/>
        <rFont val="ＭＳ Ｐゴシック"/>
        <family val="3"/>
        <charset val="128"/>
      </rPr>
      <t>に設置しているすべての工場、オフィス、店舗などの前年度</t>
    </r>
    <r>
      <rPr>
        <sz val="10"/>
        <rFont val="ＭＳ Ｐゴシック"/>
        <family val="3"/>
        <charset val="128"/>
      </rPr>
      <t>（4月1日～3月31日）</t>
    </r>
    <r>
      <rPr>
        <b/>
        <sz val="12"/>
        <rFont val="ＭＳ Ｐゴシック"/>
        <family val="3"/>
        <charset val="128"/>
      </rPr>
      <t>１年間分のエネルギー使用量（合計量）をエネルギー種ごとに入力</t>
    </r>
    <r>
      <rPr>
        <sz val="12"/>
        <rFont val="ＭＳ Ｐゴシック"/>
        <family val="3"/>
        <charset val="128"/>
      </rPr>
      <t xml:space="preserve">してください。
</t>
    </r>
    <r>
      <rPr>
        <sz val="10"/>
        <rFont val="ＭＳ Ｐゴシック"/>
        <family val="3"/>
        <charset val="128"/>
      </rPr>
      <t>※エネルギー使用量の「単位」にご注意ください。</t>
    </r>
    <r>
      <rPr>
        <sz val="12"/>
        <rFont val="ＭＳ Ｐゴシック"/>
        <family val="3"/>
        <charset val="128"/>
      </rPr>
      <t xml:space="preserve">
</t>
    </r>
    <r>
      <rPr>
        <sz val="10"/>
        <rFont val="ＭＳ Ｐゴシック"/>
        <family val="3"/>
        <charset val="128"/>
      </rPr>
      <t>※フランチャイズチェーン等を展開する事業者（加盟者とのエネルギー使用条件の設定等に関する一定の要件あり）の方は、加盟者が県内に設置する事業所等分も併せて計上してください。</t>
    </r>
    <r>
      <rPr>
        <sz val="12"/>
        <rFont val="ＭＳ Ｐゴシック"/>
        <family val="3"/>
        <charset val="128"/>
      </rPr>
      <t xml:space="preserve">
</t>
    </r>
    <r>
      <rPr>
        <sz val="10"/>
        <rFont val="ＭＳ Ｐゴシック"/>
        <family val="3"/>
        <charset val="128"/>
      </rPr>
      <t>※他社へのエネルギー供給がある場合は、別途ご相談ください。</t>
    </r>
    <rPh sb="3" eb="5">
      <t>ヨウシキ</t>
    </rPh>
    <rPh sb="7" eb="9">
      <t>ジギョウ</t>
    </rPh>
    <rPh sb="9" eb="11">
      <t>カツドウ</t>
    </rPh>
    <rPh sb="20" eb="23">
      <t>シヨウリョウ</t>
    </rPh>
    <rPh sb="28" eb="30">
      <t>ゲンユ</t>
    </rPh>
    <rPh sb="30" eb="32">
      <t>カンサン</t>
    </rPh>
    <rPh sb="37" eb="40">
      <t>シヨウリョウ</t>
    </rPh>
    <rPh sb="42" eb="44">
      <t>サンシュツ</t>
    </rPh>
    <rPh sb="56" eb="60">
      <t>カナガワケン</t>
    </rPh>
    <rPh sb="60" eb="61">
      <t>ナイ</t>
    </rPh>
    <rPh sb="62" eb="64">
      <t>ヨコハマ</t>
    </rPh>
    <rPh sb="65" eb="67">
      <t>カワサキ</t>
    </rPh>
    <rPh sb="68" eb="69">
      <t>フク</t>
    </rPh>
    <rPh sb="72" eb="74">
      <t>セッチ</t>
    </rPh>
    <rPh sb="82" eb="84">
      <t>コウジョウ</t>
    </rPh>
    <rPh sb="90" eb="92">
      <t>テンポ</t>
    </rPh>
    <rPh sb="95" eb="98">
      <t>ゼンネンド</t>
    </rPh>
    <rPh sb="100" eb="101">
      <t>ガツ</t>
    </rPh>
    <rPh sb="102" eb="103">
      <t>ニチ</t>
    </rPh>
    <rPh sb="105" eb="106">
      <t>ガツ</t>
    </rPh>
    <rPh sb="108" eb="109">
      <t>ニチ</t>
    </rPh>
    <rPh sb="111" eb="112">
      <t>ネン</t>
    </rPh>
    <rPh sb="112" eb="113">
      <t>カン</t>
    </rPh>
    <rPh sb="113" eb="114">
      <t>ブン</t>
    </rPh>
    <rPh sb="120" eb="123">
      <t>シヨウリョウ</t>
    </rPh>
    <rPh sb="124" eb="126">
      <t>ゴウケイ</t>
    </rPh>
    <rPh sb="126" eb="127">
      <t>リョウ</t>
    </rPh>
    <rPh sb="134" eb="135">
      <t>シュ</t>
    </rPh>
    <rPh sb="138" eb="140">
      <t>ニュウリョク</t>
    </rPh>
    <rPh sb="154" eb="157">
      <t>シヨウリョウ</t>
    </rPh>
    <rPh sb="159" eb="161">
      <t>タンイ</t>
    </rPh>
    <rPh sb="164" eb="166">
      <t>チュウイ</t>
    </rPh>
    <rPh sb="184" eb="185">
      <t>トウ</t>
    </rPh>
    <rPh sb="186" eb="188">
      <t>テンカイ</t>
    </rPh>
    <rPh sb="190" eb="193">
      <t>ジギョウシャ</t>
    </rPh>
    <rPh sb="194" eb="197">
      <t>カメイシャ</t>
    </rPh>
    <rPh sb="204" eb="206">
      <t>シヨウ</t>
    </rPh>
    <rPh sb="206" eb="208">
      <t>ジョウケン</t>
    </rPh>
    <rPh sb="209" eb="211">
      <t>セッテイ</t>
    </rPh>
    <rPh sb="211" eb="212">
      <t>トウ</t>
    </rPh>
    <rPh sb="213" eb="214">
      <t>カン</t>
    </rPh>
    <rPh sb="216" eb="218">
      <t>イッテイ</t>
    </rPh>
    <rPh sb="219" eb="221">
      <t>ヨウケン</t>
    </rPh>
    <rPh sb="225" eb="226">
      <t>カタ</t>
    </rPh>
    <rPh sb="228" eb="230">
      <t>カメイ</t>
    </rPh>
    <rPh sb="230" eb="231">
      <t>シャ</t>
    </rPh>
    <rPh sb="232" eb="234">
      <t>ケンナイ</t>
    </rPh>
    <rPh sb="235" eb="237">
      <t>セッチ</t>
    </rPh>
    <rPh sb="239" eb="242">
      <t>ジギョウショ</t>
    </rPh>
    <rPh sb="242" eb="243">
      <t>トウ</t>
    </rPh>
    <rPh sb="243" eb="244">
      <t>ブン</t>
    </rPh>
    <rPh sb="245" eb="246">
      <t>アワ</t>
    </rPh>
    <rPh sb="248" eb="250">
      <t>ケイジョウ</t>
    </rPh>
    <rPh sb="259" eb="261">
      <t>タシャ</t>
    </rPh>
    <rPh sb="268" eb="270">
      <t>キョウキュウ</t>
    </rPh>
    <rPh sb="273" eb="275">
      <t>バアイ</t>
    </rPh>
    <rPh sb="277" eb="279">
      <t>ベット</t>
    </rPh>
    <rPh sb="280" eb="282">
      <t>ソウダン</t>
    </rPh>
    <phoneticPr fontId="4"/>
  </si>
  <si>
    <t>内訳</t>
    <rPh sb="0" eb="2">
      <t>ウチワケ</t>
    </rPh>
    <phoneticPr fontId="4"/>
  </si>
  <si>
    <t>基礎
排出量
(tCO2)</t>
    <rPh sb="0" eb="2">
      <t>キソ</t>
    </rPh>
    <rPh sb="3" eb="5">
      <t>ハイシュツ</t>
    </rPh>
    <rPh sb="5" eb="6">
      <t>リョウ</t>
    </rPh>
    <phoneticPr fontId="4"/>
  </si>
  <si>
    <t>排出
係数</t>
    <rPh sb="0" eb="2">
      <t>ハイシュツ</t>
    </rPh>
    <rPh sb="3" eb="5">
      <t>ケイスウ</t>
    </rPh>
    <phoneticPr fontId="4"/>
  </si>
  <si>
    <t>原油換算エネルギー使用量簡易計算シート</t>
    <rPh sb="0" eb="2">
      <t>ゲンユ</t>
    </rPh>
    <rPh sb="2" eb="4">
      <t>カンサン</t>
    </rPh>
    <rPh sb="9" eb="12">
      <t>シヨウリョウ</t>
    </rPh>
    <rPh sb="12" eb="14">
      <t>カンイ</t>
    </rPh>
    <rPh sb="14" eb="16">
      <t>ケイサン</t>
    </rPh>
    <phoneticPr fontId="4"/>
  </si>
  <si>
    <t>要件</t>
    <rPh sb="0" eb="2">
      <t>ヨウケン</t>
    </rPh>
    <phoneticPr fontId="4"/>
  </si>
  <si>
    <t>内容</t>
    <rPh sb="0" eb="2">
      <t>ナイヨウ</t>
    </rPh>
    <phoneticPr fontId="4"/>
  </si>
  <si>
    <t>県内に設置しているすべての工場又は事務所その他の事業場（以下、「工場等」という。）において、前年度の原油換算エネルギー使用量が1,500kl以上の事業者</t>
    <phoneticPr fontId="4"/>
  </si>
  <si>
    <t>前年度の3月31日現在において、県内に使用の本拠の位置を有する自動車を100台以上使用する事業者</t>
    <phoneticPr fontId="4"/>
  </si>
  <si>
    <t>第１号該当事業者</t>
    <rPh sb="0" eb="1">
      <t>ダイ</t>
    </rPh>
    <rPh sb="2" eb="3">
      <t>ゴウ</t>
    </rPh>
    <rPh sb="3" eb="5">
      <t>ガイトウ</t>
    </rPh>
    <rPh sb="5" eb="8">
      <t>ジギョウシャ</t>
    </rPh>
    <phoneticPr fontId="4"/>
  </si>
  <si>
    <t>第２号該当事業者</t>
    <rPh sb="0" eb="1">
      <t>ダイ</t>
    </rPh>
    <rPh sb="2" eb="3">
      <t>ゴウ</t>
    </rPh>
    <rPh sb="3" eb="5">
      <t>ガイトウ</t>
    </rPh>
    <rPh sb="5" eb="8">
      <t>ジギョウシャ</t>
    </rPh>
    <phoneticPr fontId="4"/>
  </si>
  <si>
    <t>第３号該当事業者</t>
    <rPh sb="0" eb="1">
      <t>ダイ</t>
    </rPh>
    <rPh sb="2" eb="3">
      <t>ゴウ</t>
    </rPh>
    <rPh sb="3" eb="5">
      <t>ガイトウ</t>
    </rPh>
    <rPh sb="5" eb="8">
      <t>ジギョウシャ</t>
    </rPh>
    <phoneticPr fontId="4"/>
  </si>
  <si>
    <r>
      <t>連鎖化事業者</t>
    </r>
    <r>
      <rPr>
        <vertAlign val="superscript"/>
        <sz val="10"/>
        <rFont val="ＭＳ Ｐゴシック"/>
        <family val="3"/>
        <charset val="128"/>
      </rPr>
      <t>※</t>
    </r>
    <r>
      <rPr>
        <sz val="10"/>
        <rFont val="ＭＳ Ｐゴシック"/>
        <family val="3"/>
        <charset val="128"/>
      </rPr>
      <t>のうち、当該連鎖化事業者が県内に設置しているすべての工場等及び加盟者が県内に設置している当該連鎖化事業に係るすべての工場等において、前年度の原油換算エネルギー使用量が1,500kl以上の事業者</t>
    </r>
    <phoneticPr fontId="4"/>
  </si>
  <si>
    <t>※連鎖化事業者とは、定型的な約款による契約に基づき、特定の商標、商号その他の表示を使用させる等の事業であって、当該事業に加盟する者（加盟者）が設置している工場等におけるエネルギーの使用の条件に関して、一定の要件を満たす事業者をいいます。なお、「エネルギーの使用の合理化等に関する法律」（昭和54年法律第49号）と同様の考え方としており、具体的にはフランチャイズチェーン等が該当します。</t>
    <phoneticPr fontId="4"/>
  </si>
  <si>
    <t>前年度末（３月31日）時点の状況について回答してください。</t>
    <rPh sb="0" eb="3">
      <t>ゼンネンド</t>
    </rPh>
    <rPh sb="3" eb="4">
      <t>マツ</t>
    </rPh>
    <rPh sb="6" eb="7">
      <t>ガツ</t>
    </rPh>
    <rPh sb="9" eb="10">
      <t>ニチ</t>
    </rPh>
    <rPh sb="11" eb="13">
      <t>ジテン</t>
    </rPh>
    <rPh sb="14" eb="16">
      <t>ジョウキョウ</t>
    </rPh>
    <rPh sb="20" eb="22">
      <t>カイトウ</t>
    </rPh>
    <phoneticPr fontId="4"/>
  </si>
  <si>
    <t>←A23～A26セル…条件付き書式設定あり：V22セルが「はい」の場合はセルの網掛け解除</t>
    <rPh sb="11" eb="13">
      <t>ジョウケン</t>
    </rPh>
    <rPh sb="13" eb="14">
      <t>ツ</t>
    </rPh>
    <rPh sb="15" eb="17">
      <t>ショシキ</t>
    </rPh>
    <rPh sb="17" eb="19">
      <t>セッテイ</t>
    </rPh>
    <rPh sb="33" eb="35">
      <t>バアイ</t>
    </rPh>
    <rPh sb="39" eb="41">
      <t>アミカ</t>
    </rPh>
    <rPh sb="42" eb="44">
      <t>カイジョ</t>
    </rPh>
    <phoneticPr fontId="4"/>
  </si>
  <si>
    <t>←V23～V26セル…条件付き書式設定あり：V22セルが「はい」、自身のセルが「（選択）」の場合はセルを黄色く網掛け</t>
    <rPh sb="11" eb="13">
      <t>ジョウケン</t>
    </rPh>
    <rPh sb="13" eb="14">
      <t>ツ</t>
    </rPh>
    <rPh sb="15" eb="17">
      <t>ショシキ</t>
    </rPh>
    <rPh sb="17" eb="19">
      <t>セッテイ</t>
    </rPh>
    <rPh sb="33" eb="35">
      <t>ジシン</t>
    </rPh>
    <rPh sb="41" eb="43">
      <t>センタク</t>
    </rPh>
    <rPh sb="46" eb="48">
      <t>バアイ</t>
    </rPh>
    <rPh sb="52" eb="54">
      <t>キイロ</t>
    </rPh>
    <rPh sb="55" eb="57">
      <t>アミカ</t>
    </rPh>
    <phoneticPr fontId="4"/>
  </si>
  <si>
    <t>←Ｖ22セル…条件付き書式設定あり：「（選択）」に等しい場合はセルを黄色く網掛け</t>
    <rPh sb="7" eb="9">
      <t>ジョウケン</t>
    </rPh>
    <rPh sb="9" eb="10">
      <t>ツ</t>
    </rPh>
    <rPh sb="11" eb="13">
      <t>ショシキ</t>
    </rPh>
    <rPh sb="13" eb="15">
      <t>セッテイ</t>
    </rPh>
    <rPh sb="20" eb="22">
      <t>センタク</t>
    </rPh>
    <rPh sb="25" eb="26">
      <t>ヒト</t>
    </rPh>
    <rPh sb="28" eb="30">
      <t>バアイ</t>
    </rPh>
    <rPh sb="34" eb="36">
      <t>キイロ</t>
    </rPh>
    <rPh sb="37" eb="39">
      <t>アミカ</t>
    </rPh>
    <phoneticPr fontId="4"/>
  </si>
  <si>
    <t>←①と同様の条件付き書式設定あり</t>
    <rPh sb="3" eb="5">
      <t>ドウヨウ</t>
    </rPh>
    <rPh sb="6" eb="8">
      <t>ジョウケン</t>
    </rPh>
    <rPh sb="8" eb="9">
      <t>ツ</t>
    </rPh>
    <rPh sb="10" eb="12">
      <t>ショシキ</t>
    </rPh>
    <rPh sb="12" eb="14">
      <t>セッテイ</t>
    </rPh>
    <phoneticPr fontId="4"/>
  </si>
  <si>
    <t>誤選択</t>
    <rPh sb="0" eb="1">
      <t>ゴ</t>
    </rPh>
    <rPh sb="1" eb="3">
      <t>センタク</t>
    </rPh>
    <phoneticPr fontId="4"/>
  </si>
  <si>
    <t>未選択</t>
    <rPh sb="0" eb="1">
      <t>ミ</t>
    </rPh>
    <rPh sb="1" eb="3">
      <t>センタク</t>
    </rPh>
    <phoneticPr fontId="4"/>
  </si>
  <si>
    <t>①</t>
    <phoneticPr fontId="4"/>
  </si>
  <si>
    <t>②</t>
    <phoneticPr fontId="4"/>
  </si>
  <si>
    <t>県</t>
    <rPh sb="0" eb="1">
      <t>ケン</t>
    </rPh>
    <phoneticPr fontId="4"/>
  </si>
  <si>
    <t>横浜</t>
    <rPh sb="0" eb="2">
      <t>ヨコハマ</t>
    </rPh>
    <phoneticPr fontId="4"/>
  </si>
  <si>
    <t>川崎</t>
    <rPh sb="0" eb="2">
      <t>カワサキ</t>
    </rPh>
    <phoneticPr fontId="4"/>
  </si>
  <si>
    <r>
      <rPr>
        <b/>
        <sz val="11"/>
        <rFont val="ＭＳ Ｐゴシック"/>
        <family val="3"/>
        <charset val="128"/>
      </rPr>
      <t>神奈川県内（全域）</t>
    </r>
    <r>
      <rPr>
        <sz val="11"/>
        <rFont val="ＭＳ Ｐゴシック"/>
        <family val="3"/>
        <charset val="128"/>
      </rPr>
      <t>における原油換算エネルギー使用量は</t>
    </r>
    <r>
      <rPr>
        <b/>
        <sz val="11"/>
        <rFont val="ＭＳ Ｐゴシック"/>
        <family val="3"/>
        <charset val="128"/>
      </rPr>
      <t>「1,500kL以上」</t>
    </r>
    <r>
      <rPr>
        <sz val="11"/>
        <rFont val="ＭＳ Ｐゴシック"/>
        <family val="3"/>
        <charset val="128"/>
      </rPr>
      <t>ですか？</t>
    </r>
    <rPh sb="0" eb="4">
      <t>カナガワケン</t>
    </rPh>
    <rPh sb="4" eb="5">
      <t>ナイ</t>
    </rPh>
    <rPh sb="6" eb="8">
      <t>ゼンイキ</t>
    </rPh>
    <rPh sb="13" eb="17">
      <t>ゲンユカンサン</t>
    </rPh>
    <rPh sb="22" eb="25">
      <t>シヨウリョウ</t>
    </rPh>
    <rPh sb="34" eb="36">
      <t>イジョウ</t>
    </rPh>
    <phoneticPr fontId="4"/>
  </si>
  <si>
    <r>
      <rPr>
        <b/>
        <sz val="11"/>
        <rFont val="ＭＳ Ｐゴシック"/>
        <family val="3"/>
        <charset val="128"/>
      </rPr>
      <t>横浜市内</t>
    </r>
    <r>
      <rPr>
        <sz val="11"/>
        <rFont val="ＭＳ Ｐゴシック"/>
        <family val="3"/>
        <charset val="128"/>
      </rPr>
      <t>における原油換算エネルギー使用量は</t>
    </r>
    <r>
      <rPr>
        <b/>
        <sz val="11"/>
        <rFont val="ＭＳ Ｐゴシック"/>
        <family val="3"/>
        <charset val="128"/>
      </rPr>
      <t>「1,500kL以上」</t>
    </r>
    <r>
      <rPr>
        <sz val="11"/>
        <rFont val="ＭＳ Ｐゴシック"/>
        <family val="3"/>
        <charset val="128"/>
      </rPr>
      <t>ですか？</t>
    </r>
    <rPh sb="0" eb="3">
      <t>ヨコハマシ</t>
    </rPh>
    <rPh sb="3" eb="4">
      <t>ナイ</t>
    </rPh>
    <rPh sb="8" eb="12">
      <t>ゲンユカンサン</t>
    </rPh>
    <rPh sb="17" eb="20">
      <t>シヨウリョウ</t>
    </rPh>
    <rPh sb="29" eb="31">
      <t>イジョウ</t>
    </rPh>
    <phoneticPr fontId="4"/>
  </si>
  <si>
    <r>
      <rPr>
        <b/>
        <sz val="11"/>
        <rFont val="ＭＳ Ｐゴシック"/>
        <family val="3"/>
        <charset val="128"/>
      </rPr>
      <t>川崎市内</t>
    </r>
    <r>
      <rPr>
        <sz val="11"/>
        <rFont val="ＭＳ Ｐゴシック"/>
        <family val="3"/>
        <charset val="128"/>
      </rPr>
      <t>における原油換算エネルギー使用量は</t>
    </r>
    <r>
      <rPr>
        <b/>
        <sz val="11"/>
        <rFont val="ＭＳ Ｐゴシック"/>
        <family val="3"/>
        <charset val="128"/>
      </rPr>
      <t>「1,500kL以上」</t>
    </r>
    <r>
      <rPr>
        <sz val="11"/>
        <rFont val="ＭＳ Ｐゴシック"/>
        <family val="3"/>
        <charset val="128"/>
      </rPr>
      <t>ですか？</t>
    </r>
    <rPh sb="0" eb="3">
      <t>カワサキシ</t>
    </rPh>
    <rPh sb="3" eb="4">
      <t>ナイ</t>
    </rPh>
    <rPh sb="8" eb="12">
      <t>ゲンユカンサン</t>
    </rPh>
    <rPh sb="17" eb="20">
      <t>シヨウリョウ</t>
    </rPh>
    <rPh sb="29" eb="31">
      <t>イジョウ</t>
    </rPh>
    <phoneticPr fontId="4"/>
  </si>
  <si>
    <r>
      <rPr>
        <b/>
        <sz val="11"/>
        <rFont val="ＭＳ Ｐゴシック"/>
        <family val="3"/>
        <charset val="128"/>
      </rPr>
      <t>横浜・川崎を除く県内市町村</t>
    </r>
    <r>
      <rPr>
        <sz val="11"/>
        <rFont val="ＭＳ Ｐゴシック"/>
        <family val="3"/>
        <charset val="128"/>
      </rPr>
      <t>において、原油換算エネルギー使用量が</t>
    </r>
    <r>
      <rPr>
        <b/>
        <sz val="11"/>
        <rFont val="ＭＳ Ｐゴシック"/>
        <family val="3"/>
        <charset val="128"/>
      </rPr>
      <t>「15kL以上」の工場、事業所等が１つ以上</t>
    </r>
    <r>
      <rPr>
        <sz val="11"/>
        <rFont val="ＭＳ Ｐゴシック"/>
        <family val="3"/>
        <charset val="128"/>
      </rPr>
      <t>ありますか？</t>
    </r>
    <rPh sb="0" eb="2">
      <t>ヨコハマ</t>
    </rPh>
    <rPh sb="3" eb="5">
      <t>カワサキ</t>
    </rPh>
    <rPh sb="6" eb="7">
      <t>ノゾ</t>
    </rPh>
    <rPh sb="8" eb="10">
      <t>ケンナイ</t>
    </rPh>
    <rPh sb="10" eb="13">
      <t>シチョウソン</t>
    </rPh>
    <rPh sb="18" eb="22">
      <t>ゲンユカンサン</t>
    </rPh>
    <rPh sb="27" eb="30">
      <t>シヨウリョウ</t>
    </rPh>
    <rPh sb="36" eb="38">
      <t>イジョウ</t>
    </rPh>
    <rPh sb="40" eb="42">
      <t>コウジョウ</t>
    </rPh>
    <rPh sb="43" eb="46">
      <t>ジギョウショ</t>
    </rPh>
    <rPh sb="46" eb="47">
      <t>トウ</t>
    </rPh>
    <rPh sb="50" eb="52">
      <t>イジョウ</t>
    </rPh>
    <phoneticPr fontId="4"/>
  </si>
  <si>
    <t>合計</t>
    <rPh sb="0" eb="2">
      <t>ゴウケイ</t>
    </rPh>
    <phoneticPr fontId="4"/>
  </si>
  <si>
    <t>※提出義務がなくても、該当区域内で事業活動を営んでいる場合は、計画書等を任意提出することが可能です。
   （詳しくは、県・２市それぞれの担当課にお問い合わせください。</t>
    <phoneticPr fontId="4"/>
  </si>
  <si>
    <t>【参考：提出義務者の区分】</t>
    <rPh sb="1" eb="3">
      <t>サンコウ</t>
    </rPh>
    <rPh sb="4" eb="6">
      <t>テイシュツ</t>
    </rPh>
    <rPh sb="6" eb="8">
      <t>ギム</t>
    </rPh>
    <rPh sb="8" eb="9">
      <t>シャ</t>
    </rPh>
    <rPh sb="10" eb="12">
      <t>クブン</t>
    </rPh>
    <phoneticPr fontId="4"/>
  </si>
  <si>
    <t>神奈川県事業活動温暖化対策計画書制度等の対象事業者判定シート</t>
    <rPh sb="0" eb="4">
      <t>カナガワケン</t>
    </rPh>
    <rPh sb="4" eb="6">
      <t>ジギョウ</t>
    </rPh>
    <rPh sb="6" eb="8">
      <t>カツドウ</t>
    </rPh>
    <rPh sb="8" eb="10">
      <t>オンダン</t>
    </rPh>
    <rPh sb="10" eb="11">
      <t>カ</t>
    </rPh>
    <rPh sb="11" eb="13">
      <t>タイサク</t>
    </rPh>
    <rPh sb="13" eb="16">
      <t>ケイカクショ</t>
    </rPh>
    <rPh sb="16" eb="18">
      <t>セイド</t>
    </rPh>
    <rPh sb="18" eb="19">
      <t>トウ</t>
    </rPh>
    <rPh sb="20" eb="22">
      <t>タイショウ</t>
    </rPh>
    <rPh sb="22" eb="25">
      <t>ジギョウシャ</t>
    </rPh>
    <rPh sb="25" eb="27">
      <t>ハンテイ</t>
    </rPh>
    <phoneticPr fontId="4"/>
  </si>
  <si>
    <t>１　確認事項</t>
    <rPh sb="2" eb="4">
      <t>カクニン</t>
    </rPh>
    <rPh sb="4" eb="6">
      <t>ジコウ</t>
    </rPh>
    <phoneticPr fontId="4"/>
  </si>
  <si>
    <t>①、②それぞれについて、設問に回答してください。</t>
    <rPh sb="12" eb="14">
      <t>セツモン</t>
    </rPh>
    <rPh sb="15" eb="17">
      <t>カイトウ</t>
    </rPh>
    <phoneticPr fontId="4"/>
  </si>
  <si>
    <t>２　判定</t>
    <rPh sb="2" eb="4">
      <t>ハンテイ</t>
    </rPh>
    <phoneticPr fontId="4"/>
  </si>
  <si>
    <t>計画書等の提出義務の確認結果は次のとおりです。</t>
    <rPh sb="0" eb="3">
      <t>ケイカクショ</t>
    </rPh>
    <rPh sb="3" eb="4">
      <t>トウ</t>
    </rPh>
    <rPh sb="5" eb="7">
      <t>テイシュツ</t>
    </rPh>
    <rPh sb="7" eb="9">
      <t>ギム</t>
    </rPh>
    <rPh sb="10" eb="12">
      <t>カクニン</t>
    </rPh>
    <rPh sb="12" eb="14">
      <t>ケッカ</t>
    </rPh>
    <rPh sb="15" eb="16">
      <t>ツギ</t>
    </rPh>
    <phoneticPr fontId="4"/>
  </si>
  <si>
    <t>※既に計画書等を提出している場合は、「◇提出義務なし◇」となっても、書類の提出が必要になる場合があります。
　（神奈川県の場合、計画期間中に一定規模未満となり計画を中止する場合は中止届及び結果報告書の提出が必要）</t>
    <rPh sb="1" eb="2">
      <t>スデ</t>
    </rPh>
    <rPh sb="3" eb="6">
      <t>ケイカクショ</t>
    </rPh>
    <rPh sb="6" eb="7">
      <t>トウ</t>
    </rPh>
    <rPh sb="8" eb="10">
      <t>テイシュツ</t>
    </rPh>
    <rPh sb="14" eb="16">
      <t>バアイ</t>
    </rPh>
    <rPh sb="20" eb="22">
      <t>テイシュツ</t>
    </rPh>
    <rPh sb="22" eb="24">
      <t>ギム</t>
    </rPh>
    <rPh sb="34" eb="36">
      <t>ショルイ</t>
    </rPh>
    <rPh sb="37" eb="39">
      <t>テイシュツ</t>
    </rPh>
    <rPh sb="40" eb="42">
      <t>ヒツヨウ</t>
    </rPh>
    <rPh sb="45" eb="47">
      <t>バアイ</t>
    </rPh>
    <rPh sb="56" eb="60">
      <t>カナガワケン</t>
    </rPh>
    <rPh sb="61" eb="63">
      <t>バアイ</t>
    </rPh>
    <rPh sb="64" eb="66">
      <t>ケイカク</t>
    </rPh>
    <rPh sb="66" eb="68">
      <t>キカン</t>
    </rPh>
    <rPh sb="68" eb="69">
      <t>ナカ</t>
    </rPh>
    <rPh sb="70" eb="72">
      <t>イッテイ</t>
    </rPh>
    <rPh sb="72" eb="74">
      <t>キボ</t>
    </rPh>
    <rPh sb="74" eb="76">
      <t>ミマン</t>
    </rPh>
    <rPh sb="79" eb="81">
      <t>ケイカク</t>
    </rPh>
    <rPh sb="82" eb="84">
      <t>チュウシ</t>
    </rPh>
    <rPh sb="86" eb="88">
      <t>バアイ</t>
    </rPh>
    <rPh sb="89" eb="91">
      <t>チュウシ</t>
    </rPh>
    <rPh sb="91" eb="92">
      <t>トドケ</t>
    </rPh>
    <rPh sb="92" eb="93">
      <t>オヨ</t>
    </rPh>
    <rPh sb="94" eb="96">
      <t>ケッカ</t>
    </rPh>
    <rPh sb="96" eb="99">
      <t>ホウコクショ</t>
    </rPh>
    <rPh sb="100" eb="102">
      <t>テイシュツ</t>
    </rPh>
    <rPh sb="103" eb="105">
      <t>ヒツヨウ</t>
    </rPh>
    <phoneticPr fontId="4"/>
  </si>
  <si>
    <r>
      <rPr>
        <b/>
        <sz val="11"/>
        <rFont val="ＭＳ Ｐゴシック"/>
        <family val="3"/>
        <charset val="128"/>
      </rPr>
      <t>神奈川県内</t>
    </r>
    <r>
      <rPr>
        <sz val="11"/>
        <rFont val="ＭＳ Ｐゴシック"/>
        <family val="3"/>
        <charset val="128"/>
      </rPr>
      <t>に使用の本拠を有する自動車の所有台数は</t>
    </r>
    <r>
      <rPr>
        <b/>
        <sz val="11"/>
        <rFont val="ＭＳ Ｐゴシック"/>
        <family val="3"/>
        <charset val="128"/>
      </rPr>
      <t>「100台以上」</t>
    </r>
    <r>
      <rPr>
        <sz val="11"/>
        <rFont val="ＭＳ Ｐゴシック"/>
        <family val="3"/>
        <charset val="128"/>
      </rPr>
      <t>ですか？</t>
    </r>
    <rPh sb="0" eb="4">
      <t>カナガワケン</t>
    </rPh>
    <rPh sb="4" eb="5">
      <t>ナイ</t>
    </rPh>
    <rPh sb="19" eb="21">
      <t>ショユウ</t>
    </rPh>
    <rPh sb="21" eb="23">
      <t>ダイスウ</t>
    </rPh>
    <rPh sb="28" eb="31">
      <t>ダイイジョウ</t>
    </rPh>
    <phoneticPr fontId="4"/>
  </si>
  <si>
    <r>
      <rPr>
        <b/>
        <sz val="11"/>
        <rFont val="ＭＳ Ｐゴシック"/>
        <family val="3"/>
        <charset val="128"/>
      </rPr>
      <t>横浜市内</t>
    </r>
    <r>
      <rPr>
        <sz val="11"/>
        <rFont val="ＭＳ Ｐゴシック"/>
        <family val="3"/>
        <charset val="128"/>
      </rPr>
      <t>に使用の本拠を有する自動車の所有台数は</t>
    </r>
    <r>
      <rPr>
        <b/>
        <sz val="11"/>
        <rFont val="ＭＳ Ｐゴシック"/>
        <family val="3"/>
        <charset val="128"/>
      </rPr>
      <t>「100台以上」</t>
    </r>
    <r>
      <rPr>
        <sz val="11"/>
        <rFont val="ＭＳ Ｐゴシック"/>
        <family val="3"/>
        <charset val="128"/>
      </rPr>
      <t>ですか？</t>
    </r>
    <rPh sb="0" eb="3">
      <t>ヨコハマシ</t>
    </rPh>
    <rPh sb="3" eb="4">
      <t>ナイ</t>
    </rPh>
    <rPh sb="5" eb="7">
      <t>シヨウ</t>
    </rPh>
    <rPh sb="8" eb="10">
      <t>ホンキョ</t>
    </rPh>
    <rPh sb="11" eb="12">
      <t>ユウ</t>
    </rPh>
    <rPh sb="14" eb="17">
      <t>ジドウシャ</t>
    </rPh>
    <rPh sb="18" eb="20">
      <t>ショユウ</t>
    </rPh>
    <rPh sb="20" eb="22">
      <t>ダイスウ</t>
    </rPh>
    <phoneticPr fontId="4"/>
  </si>
  <si>
    <r>
      <rPr>
        <b/>
        <sz val="11"/>
        <rFont val="ＭＳ Ｐゴシック"/>
        <family val="3"/>
        <charset val="128"/>
      </rPr>
      <t>川崎市内</t>
    </r>
    <r>
      <rPr>
        <sz val="11"/>
        <rFont val="ＭＳ Ｐゴシック"/>
        <family val="3"/>
        <charset val="128"/>
      </rPr>
      <t>に使用の本拠を有する自動車の所有台数は</t>
    </r>
    <r>
      <rPr>
        <b/>
        <sz val="11"/>
        <rFont val="ＭＳ Ｐゴシック"/>
        <family val="3"/>
        <charset val="128"/>
      </rPr>
      <t>「100台以上」</t>
    </r>
    <r>
      <rPr>
        <sz val="11"/>
        <rFont val="ＭＳ Ｐゴシック"/>
        <family val="3"/>
        <charset val="128"/>
      </rPr>
      <t>ですか？</t>
    </r>
    <rPh sb="0" eb="3">
      <t>カワサキシ</t>
    </rPh>
    <rPh sb="3" eb="4">
      <t>ナイ</t>
    </rPh>
    <rPh sb="18" eb="20">
      <t>ショユウ</t>
    </rPh>
    <rPh sb="20" eb="22">
      <t>ダイスウ</t>
    </rPh>
    <phoneticPr fontId="4"/>
  </si>
  <si>
    <t>画像出典：経済産業省 資源エネルギー庁 パンフレット「省エネ法の概要」</t>
    <rPh sb="0" eb="2">
      <t>ガゾウ</t>
    </rPh>
    <phoneticPr fontId="4"/>
  </si>
  <si>
    <t>2024ver1</t>
    <phoneticPr fontId="4"/>
  </si>
  <si>
    <t>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</si>
</sst>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_);[Red]\(#,##0.0\)"/>
    <numFmt numFmtId="178" formatCode="#,##0.00_);[Red]\(#,##0.00\)"/>
    <numFmt numFmtId="179" formatCode="#,##0.000_);[Red]\(#,##0.000\)"/>
    <numFmt numFmtId="180" formatCode="#,##0.0000_);[Red]\(#,##0.0000\)"/>
    <numFmt numFmtId="181" formatCode="#,##0.000000_);[Red]\(#,##0.000000\)"/>
  </numFmts>
  <fonts count="44" x14ac:knownFonts="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2"/>
      <color indexed="9"/>
      <name val="ＭＳ 明朝"/>
      <family val="1"/>
      <charset val="128"/>
    </font>
    <font>
      <sz val="12"/>
      <color indexed="8"/>
      <name val="ＭＳ 明朝"/>
      <family val="1"/>
      <charset val="128"/>
    </font>
    <font>
      <b/>
      <sz val="12"/>
      <color indexed="9"/>
      <name val="ＭＳ 明朝"/>
      <family val="1"/>
      <charset val="128"/>
    </font>
    <font>
      <sz val="12"/>
      <color indexed="10"/>
      <name val="ＭＳ 明朝"/>
      <family val="1"/>
      <charset val="128"/>
    </font>
    <font>
      <b/>
      <sz val="12"/>
      <color indexed="8"/>
      <name val="ＭＳ 明朝"/>
      <family val="1"/>
      <charset val="128"/>
    </font>
    <font>
      <b/>
      <sz val="18"/>
      <color theme="3"/>
      <name val="ＭＳ Ｐゴシック"/>
      <family val="3"/>
      <charset val="128"/>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8"/>
      <name val="ＭＳ Ｐゴシック"/>
      <family val="3"/>
      <charset val="128"/>
    </font>
    <font>
      <sz val="12"/>
      <name val="ＭＳ Ｐゴシック"/>
      <family val="3"/>
      <charset val="128"/>
    </font>
    <font>
      <sz val="11"/>
      <color theme="1"/>
      <name val="ＭＳ Ｐゴシック"/>
      <family val="3"/>
      <charset val="128"/>
    </font>
    <font>
      <b/>
      <sz val="12"/>
      <color indexed="81"/>
      <name val="ＭＳ Ｐゴシック"/>
      <family val="3"/>
      <charset val="128"/>
    </font>
    <font>
      <sz val="12"/>
      <color indexed="81"/>
      <name val="ＭＳ Ｐゴシック"/>
      <family val="3"/>
      <charset val="128"/>
    </font>
    <font>
      <u/>
      <sz val="12"/>
      <color indexed="81"/>
      <name val="ＭＳ Ｐゴシック"/>
      <family val="3"/>
      <charset val="128"/>
    </font>
    <font>
      <b/>
      <u/>
      <sz val="12"/>
      <color indexed="81"/>
      <name val="ＭＳ Ｐゴシック"/>
      <family val="3"/>
      <charset val="128"/>
    </font>
    <font>
      <sz val="16"/>
      <name val="ＭＳ Ｐゴシック"/>
      <family val="3"/>
      <charset val="128"/>
    </font>
    <font>
      <b/>
      <sz val="14"/>
      <color theme="0"/>
      <name val="ＭＳ Ｐゴシック"/>
      <family val="3"/>
      <charset val="128"/>
    </font>
    <font>
      <sz val="12"/>
      <color theme="0"/>
      <name val="ＭＳ Ｐゴシック"/>
      <family val="3"/>
      <charset val="128"/>
    </font>
    <font>
      <b/>
      <sz val="10"/>
      <name val="ＭＳ Ｐゴシック"/>
      <family val="3"/>
      <charset val="128"/>
    </font>
    <font>
      <b/>
      <sz val="12"/>
      <color theme="1"/>
      <name val="ＭＳ Ｐゴシック"/>
      <family val="3"/>
      <charset val="128"/>
    </font>
    <font>
      <sz val="12"/>
      <color theme="1"/>
      <name val="ＭＳ Ｐゴシック"/>
      <family val="3"/>
      <charset val="128"/>
    </font>
    <font>
      <u/>
      <sz val="11"/>
      <color theme="10"/>
      <name val="ＭＳ Ｐゴシック"/>
      <family val="3"/>
      <charset val="128"/>
    </font>
    <font>
      <vertAlign val="superscript"/>
      <sz val="10"/>
      <name val="ＭＳ Ｐゴシック"/>
      <family val="3"/>
      <charset val="128"/>
    </font>
    <font>
      <sz val="9"/>
      <name val="ＭＳ Ｐゴシック"/>
      <family val="3"/>
      <charset val="128"/>
    </font>
    <font>
      <b/>
      <sz val="18"/>
      <name val="ＭＳ Ｐゴシック"/>
      <family val="3"/>
      <charset val="128"/>
    </font>
    <font>
      <u/>
      <sz val="12"/>
      <color theme="10"/>
      <name val="ＭＳ Ｐゴシック"/>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66FF3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rgb="FFCCFFCC"/>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diagonalUp="1">
      <left/>
      <right style="thin">
        <color indexed="64"/>
      </right>
      <top/>
      <bottom style="thin">
        <color indexed="64"/>
      </bottom>
      <diagonal style="thin">
        <color indexed="64"/>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48">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4" fillId="0" borderId="0" applyNumberFormat="0" applyFill="0" applyBorder="0" applyAlignment="0" applyProtection="0">
      <alignment vertical="center"/>
    </xf>
    <xf numFmtId="0" fontId="11" fillId="28" borderId="13" applyNumberFormat="0" applyAlignment="0" applyProtection="0">
      <alignment vertical="center"/>
    </xf>
    <xf numFmtId="0" fontId="15" fillId="29" borderId="0" applyNumberFormat="0" applyBorder="0" applyAlignment="0" applyProtection="0">
      <alignment vertical="center"/>
    </xf>
    <xf numFmtId="0" fontId="3" fillId="3" borderId="14" applyNumberFormat="0" applyFont="0" applyAlignment="0" applyProtection="0">
      <alignment vertical="center"/>
    </xf>
    <xf numFmtId="0" fontId="16" fillId="0" borderId="15" applyNumberFormat="0" applyFill="0" applyAlignment="0" applyProtection="0">
      <alignment vertical="center"/>
    </xf>
    <xf numFmtId="0" fontId="17" fillId="30" borderId="0" applyNumberFormat="0" applyBorder="0" applyAlignment="0" applyProtection="0">
      <alignment vertical="center"/>
    </xf>
    <xf numFmtId="0" fontId="18" fillId="31" borderId="16" applyNumberFormat="0" applyAlignment="0" applyProtection="0">
      <alignment vertical="center"/>
    </xf>
    <xf numFmtId="0" fontId="12" fillId="0" borderId="0" applyNumberFormat="0" applyFill="0" applyBorder="0" applyAlignment="0" applyProtection="0">
      <alignment vertical="center"/>
    </xf>
    <xf numFmtId="38" fontId="3" fillId="0" borderId="0" applyFont="0" applyFill="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13" fillId="0" borderId="20" applyNumberFormat="0" applyFill="0" applyAlignment="0" applyProtection="0">
      <alignment vertical="center"/>
    </xf>
    <xf numFmtId="0" fontId="22" fillId="31" borderId="21" applyNumberFormat="0" applyAlignment="0" applyProtection="0">
      <alignment vertical="center"/>
    </xf>
    <xf numFmtId="0" fontId="23" fillId="0" borderId="0" applyNumberFormat="0" applyFill="0" applyBorder="0" applyAlignment="0" applyProtection="0">
      <alignment vertical="center"/>
    </xf>
    <xf numFmtId="0" fontId="24" fillId="2" borderId="16" applyNumberFormat="0" applyAlignment="0" applyProtection="0">
      <alignment vertical="center"/>
    </xf>
    <xf numFmtId="0" fontId="25" fillId="32"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3" fillId="0" borderId="0">
      <alignment vertical="center"/>
    </xf>
    <xf numFmtId="0" fontId="39" fillId="0" borderId="0" applyNumberFormat="0" applyFill="0" applyBorder="0" applyAlignment="0" applyProtection="0">
      <alignment vertical="center"/>
    </xf>
  </cellStyleXfs>
  <cellXfs count="143">
    <xf numFmtId="0" fontId="0" fillId="0" borderId="0" xfId="0" applyAlignment="1">
      <alignment vertical="center"/>
    </xf>
    <xf numFmtId="0" fontId="0" fillId="0" borderId="0" xfId="0" applyAlignment="1" applyProtection="1">
      <alignment vertical="center"/>
    </xf>
    <xf numFmtId="0" fontId="6" fillId="0" borderId="0" xfId="0" applyFont="1" applyAlignment="1" applyProtection="1">
      <alignment vertical="center"/>
    </xf>
    <xf numFmtId="0" fontId="0" fillId="0" borderId="0" xfId="0" applyAlignment="1" applyProtection="1">
      <alignment vertical="center" shrinkToFit="1"/>
    </xf>
    <xf numFmtId="0" fontId="0" fillId="0" borderId="0" xfId="0" applyFont="1" applyAlignment="1" applyProtection="1">
      <alignment vertical="center"/>
    </xf>
    <xf numFmtId="176" fontId="0" fillId="34" borderId="3" xfId="33" applyNumberFormat="1" applyFont="1" applyFill="1" applyBorder="1" applyAlignment="1" applyProtection="1">
      <alignment horizontal="right" vertical="center" shrinkToFit="1"/>
    </xf>
    <xf numFmtId="176" fontId="0" fillId="34" borderId="10" xfId="33" applyNumberFormat="1" applyFont="1" applyFill="1" applyBorder="1" applyAlignment="1" applyProtection="1">
      <alignment vertical="center" shrinkToFit="1"/>
    </xf>
    <xf numFmtId="176" fontId="0" fillId="36" borderId="25" xfId="0" applyNumberFormat="1" applyFont="1" applyFill="1" applyBorder="1" applyAlignment="1" applyProtection="1">
      <alignment vertical="center" shrinkToFit="1"/>
    </xf>
    <xf numFmtId="176" fontId="0" fillId="36" borderId="25" xfId="33" applyNumberFormat="1" applyFont="1" applyFill="1" applyBorder="1" applyAlignment="1" applyProtection="1">
      <alignment horizontal="center" vertical="center" shrinkToFit="1"/>
    </xf>
    <xf numFmtId="176" fontId="0" fillId="36" borderId="25" xfId="0" applyNumberFormat="1" applyFont="1" applyFill="1" applyBorder="1" applyAlignment="1" applyProtection="1">
      <alignment horizontal="right" vertical="center" shrinkToFit="1"/>
    </xf>
    <xf numFmtId="176" fontId="3" fillId="36" borderId="23" xfId="33" applyNumberFormat="1" applyFont="1" applyFill="1" applyBorder="1" applyAlignment="1" applyProtection="1">
      <alignment vertical="center" shrinkToFit="1"/>
    </xf>
    <xf numFmtId="176" fontId="28" fillId="34" borderId="30" xfId="33" applyNumberFormat="1" applyFont="1" applyFill="1" applyBorder="1" applyAlignment="1" applyProtection="1">
      <alignment horizontal="right" vertical="center" shrinkToFit="1"/>
    </xf>
    <xf numFmtId="180" fontId="0" fillId="34" borderId="22" xfId="33" applyNumberFormat="1" applyFont="1" applyFill="1" applyBorder="1" applyAlignment="1" applyProtection="1">
      <alignment horizontal="right" vertical="center" shrinkToFit="1"/>
    </xf>
    <xf numFmtId="180" fontId="0" fillId="34" borderId="30" xfId="33" applyNumberFormat="1" applyFont="1" applyFill="1" applyBorder="1" applyAlignment="1" applyProtection="1">
      <alignment horizontal="right" vertical="center" shrinkToFit="1"/>
    </xf>
    <xf numFmtId="0" fontId="0" fillId="0" borderId="10" xfId="0" applyFont="1" applyBorder="1" applyAlignment="1" applyProtection="1">
      <alignment horizontal="left" vertical="center" shrinkToFit="1"/>
    </xf>
    <xf numFmtId="178" fontId="0" fillId="39" borderId="1" xfId="33" applyNumberFormat="1" applyFont="1" applyFill="1" applyBorder="1" applyAlignment="1" applyProtection="1">
      <alignment horizontal="right" vertical="center" shrinkToFit="1"/>
    </xf>
    <xf numFmtId="176" fontId="0" fillId="39" borderId="10" xfId="33" applyNumberFormat="1" applyFont="1" applyFill="1" applyBorder="1" applyAlignment="1" applyProtection="1">
      <alignment vertical="center" shrinkToFit="1"/>
    </xf>
    <xf numFmtId="179" fontId="0" fillId="39" borderId="1" xfId="33" applyNumberFormat="1" applyFont="1" applyFill="1" applyBorder="1" applyAlignment="1" applyProtection="1">
      <alignment vertical="center" shrinkToFit="1"/>
    </xf>
    <xf numFmtId="177" fontId="0" fillId="39" borderId="1" xfId="33" applyNumberFormat="1" applyFont="1" applyFill="1" applyBorder="1" applyAlignment="1" applyProtection="1">
      <alignment horizontal="right" vertical="center" shrinkToFit="1"/>
    </xf>
    <xf numFmtId="180" fontId="0" fillId="39" borderId="1" xfId="33" applyNumberFormat="1" applyFont="1" applyFill="1" applyBorder="1" applyAlignment="1" applyProtection="1">
      <alignment vertical="center" shrinkToFit="1"/>
    </xf>
    <xf numFmtId="178" fontId="0" fillId="39" borderId="5" xfId="33" applyNumberFormat="1" applyFont="1" applyFill="1" applyBorder="1" applyAlignment="1" applyProtection="1">
      <alignment horizontal="right" vertical="center" shrinkToFit="1"/>
    </xf>
    <xf numFmtId="176" fontId="27" fillId="39" borderId="2" xfId="33" applyNumberFormat="1" applyFont="1" applyFill="1" applyBorder="1" applyAlignment="1" applyProtection="1">
      <alignment horizontal="center" vertical="center" shrinkToFit="1"/>
    </xf>
    <xf numFmtId="176" fontId="28" fillId="34" borderId="1" xfId="33" applyNumberFormat="1" applyFont="1" applyFill="1" applyBorder="1" applyAlignment="1" applyProtection="1">
      <alignment vertical="center" shrinkToFit="1"/>
    </xf>
    <xf numFmtId="176" fontId="0" fillId="34" borderId="1" xfId="33" applyNumberFormat="1" applyFont="1" applyFill="1" applyBorder="1" applyAlignment="1" applyProtection="1">
      <alignment vertical="center" shrinkToFit="1"/>
    </xf>
    <xf numFmtId="176" fontId="3" fillId="36" borderId="27" xfId="33" applyNumberFormat="1" applyFont="1" applyFill="1" applyBorder="1" applyAlignment="1" applyProtection="1">
      <alignment vertical="center" shrinkToFit="1"/>
    </xf>
    <xf numFmtId="176" fontId="0" fillId="34" borderId="9" xfId="33" applyNumberFormat="1" applyFont="1" applyFill="1" applyBorder="1" applyAlignment="1" applyProtection="1">
      <alignment vertical="center" shrinkToFit="1"/>
    </xf>
    <xf numFmtId="176" fontId="0" fillId="34" borderId="2" xfId="33" applyNumberFormat="1" applyFont="1" applyFill="1" applyBorder="1" applyAlignment="1" applyProtection="1">
      <alignment horizontal="center" vertical="center" shrinkToFit="1"/>
    </xf>
    <xf numFmtId="176" fontId="0" fillId="34" borderId="29" xfId="33" applyNumberFormat="1" applyFont="1" applyFill="1" applyBorder="1" applyAlignment="1" applyProtection="1">
      <alignment horizontal="center" vertical="center" shrinkToFit="1"/>
    </xf>
    <xf numFmtId="177" fontId="0" fillId="35" borderId="7" xfId="33" applyNumberFormat="1" applyFont="1" applyFill="1" applyBorder="1" applyAlignment="1" applyProtection="1">
      <alignment horizontal="right" vertical="center" shrinkToFit="1"/>
      <protection locked="0"/>
    </xf>
    <xf numFmtId="181" fontId="0" fillId="35" borderId="31" xfId="0" applyNumberFormat="1" applyFill="1" applyBorder="1" applyAlignment="1" applyProtection="1">
      <alignment vertical="center" shrinkToFit="1"/>
      <protection locked="0"/>
    </xf>
    <xf numFmtId="181" fontId="0" fillId="35" borderId="32" xfId="0" applyNumberFormat="1" applyFill="1" applyBorder="1" applyAlignment="1" applyProtection="1">
      <alignment vertical="center" shrinkToFit="1"/>
      <protection locked="0"/>
    </xf>
    <xf numFmtId="0" fontId="0" fillId="0" borderId="0" xfId="0" applyAlignment="1" applyProtection="1">
      <alignment horizontal="right" vertical="center"/>
    </xf>
    <xf numFmtId="176" fontId="0" fillId="39" borderId="1" xfId="0" applyNumberFormat="1" applyFill="1" applyBorder="1" applyAlignment="1" applyProtection="1">
      <alignment vertical="center" shrinkToFit="1"/>
    </xf>
    <xf numFmtId="176" fontId="0" fillId="39" borderId="2" xfId="0" applyNumberFormat="1" applyFill="1" applyBorder="1" applyAlignment="1" applyProtection="1">
      <alignment vertical="center" shrinkToFit="1"/>
    </xf>
    <xf numFmtId="0" fontId="27" fillId="37" borderId="2" xfId="0" applyFont="1" applyFill="1" applyBorder="1" applyAlignment="1" applyProtection="1">
      <alignment horizontal="center" vertical="center" wrapText="1" shrinkToFit="1"/>
    </xf>
    <xf numFmtId="176" fontId="33" fillId="37" borderId="1" xfId="0" applyNumberFormat="1" applyFont="1" applyFill="1" applyBorder="1" applyAlignment="1" applyProtection="1">
      <alignment vertical="center" shrinkToFit="1"/>
    </xf>
    <xf numFmtId="0" fontId="7" fillId="0" borderId="0" xfId="0" applyFont="1" applyAlignment="1" applyProtection="1">
      <alignment vertical="center"/>
    </xf>
    <xf numFmtId="176" fontId="27" fillId="39" borderId="33" xfId="33" applyNumberFormat="1" applyFont="1" applyFill="1" applyBorder="1" applyAlignment="1" applyProtection="1">
      <alignment horizontal="center" vertical="center" shrinkToFit="1"/>
    </xf>
    <xf numFmtId="180" fontId="0" fillId="39" borderId="5" xfId="33" applyNumberFormat="1" applyFont="1" applyFill="1" applyBorder="1" applyAlignment="1" applyProtection="1">
      <alignment vertical="center" shrinkToFit="1"/>
    </xf>
    <xf numFmtId="176" fontId="0" fillId="39" borderId="5" xfId="0" applyNumberFormat="1" applyFill="1" applyBorder="1" applyAlignment="1" applyProtection="1">
      <alignment vertical="center" shrinkToFit="1"/>
    </xf>
    <xf numFmtId="176" fontId="28" fillId="34" borderId="34" xfId="0" applyNumberFormat="1" applyFont="1" applyFill="1" applyBorder="1" applyAlignment="1" applyProtection="1">
      <alignment vertical="center" shrinkToFit="1"/>
    </xf>
    <xf numFmtId="176" fontId="28" fillId="34" borderId="9" xfId="33" applyNumberFormat="1" applyFont="1" applyFill="1" applyBorder="1" applyAlignment="1" applyProtection="1">
      <alignment vertical="center" shrinkToFit="1"/>
    </xf>
    <xf numFmtId="180" fontId="28" fillId="34" borderId="30" xfId="33" applyNumberFormat="1" applyFont="1" applyFill="1" applyBorder="1" applyAlignment="1" applyProtection="1">
      <alignment horizontal="right" vertical="center" shrinkToFit="1"/>
    </xf>
    <xf numFmtId="177" fontId="0" fillId="0" borderId="1" xfId="33" applyNumberFormat="1" applyFont="1" applyFill="1" applyBorder="1" applyAlignment="1" applyProtection="1">
      <alignment horizontal="right" vertical="center" shrinkToFit="1"/>
      <protection locked="0"/>
    </xf>
    <xf numFmtId="177" fontId="0" fillId="0" borderId="6" xfId="33" applyNumberFormat="1" applyFont="1" applyFill="1" applyBorder="1" applyAlignment="1" applyProtection="1">
      <alignment horizontal="right" vertical="center" shrinkToFit="1"/>
      <protection locked="0"/>
    </xf>
    <xf numFmtId="176" fontId="27" fillId="38" borderId="1" xfId="33" applyNumberFormat="1" applyFont="1" applyFill="1" applyBorder="1" applyAlignment="1" applyProtection="1">
      <alignment vertical="center" shrinkToFit="1"/>
      <protection locked="0"/>
    </xf>
    <xf numFmtId="0" fontId="0" fillId="0" borderId="10" xfId="0" applyFont="1" applyBorder="1" applyAlignment="1" applyProtection="1">
      <alignment horizontal="left" vertical="center" shrinkToFit="1"/>
      <protection locked="0"/>
    </xf>
    <xf numFmtId="176" fontId="27" fillId="0" borderId="2" xfId="33" applyNumberFormat="1" applyFont="1" applyFill="1" applyBorder="1" applyAlignment="1" applyProtection="1">
      <alignment horizontal="center" vertical="center" shrinkToFit="1"/>
      <protection locked="0"/>
    </xf>
    <xf numFmtId="180" fontId="0" fillId="0" borderId="1" xfId="33" applyNumberFormat="1" applyFont="1" applyFill="1" applyBorder="1" applyAlignment="1" applyProtection="1">
      <alignment vertical="center" shrinkToFit="1"/>
      <protection locked="0"/>
    </xf>
    <xf numFmtId="176" fontId="27" fillId="38" borderId="2" xfId="33" applyNumberFormat="1" applyFont="1" applyFill="1" applyBorder="1" applyAlignment="1" applyProtection="1">
      <alignment vertical="center" shrinkToFit="1"/>
      <protection locked="0"/>
    </xf>
    <xf numFmtId="176" fontId="0" fillId="34" borderId="2" xfId="33" applyNumberFormat="1" applyFont="1" applyFill="1" applyBorder="1" applyAlignment="1" applyProtection="1">
      <alignment vertical="center" shrinkToFit="1"/>
    </xf>
    <xf numFmtId="176" fontId="0" fillId="34" borderId="26" xfId="33" applyNumberFormat="1" applyFont="1" applyFill="1" applyBorder="1" applyAlignment="1" applyProtection="1">
      <alignment vertical="center" shrinkToFit="1"/>
    </xf>
    <xf numFmtId="0" fontId="8" fillId="34" borderId="1" xfId="0" applyFont="1" applyFill="1" applyBorder="1" applyAlignment="1" applyProtection="1">
      <alignment horizontal="center" vertical="top" wrapText="1"/>
    </xf>
    <xf numFmtId="0" fontId="7" fillId="34" borderId="6" xfId="0" applyFont="1" applyFill="1" applyBorder="1" applyAlignment="1" applyProtection="1">
      <alignment horizontal="center" vertical="top" shrinkToFit="1"/>
    </xf>
    <xf numFmtId="0" fontId="7" fillId="34" borderId="6" xfId="0" applyFont="1" applyFill="1" applyBorder="1" applyAlignment="1" applyProtection="1">
      <alignment horizontal="center" vertical="top" wrapText="1" shrinkToFit="1"/>
    </xf>
    <xf numFmtId="0" fontId="7" fillId="34" borderId="6" xfId="0" applyFont="1" applyFill="1" applyBorder="1" applyAlignment="1" applyProtection="1">
      <alignment horizontal="center" vertical="top" wrapText="1"/>
    </xf>
    <xf numFmtId="0" fontId="7" fillId="34" borderId="5" xfId="0" applyFont="1" applyFill="1" applyBorder="1" applyAlignment="1" applyProtection="1">
      <alignment horizontal="center" vertical="center"/>
    </xf>
    <xf numFmtId="0" fontId="7" fillId="34" borderId="6" xfId="0" applyFont="1" applyFill="1" applyBorder="1" applyAlignment="1" applyProtection="1">
      <alignment vertical="center"/>
    </xf>
    <xf numFmtId="176" fontId="27" fillId="39" borderId="1" xfId="33" applyNumberFormat="1" applyFont="1" applyFill="1" applyBorder="1" applyAlignment="1" applyProtection="1">
      <alignment vertical="center" shrinkToFit="1"/>
    </xf>
    <xf numFmtId="38" fontId="33" fillId="33" borderId="28" xfId="33" applyFont="1" applyFill="1" applyBorder="1" applyAlignment="1" applyProtection="1">
      <alignment vertical="center" shrinkToFit="1"/>
    </xf>
    <xf numFmtId="38" fontId="33" fillId="44" borderId="2" xfId="33" applyFont="1" applyFill="1" applyBorder="1" applyAlignment="1" applyProtection="1">
      <alignment vertical="center" shrinkToFit="1"/>
    </xf>
    <xf numFmtId="38" fontId="33" fillId="44" borderId="1" xfId="33" applyFont="1" applyFill="1" applyBorder="1" applyAlignment="1" applyProtection="1">
      <alignment vertical="center" shrinkToFit="1"/>
    </xf>
    <xf numFmtId="0" fontId="27" fillId="0" borderId="0" xfId="0" applyFont="1" applyAlignment="1" applyProtection="1">
      <alignment vertical="center"/>
    </xf>
    <xf numFmtId="0" fontId="8" fillId="0" borderId="0" xfId="0" applyFont="1" applyAlignment="1" applyProtection="1">
      <alignment vertical="center"/>
    </xf>
    <xf numFmtId="0" fontId="27" fillId="0" borderId="0" xfId="0" applyFont="1" applyAlignment="1" applyProtection="1">
      <alignment horizontal="right" vertical="center"/>
    </xf>
    <xf numFmtId="0" fontId="34" fillId="40" borderId="0" xfId="0" applyFont="1" applyFill="1" applyAlignment="1" applyProtection="1">
      <alignment vertical="center"/>
    </xf>
    <xf numFmtId="0" fontId="35" fillId="40" borderId="0" xfId="0" applyFont="1" applyFill="1" applyAlignment="1" applyProtection="1">
      <alignment vertical="center"/>
    </xf>
    <xf numFmtId="0" fontId="27" fillId="40" borderId="0" xfId="0" applyFont="1" applyFill="1" applyAlignment="1" applyProtection="1">
      <alignment vertical="center"/>
    </xf>
    <xf numFmtId="0" fontId="5" fillId="0" borderId="0" xfId="0" applyFont="1" applyAlignment="1" applyProtection="1">
      <alignment vertical="center"/>
    </xf>
    <xf numFmtId="0" fontId="36" fillId="0" borderId="0" xfId="0" applyFont="1" applyAlignment="1" applyProtection="1">
      <alignment vertical="center"/>
    </xf>
    <xf numFmtId="0" fontId="0" fillId="43" borderId="1" xfId="0" applyFont="1" applyFill="1" applyBorder="1" applyAlignment="1" applyProtection="1">
      <alignment vertical="center"/>
    </xf>
    <xf numFmtId="0" fontId="0" fillId="0" borderId="1" xfId="0" applyFont="1" applyBorder="1" applyAlignment="1" applyProtection="1">
      <alignment vertical="center"/>
    </xf>
    <xf numFmtId="0" fontId="0" fillId="42" borderId="1" xfId="0" applyFont="1" applyFill="1" applyBorder="1" applyAlignment="1" applyProtection="1">
      <alignment vertical="center"/>
    </xf>
    <xf numFmtId="0" fontId="36" fillId="0" borderId="0" xfId="0" applyFont="1" applyAlignment="1" applyProtection="1">
      <alignment vertical="top" wrapText="1"/>
    </xf>
    <xf numFmtId="0" fontId="8" fillId="0" borderId="0" xfId="0" applyFont="1" applyAlignment="1" applyProtection="1">
      <alignment vertical="top" wrapText="1"/>
    </xf>
    <xf numFmtId="0" fontId="8" fillId="0" borderId="0" xfId="0" applyFont="1" applyAlignment="1" applyProtection="1">
      <alignment horizontal="center" vertical="center"/>
    </xf>
    <xf numFmtId="0" fontId="26" fillId="0" borderId="33" xfId="0" applyFont="1" applyBorder="1" applyAlignment="1" applyProtection="1">
      <alignment horizontal="left" vertical="top" wrapText="1"/>
    </xf>
    <xf numFmtId="0" fontId="37" fillId="34" borderId="1" xfId="0" applyFont="1" applyFill="1" applyBorder="1" applyAlignment="1" applyProtection="1">
      <alignment horizontal="center" vertical="center" shrinkToFit="1"/>
    </xf>
    <xf numFmtId="0" fontId="0" fillId="42"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37" fillId="34" borderId="1" xfId="0" applyFont="1" applyFill="1" applyBorder="1" applyAlignment="1" applyProtection="1">
      <alignment horizontal="center" vertical="center"/>
    </xf>
    <xf numFmtId="0" fontId="5" fillId="41" borderId="10" xfId="0" applyFont="1" applyFill="1" applyBorder="1" applyAlignment="1" applyProtection="1">
      <alignment horizontal="center" vertical="center" shrinkToFit="1"/>
    </xf>
    <xf numFmtId="0" fontId="5" fillId="41" borderId="4" xfId="0" applyFont="1" applyFill="1" applyBorder="1" applyAlignment="1" applyProtection="1">
      <alignment horizontal="center" vertical="center" shrinkToFit="1"/>
    </xf>
    <xf numFmtId="0" fontId="5" fillId="41" borderId="1" xfId="0" applyFont="1" applyFill="1" applyBorder="1" applyAlignment="1" applyProtection="1">
      <alignment horizontal="center" vertical="center" shrinkToFit="1"/>
    </xf>
    <xf numFmtId="0" fontId="41" fillId="0" borderId="0" xfId="0" applyFont="1" applyAlignment="1" applyProtection="1">
      <alignment horizontal="left" vertical="top" wrapText="1"/>
    </xf>
    <xf numFmtId="0" fontId="37" fillId="34" borderId="10" xfId="0" applyFont="1" applyFill="1" applyBorder="1" applyAlignment="1" applyProtection="1">
      <alignment horizontal="center" vertical="center"/>
    </xf>
    <xf numFmtId="0" fontId="37" fillId="34" borderId="4" xfId="0" applyFont="1" applyFill="1" applyBorder="1" applyAlignment="1" applyProtection="1">
      <alignment horizontal="center" vertical="center"/>
    </xf>
    <xf numFmtId="0" fontId="8" fillId="0" borderId="1" xfId="0" applyFont="1" applyFill="1" applyBorder="1" applyAlignment="1" applyProtection="1">
      <alignment horizontal="left" vertical="top" wrapText="1"/>
    </xf>
    <xf numFmtId="0" fontId="8" fillId="0" borderId="1" xfId="0" applyFont="1" applyBorder="1" applyAlignment="1" applyProtection="1">
      <alignment horizontal="left" vertical="top" wrapText="1"/>
    </xf>
    <xf numFmtId="0" fontId="42" fillId="0" borderId="0" xfId="0" applyFont="1" applyAlignment="1" applyProtection="1">
      <alignment horizontal="center" vertical="center" shrinkToFit="1"/>
    </xf>
    <xf numFmtId="0" fontId="43" fillId="0" borderId="11" xfId="47" applyFont="1" applyBorder="1" applyAlignment="1" applyProtection="1">
      <alignment horizontal="left" vertical="center" shrinkToFit="1"/>
    </xf>
    <xf numFmtId="0" fontId="0" fillId="43" borderId="10" xfId="0" applyFont="1" applyFill="1" applyBorder="1" applyAlignment="1" applyProtection="1">
      <alignment horizontal="center" vertical="center"/>
    </xf>
    <xf numFmtId="0" fontId="0" fillId="43" borderId="4" xfId="0" applyFont="1" applyFill="1" applyBorder="1" applyAlignment="1" applyProtection="1">
      <alignment horizontal="center" vertical="center"/>
    </xf>
    <xf numFmtId="0" fontId="0" fillId="43" borderId="2" xfId="0" applyFont="1" applyFill="1" applyBorder="1" applyAlignment="1" applyProtection="1">
      <alignment horizontal="center" vertical="center"/>
    </xf>
    <xf numFmtId="0" fontId="0" fillId="42" borderId="10" xfId="0" applyFont="1" applyFill="1" applyBorder="1" applyAlignment="1" applyProtection="1">
      <alignment horizontal="left" vertical="center"/>
    </xf>
    <xf numFmtId="0" fontId="0" fillId="42" borderId="4" xfId="0" applyFont="1" applyFill="1" applyBorder="1" applyAlignment="1" applyProtection="1">
      <alignment horizontal="left" vertical="center"/>
    </xf>
    <xf numFmtId="0" fontId="0" fillId="42" borderId="2" xfId="0" applyFont="1" applyFill="1" applyBorder="1" applyAlignment="1" applyProtection="1">
      <alignment horizontal="left" vertical="center"/>
    </xf>
    <xf numFmtId="0" fontId="0" fillId="0" borderId="10"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2" xfId="0" applyFont="1" applyBorder="1" applyAlignment="1" applyProtection="1">
      <alignment horizontal="left" vertical="center"/>
    </xf>
    <xf numFmtId="0" fontId="0" fillId="43" borderId="1" xfId="0" applyFont="1" applyFill="1" applyBorder="1" applyAlignment="1" applyProtection="1">
      <alignment horizontal="center" vertical="center"/>
    </xf>
    <xf numFmtId="0" fontId="0" fillId="42" borderId="1" xfId="0" applyFont="1" applyFill="1" applyBorder="1" applyAlignment="1" applyProtection="1">
      <alignment horizontal="left" vertical="center" wrapText="1"/>
    </xf>
    <xf numFmtId="0" fontId="0" fillId="0" borderId="1" xfId="0" applyFont="1" applyBorder="1" applyAlignment="1" applyProtection="1">
      <alignment horizontal="left" vertical="center" wrapText="1"/>
    </xf>
    <xf numFmtId="0" fontId="37" fillId="34" borderId="5" xfId="0" applyFont="1" applyFill="1" applyBorder="1" applyAlignment="1" applyProtection="1">
      <alignment horizontal="center" vertical="center" textRotation="255"/>
    </xf>
    <xf numFmtId="0" fontId="37" fillId="34" borderId="12" xfId="0" applyFont="1" applyFill="1" applyBorder="1" applyAlignment="1" applyProtection="1">
      <alignment horizontal="center" vertical="center" textRotation="255"/>
    </xf>
    <xf numFmtId="0" fontId="37" fillId="34" borderId="6" xfId="0" applyFont="1" applyFill="1" applyBorder="1" applyAlignment="1" applyProtection="1">
      <alignment horizontal="center" vertical="center" textRotation="255"/>
    </xf>
    <xf numFmtId="0" fontId="38" fillId="34" borderId="10" xfId="0" applyFont="1" applyFill="1" applyBorder="1" applyAlignment="1" applyProtection="1">
      <alignment horizontal="left" vertical="center"/>
    </xf>
    <xf numFmtId="0" fontId="38" fillId="34" borderId="4" xfId="0" applyFont="1" applyFill="1" applyBorder="1" applyAlignment="1" applyProtection="1">
      <alignment horizontal="left" vertical="center"/>
    </xf>
    <xf numFmtId="0" fontId="38" fillId="34" borderId="2" xfId="0" applyFont="1" applyFill="1" applyBorder="1" applyAlignment="1" applyProtection="1">
      <alignment horizontal="left" vertical="center"/>
    </xf>
    <xf numFmtId="0" fontId="5" fillId="34" borderId="1" xfId="0" applyFont="1" applyFill="1" applyBorder="1" applyAlignment="1" applyProtection="1">
      <alignment horizontal="center" vertical="center"/>
    </xf>
    <xf numFmtId="0" fontId="6" fillId="33" borderId="28" xfId="0" applyFont="1" applyFill="1" applyBorder="1" applyAlignment="1" applyProtection="1">
      <alignment horizontal="center" vertical="center" wrapText="1" shrinkToFit="1"/>
    </xf>
    <xf numFmtId="0" fontId="27" fillId="41" borderId="35" xfId="0" applyFont="1" applyFill="1" applyBorder="1" applyAlignment="1" applyProtection="1">
      <alignment horizontal="left" vertical="top" wrapText="1"/>
    </xf>
    <xf numFmtId="0" fontId="27" fillId="41" borderId="36" xfId="0" applyFont="1" applyFill="1" applyBorder="1" applyAlignment="1" applyProtection="1">
      <alignment horizontal="left" vertical="top" wrapText="1"/>
    </xf>
    <xf numFmtId="0" fontId="27" fillId="41" borderId="37" xfId="0" applyFont="1" applyFill="1" applyBorder="1" applyAlignment="1" applyProtection="1">
      <alignment horizontal="left" vertical="top" wrapText="1"/>
    </xf>
    <xf numFmtId="0" fontId="7" fillId="34" borderId="1" xfId="0" applyFont="1" applyFill="1" applyBorder="1" applyAlignment="1" applyProtection="1">
      <alignment horizontal="center" vertical="center"/>
    </xf>
    <xf numFmtId="0" fontId="0" fillId="34" borderId="1" xfId="0" applyFont="1" applyFill="1" applyBorder="1" applyAlignment="1" applyProtection="1">
      <alignment horizontal="right" vertical="center" shrinkToFit="1"/>
    </xf>
    <xf numFmtId="0" fontId="0" fillId="34" borderId="4" xfId="0" applyFont="1" applyFill="1" applyBorder="1" applyAlignment="1" applyProtection="1">
      <alignment horizontal="right" vertical="center" shrinkToFit="1"/>
    </xf>
    <xf numFmtId="0" fontId="5" fillId="36" borderId="26" xfId="0" applyFont="1" applyFill="1" applyBorder="1" applyAlignment="1" applyProtection="1">
      <alignment horizontal="right" vertical="center" shrinkToFit="1"/>
    </xf>
    <xf numFmtId="0" fontId="5" fillId="36" borderId="24" xfId="0" applyFont="1" applyFill="1" applyBorder="1" applyAlignment="1" applyProtection="1">
      <alignment horizontal="right" vertical="center" shrinkToFit="1"/>
    </xf>
    <xf numFmtId="0" fontId="5" fillId="36" borderId="1" xfId="0" applyFont="1" applyFill="1" applyBorder="1" applyAlignment="1" applyProtection="1">
      <alignment horizontal="center" vertical="center" textRotation="255" shrinkToFit="1"/>
    </xf>
    <xf numFmtId="0" fontId="5" fillId="36" borderId="29" xfId="0" applyFont="1" applyFill="1" applyBorder="1" applyAlignment="1" applyProtection="1">
      <alignment horizontal="center" vertical="center" textRotation="255" shrinkToFit="1"/>
    </xf>
    <xf numFmtId="0" fontId="0" fillId="0" borderId="1" xfId="0" applyFont="1" applyBorder="1" applyAlignment="1" applyProtection="1">
      <alignment horizontal="left" vertical="center" shrinkToFit="1"/>
    </xf>
    <xf numFmtId="0" fontId="0" fillId="0" borderId="10" xfId="0" applyFont="1" applyBorder="1" applyAlignment="1" applyProtection="1">
      <alignment horizontal="left" vertical="center" shrinkToFit="1"/>
    </xf>
    <xf numFmtId="0" fontId="0" fillId="0" borderId="10" xfId="0" applyFont="1" applyBorder="1" applyAlignment="1" applyProtection="1">
      <alignment vertical="center" shrinkToFit="1"/>
    </xf>
    <xf numFmtId="0" fontId="0" fillId="0" borderId="4" xfId="0" applyFont="1" applyBorder="1" applyAlignment="1" applyProtection="1">
      <alignment vertical="center" shrinkToFit="1"/>
    </xf>
    <xf numFmtId="0" fontId="0" fillId="0" borderId="4" xfId="0" applyFont="1" applyBorder="1" applyAlignment="1" applyProtection="1">
      <alignment horizontal="left" vertical="center" shrinkToFit="1"/>
    </xf>
    <xf numFmtId="0" fontId="28" fillId="34" borderId="1" xfId="0" applyFont="1" applyFill="1" applyBorder="1" applyAlignment="1" applyProtection="1">
      <alignment horizontal="right" vertical="center" shrinkToFit="1"/>
    </xf>
    <xf numFmtId="0" fontId="5" fillId="36" borderId="5" xfId="0" applyFont="1" applyFill="1" applyBorder="1" applyAlignment="1" applyProtection="1">
      <alignment horizontal="center" vertical="center" textRotation="255" shrinkToFit="1"/>
    </xf>
    <xf numFmtId="0" fontId="5" fillId="36" borderId="12" xfId="0" applyFont="1" applyFill="1" applyBorder="1" applyAlignment="1" applyProtection="1">
      <alignment horizontal="center" vertical="center" textRotation="255" shrinkToFit="1"/>
    </xf>
    <xf numFmtId="0" fontId="0" fillId="0" borderId="8" xfId="0" applyFont="1" applyBorder="1" applyAlignment="1" applyProtection="1">
      <alignment horizontal="center" vertical="center" shrinkToFit="1"/>
    </xf>
    <xf numFmtId="0" fontId="0" fillId="0" borderId="26"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0" fontId="0" fillId="0" borderId="5" xfId="0" applyFont="1" applyBorder="1" applyAlignment="1" applyProtection="1">
      <alignment vertical="center" shrinkToFit="1"/>
    </xf>
    <xf numFmtId="0" fontId="0" fillId="0" borderId="12" xfId="0" applyFont="1" applyBorder="1" applyAlignment="1" applyProtection="1">
      <alignment vertical="center" shrinkToFit="1"/>
    </xf>
    <xf numFmtId="0" fontId="0" fillId="0" borderId="6" xfId="0" applyFont="1" applyBorder="1" applyAlignment="1" applyProtection="1">
      <alignment vertical="center" shrinkToFit="1"/>
    </xf>
    <xf numFmtId="0" fontId="7" fillId="34" borderId="10" xfId="0" applyFont="1" applyFill="1" applyBorder="1" applyAlignment="1" applyProtection="1">
      <alignment horizontal="center" vertical="center"/>
    </xf>
    <xf numFmtId="0" fontId="7" fillId="34" borderId="4" xfId="0" applyFont="1" applyFill="1" applyBorder="1" applyAlignment="1" applyProtection="1">
      <alignment horizontal="center" vertical="center"/>
    </xf>
    <xf numFmtId="0" fontId="7" fillId="34" borderId="2" xfId="0" applyFont="1" applyFill="1" applyBorder="1" applyAlignment="1" applyProtection="1">
      <alignment horizontal="center" vertical="center"/>
    </xf>
    <xf numFmtId="0" fontId="36" fillId="34" borderId="5" xfId="0" applyFont="1" applyFill="1" applyBorder="1" applyAlignment="1" applyProtection="1">
      <alignment horizontal="center" vertical="top" wrapText="1"/>
    </xf>
    <xf numFmtId="0" fontId="36" fillId="34" borderId="6" xfId="0" applyFont="1" applyFill="1" applyBorder="1" applyAlignment="1" applyProtection="1">
      <alignment horizontal="center" vertical="top" wrapText="1"/>
    </xf>
    <xf numFmtId="0" fontId="7" fillId="34" borderId="5" xfId="0" applyFont="1" applyFill="1" applyBorder="1" applyAlignment="1" applyProtection="1">
      <alignment horizontal="center" vertical="top" wrapText="1" shrinkToFit="1"/>
    </xf>
    <xf numFmtId="0" fontId="7" fillId="34" borderId="6" xfId="0" applyFont="1" applyFill="1" applyBorder="1" applyAlignment="1" applyProtection="1">
      <alignment horizontal="center" vertical="top" wrapText="1" shrinkToFit="1"/>
    </xf>
    <xf numFmtId="0" fontId="7" fillId="34" borderId="1" xfId="0" applyFont="1" applyFill="1" applyBorder="1" applyAlignment="1" applyProtection="1">
      <alignment horizontal="center"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標準 2 2" xfId="45"/>
    <cellStyle name="標準 3" xfId="44"/>
    <cellStyle name="標準 3 2" xfId="46"/>
    <cellStyle name="良い" xfId="42" builtinId="26" customBuiltin="1"/>
  </cellStyles>
  <dxfs count="15">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CCFFCC"/>
      <color rgb="FF99FF99"/>
      <color rgb="FFFFCCFF"/>
      <color rgb="FFFF99FF"/>
      <color rgb="FFFFFFCC"/>
      <color rgb="FFFF6600"/>
      <color rgb="FFCC99FF"/>
      <color rgb="FFCCFFFF"/>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29</xdr:col>
      <xdr:colOff>38100</xdr:colOff>
      <xdr:row>14</xdr:row>
      <xdr:rowOff>57150</xdr:rowOff>
    </xdr:from>
    <xdr:to>
      <xdr:col>30</xdr:col>
      <xdr:colOff>171450</xdr:colOff>
      <xdr:row>16</xdr:row>
      <xdr:rowOff>123825</xdr:rowOff>
    </xdr:to>
    <xdr:sp macro="" textlink="">
      <xdr:nvSpPr>
        <xdr:cNvPr id="4" name="左矢印 3"/>
        <xdr:cNvSpPr/>
      </xdr:nvSpPr>
      <xdr:spPr>
        <a:xfrm>
          <a:off x="7086600" y="3362325"/>
          <a:ext cx="419100" cy="428625"/>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76200</xdr:colOff>
      <xdr:row>30</xdr:row>
      <xdr:rowOff>3175</xdr:rowOff>
    </xdr:from>
    <xdr:to>
      <xdr:col>50</xdr:col>
      <xdr:colOff>171450</xdr:colOff>
      <xdr:row>39</xdr:row>
      <xdr:rowOff>41275</xdr:rowOff>
    </xdr:to>
    <xdr:pic>
      <xdr:nvPicPr>
        <xdr:cNvPr id="23"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7546975"/>
          <a:ext cx="5810250"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114301</xdr:colOff>
      <xdr:row>13</xdr:row>
      <xdr:rowOff>180975</xdr:rowOff>
    </xdr:from>
    <xdr:to>
      <xdr:col>50</xdr:col>
      <xdr:colOff>76201</xdr:colOff>
      <xdr:row>28</xdr:row>
      <xdr:rowOff>297884</xdr:rowOff>
    </xdr:to>
    <xdr:grpSp>
      <xdr:nvGrpSpPr>
        <xdr:cNvPr id="3" name="グループ化 2"/>
        <xdr:cNvGrpSpPr/>
      </xdr:nvGrpSpPr>
      <xdr:grpSpPr>
        <a:xfrm>
          <a:off x="6758941" y="3228975"/>
          <a:ext cx="5143500" cy="4132649"/>
          <a:chOff x="7353301" y="3048000"/>
          <a:chExt cx="5676900" cy="4117409"/>
        </a:xfrm>
      </xdr:grpSpPr>
      <xdr:sp macro="" textlink="">
        <xdr:nvSpPr>
          <xdr:cNvPr id="2" name="正方形/長方形 1"/>
          <xdr:cNvSpPr/>
        </xdr:nvSpPr>
        <xdr:spPr>
          <a:xfrm>
            <a:off x="7353301" y="3048000"/>
            <a:ext cx="5676900" cy="4117409"/>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000" b="1">
                <a:solidFill>
                  <a:schemeClr val="tx1"/>
                </a:solidFill>
              </a:rPr>
              <a:t>【</a:t>
            </a:r>
            <a:r>
              <a:rPr kumimoji="1" lang="ja-JP" altLang="en-US" sz="1000" b="1">
                <a:solidFill>
                  <a:schemeClr val="tx1"/>
                </a:solidFill>
              </a:rPr>
              <a:t>対象自動車</a:t>
            </a:r>
            <a:r>
              <a:rPr kumimoji="1" lang="en-US" altLang="ja-JP" sz="1000" b="1">
                <a:solidFill>
                  <a:schemeClr val="tx1"/>
                </a:solidFill>
              </a:rPr>
              <a:t>】</a:t>
            </a:r>
          </a:p>
          <a:p>
            <a:pPr algn="l"/>
            <a:r>
              <a:rPr kumimoji="1" lang="ja-JP" altLang="en-US" sz="1000">
                <a:solidFill>
                  <a:schemeClr val="tx1"/>
                </a:solidFill>
              </a:rPr>
              <a:t>自動車検査証の「使用者の氏名又は名称」欄が自身（自社）であり、かつ「使用の本拠の位置」欄が</a:t>
            </a:r>
            <a:endParaRPr kumimoji="1" lang="en-US" altLang="ja-JP" sz="1000">
              <a:solidFill>
                <a:schemeClr val="tx1"/>
              </a:solidFill>
            </a:endParaRPr>
          </a:p>
          <a:p>
            <a:pPr algn="l"/>
            <a:r>
              <a:rPr kumimoji="1" lang="ja-JP" altLang="en-US" sz="1000">
                <a:solidFill>
                  <a:schemeClr val="tx1"/>
                </a:solidFill>
              </a:rPr>
              <a:t>神奈川県内（横浜市、川崎市、横浜・川崎以外の県内市町村のいずれか）にある自動車</a:t>
            </a:r>
            <a:endParaRPr kumimoji="1" lang="en-US" altLang="ja-JP" sz="1000">
              <a:solidFill>
                <a:schemeClr val="tx1"/>
              </a:solidFill>
            </a:endParaRPr>
          </a:p>
          <a:p>
            <a:pPr algn="l"/>
            <a:endParaRPr kumimoji="1" lang="en-US" altLang="ja-JP" sz="1000">
              <a:solidFill>
                <a:schemeClr val="tx1"/>
              </a:solidFill>
            </a:endParaRPr>
          </a:p>
          <a:p>
            <a:pPr algn="l"/>
            <a:r>
              <a:rPr kumimoji="1" lang="en-US" altLang="ja-JP" sz="1000">
                <a:solidFill>
                  <a:schemeClr val="tx1"/>
                </a:solidFill>
              </a:rPr>
              <a:t>※</a:t>
            </a:r>
            <a:r>
              <a:rPr kumimoji="1" lang="ja-JP" altLang="en-US" sz="1000">
                <a:solidFill>
                  <a:schemeClr val="tx1"/>
                </a:solidFill>
              </a:rPr>
              <a:t>リース車両など、１年以上継続的に借り受けて使用する自動車は、使用者となる事業者の自動車</a:t>
            </a:r>
          </a:p>
          <a:p>
            <a:pPr algn="l"/>
            <a:r>
              <a:rPr kumimoji="1" lang="ja-JP" altLang="en-US" sz="1000">
                <a:solidFill>
                  <a:schemeClr val="tx1"/>
                </a:solidFill>
              </a:rPr>
              <a:t>　として取扱い、集計対象の台数に含めてください。</a:t>
            </a:r>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endParaRPr kumimoji="1" lang="en-US" altLang="ja-JP" sz="1000">
              <a:solidFill>
                <a:schemeClr val="tx1"/>
              </a:solidFill>
            </a:endParaRPr>
          </a:p>
          <a:p>
            <a:pPr algn="l"/>
            <a:r>
              <a:rPr kumimoji="1" lang="en-US" altLang="ja-JP" sz="1000" b="1">
                <a:solidFill>
                  <a:schemeClr val="tx1"/>
                </a:solidFill>
              </a:rPr>
              <a:t>【</a:t>
            </a:r>
            <a:r>
              <a:rPr kumimoji="1" lang="ja-JP" altLang="en-US" sz="1000" b="1">
                <a:solidFill>
                  <a:schemeClr val="tx1"/>
                </a:solidFill>
              </a:rPr>
              <a:t>対象外の自動車</a:t>
            </a:r>
            <a:r>
              <a:rPr kumimoji="1" lang="en-US" altLang="ja-JP" sz="1000" b="1">
                <a:solidFill>
                  <a:schemeClr val="tx1"/>
                </a:solidFill>
              </a:rPr>
              <a:t>】</a:t>
            </a:r>
          </a:p>
          <a:p>
            <a:pPr algn="l"/>
            <a:r>
              <a:rPr kumimoji="1" lang="ja-JP" altLang="en-US" sz="1000">
                <a:solidFill>
                  <a:schemeClr val="tx1"/>
                </a:solidFill>
              </a:rPr>
              <a:t>◆</a:t>
            </a:r>
            <a:r>
              <a:rPr kumimoji="1" lang="ja-JP" altLang="en-US" sz="1000" b="1" u="sng">
                <a:solidFill>
                  <a:schemeClr val="tx1"/>
                </a:solidFill>
              </a:rPr>
              <a:t>軽自動車</a:t>
            </a:r>
            <a:endParaRPr kumimoji="1" lang="en-US" altLang="ja-JP" sz="1000" b="1" u="sng">
              <a:solidFill>
                <a:schemeClr val="tx1"/>
              </a:solidFill>
            </a:endParaRPr>
          </a:p>
          <a:p>
            <a:pPr algn="l"/>
            <a:r>
              <a:rPr kumimoji="1" lang="ja-JP" altLang="en-US" sz="1000">
                <a:solidFill>
                  <a:schemeClr val="tx1"/>
                </a:solidFill>
              </a:rPr>
              <a:t>◆</a:t>
            </a:r>
            <a:r>
              <a:rPr kumimoji="1" lang="ja-JP" altLang="en-US" sz="1000" b="1" u="sng">
                <a:solidFill>
                  <a:schemeClr val="tx1"/>
                </a:solidFill>
              </a:rPr>
              <a:t>従業員の自家用車</a:t>
            </a:r>
            <a:r>
              <a:rPr kumimoji="1" lang="ja-JP" altLang="en-US" sz="1000">
                <a:solidFill>
                  <a:schemeClr val="tx1"/>
                </a:solidFill>
              </a:rPr>
              <a:t>（車検証の「使用者の氏名又は名称」欄が当該事業者ではないもの）</a:t>
            </a:r>
            <a:endParaRPr kumimoji="1" lang="en-US" altLang="ja-JP" sz="1000">
              <a:solidFill>
                <a:schemeClr val="tx1"/>
              </a:solidFill>
            </a:endParaRPr>
          </a:p>
          <a:p>
            <a:pPr algn="l"/>
            <a:r>
              <a:rPr kumimoji="1" lang="ja-JP" altLang="en-US" sz="1000">
                <a:solidFill>
                  <a:schemeClr val="tx1"/>
                </a:solidFill>
              </a:rPr>
              <a:t>◆被けん引車</a:t>
            </a:r>
            <a:endParaRPr kumimoji="1" lang="en-US" altLang="ja-JP" sz="1000">
              <a:solidFill>
                <a:schemeClr val="tx1"/>
              </a:solidFill>
            </a:endParaRPr>
          </a:p>
          <a:p>
            <a:pPr algn="l"/>
            <a:r>
              <a:rPr kumimoji="1" lang="ja-JP" altLang="en-US" sz="1000">
                <a:solidFill>
                  <a:schemeClr val="tx1"/>
                </a:solidFill>
              </a:rPr>
              <a:t>◆貨物運送等を委託する場合に、その受託者が使用する自動車</a:t>
            </a:r>
            <a:endParaRPr kumimoji="1" lang="en-US" altLang="ja-JP" sz="1000">
              <a:solidFill>
                <a:schemeClr val="tx1"/>
              </a:solidFill>
            </a:endParaRPr>
          </a:p>
          <a:p>
            <a:pPr algn="l"/>
            <a:r>
              <a:rPr kumimoji="1" lang="ja-JP" altLang="en-US" sz="1000">
                <a:solidFill>
                  <a:schemeClr val="tx1"/>
                </a:solidFill>
              </a:rPr>
              <a:t>◆中古車等を販売している事業者などが、販売することを前提に所有している自動車</a:t>
            </a:r>
          </a:p>
        </xdr:txBody>
      </xdr:sp>
      <xdr:pic>
        <xdr:nvPicPr>
          <xdr:cNvPr id="24" name="図 2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80" t="1768" r="3098" b="5196"/>
          <a:stretch/>
        </xdr:blipFill>
        <xdr:spPr bwMode="auto">
          <a:xfrm rot="-60000">
            <a:off x="8765774" y="4139496"/>
            <a:ext cx="3939233" cy="1994771"/>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403412</xdr:colOff>
      <xdr:row>7</xdr:row>
      <xdr:rowOff>100854</xdr:rowOff>
    </xdr:from>
    <xdr:to>
      <xdr:col>28</xdr:col>
      <xdr:colOff>560295</xdr:colOff>
      <xdr:row>25</xdr:row>
      <xdr:rowOff>201706</xdr:rowOff>
    </xdr:to>
    <xdr:sp macro="" textlink="">
      <xdr:nvSpPr>
        <xdr:cNvPr id="3" name="正方形/長方形 2"/>
        <xdr:cNvSpPr/>
      </xdr:nvSpPr>
      <xdr:spPr>
        <a:xfrm>
          <a:off x="10018059" y="2599766"/>
          <a:ext cx="7552765" cy="3933264"/>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r>
            <a:rPr kumimoji="1" lang="ja-JP" altLang="en-US" sz="1100" b="1">
              <a:solidFill>
                <a:schemeClr val="tx1"/>
              </a:solidFill>
              <a:latin typeface="+mn-ea"/>
              <a:ea typeface="+mn-ea"/>
            </a:rPr>
            <a:t>テナントビルのエネルギー使用量の集計方法</a:t>
          </a:r>
          <a:r>
            <a:rPr kumimoji="1" lang="en-US" altLang="ja-JP" sz="1100" b="1">
              <a:solidFill>
                <a:schemeClr val="tx1"/>
              </a:solidFill>
              <a:latin typeface="+mn-ea"/>
              <a:ea typeface="+mn-ea"/>
            </a:rPr>
            <a:t>】</a:t>
          </a:r>
          <a:r>
            <a:rPr kumimoji="1" lang="ja-JP" altLang="en-US" sz="1100" b="1">
              <a:solidFill>
                <a:schemeClr val="tx1"/>
              </a:solidFill>
              <a:latin typeface="+mn-ea"/>
              <a:ea typeface="+mn-ea"/>
            </a:rPr>
            <a:t>（省エネ法と同様）</a:t>
          </a:r>
          <a:endParaRPr kumimoji="1" lang="en-US" altLang="ja-JP" sz="1100" b="1">
            <a:solidFill>
              <a:schemeClr val="tx1"/>
            </a:solidFill>
            <a:latin typeface="+mn-ea"/>
            <a:ea typeface="+mn-ea"/>
          </a:endParaRPr>
        </a:p>
        <a:p>
          <a:pPr algn="l"/>
          <a:r>
            <a:rPr kumimoji="1" lang="ja-JP" altLang="en-US" sz="1100">
              <a:solidFill>
                <a:schemeClr val="tx1"/>
              </a:solidFill>
            </a:rPr>
            <a:t>◆オーナーは、</a:t>
          </a:r>
          <a:r>
            <a:rPr lang="ja-JP" altLang="ja-JP" sz="1100">
              <a:solidFill>
                <a:schemeClr val="tx1"/>
              </a:solidFill>
              <a:effectLst/>
              <a:latin typeface="+mn-lt"/>
              <a:ea typeface="+mn-ea"/>
              <a:cs typeface="+mn-cs"/>
            </a:rPr>
            <a:t>テナントがエネルギー管理権原を有している設備以外の設備のエネルギー使用量</a:t>
          </a:r>
          <a:r>
            <a:rPr lang="ja-JP" altLang="en-US" sz="1100">
              <a:solidFill>
                <a:schemeClr val="tx1"/>
              </a:solidFill>
              <a:effectLst/>
              <a:latin typeface="+mn-lt"/>
              <a:ea typeface="+mn-ea"/>
              <a:cs typeface="+mn-cs"/>
            </a:rPr>
            <a:t>を</a:t>
          </a:r>
          <a:r>
            <a:rPr lang="ja-JP" altLang="ja-JP" sz="1100">
              <a:solidFill>
                <a:schemeClr val="tx1"/>
              </a:solidFill>
              <a:effectLst/>
              <a:latin typeface="+mn-lt"/>
              <a:ea typeface="+mn-ea"/>
              <a:cs typeface="+mn-cs"/>
            </a:rPr>
            <a:t>集計</a:t>
          </a:r>
          <a:r>
            <a:rPr lang="ja-JP" altLang="en-US" sz="1100">
              <a:solidFill>
                <a:schemeClr val="tx1"/>
              </a:solidFill>
              <a:effectLst/>
              <a:latin typeface="+mn-lt"/>
              <a:ea typeface="+mn-ea"/>
              <a:cs typeface="+mn-cs"/>
            </a:rPr>
            <a:t>します。</a:t>
          </a:r>
          <a:endParaRPr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◆テナントは、</a:t>
          </a:r>
          <a:r>
            <a:rPr lang="ja-JP" altLang="ja-JP" sz="1100">
              <a:solidFill>
                <a:schemeClr val="tx1"/>
              </a:solidFill>
              <a:effectLst/>
              <a:latin typeface="+mn-lt"/>
              <a:ea typeface="+mn-ea"/>
              <a:cs typeface="+mn-cs"/>
            </a:rPr>
            <a:t>オーナーがエネルギー管理権原を有する設備（空調、照明など）に関するテナント専用部分のエネルギー使用量及びテナントがエネルギー管理権原を有する設備のエネルギー使用量</a:t>
          </a:r>
          <a:r>
            <a:rPr lang="ja-JP" altLang="en-US" sz="1100">
              <a:solidFill>
                <a:schemeClr val="tx1"/>
              </a:solidFill>
              <a:effectLst/>
              <a:latin typeface="+mn-lt"/>
              <a:ea typeface="+mn-ea"/>
              <a:cs typeface="+mn-cs"/>
            </a:rPr>
            <a:t>を</a:t>
          </a:r>
          <a:r>
            <a:rPr lang="ja-JP" altLang="ja-JP" sz="1100">
              <a:solidFill>
                <a:schemeClr val="tx1"/>
              </a:solidFill>
              <a:effectLst/>
              <a:latin typeface="+mn-lt"/>
              <a:ea typeface="+mn-ea"/>
              <a:cs typeface="+mn-cs"/>
            </a:rPr>
            <a:t>集計</a:t>
          </a:r>
          <a:r>
            <a:rPr lang="ja-JP" altLang="en-US" sz="1100">
              <a:solidFill>
                <a:schemeClr val="tx1"/>
              </a:solidFill>
              <a:effectLst/>
              <a:latin typeface="+mn-lt"/>
              <a:ea typeface="+mn-ea"/>
              <a:cs typeface="+mn-cs"/>
            </a:rPr>
            <a:t>します。</a:t>
          </a:r>
          <a:endParaRPr kumimoji="1" lang="ja-JP" altLang="en-US" sz="1100">
            <a:solidFill>
              <a:schemeClr val="tx1"/>
            </a:solidFill>
          </a:endParaRPr>
        </a:p>
      </xdr:txBody>
    </xdr:sp>
    <xdr:clientData/>
  </xdr:twoCellAnchor>
  <xdr:twoCellAnchor editAs="oneCell">
    <xdr:from>
      <xdr:col>17</xdr:col>
      <xdr:colOff>582705</xdr:colOff>
      <xdr:row>11</xdr:row>
      <xdr:rowOff>156881</xdr:rowOff>
    </xdr:from>
    <xdr:to>
      <xdr:col>28</xdr:col>
      <xdr:colOff>342852</xdr:colOff>
      <xdr:row>25</xdr:row>
      <xdr:rowOff>156881</xdr:rowOff>
    </xdr:to>
    <xdr:pic>
      <xdr:nvPicPr>
        <xdr:cNvPr id="2" name="図 1"/>
        <xdr:cNvPicPr>
          <a:picLocks noChangeAspect="1"/>
        </xdr:cNvPicPr>
      </xdr:nvPicPr>
      <xdr:blipFill>
        <a:blip xmlns:r="http://schemas.openxmlformats.org/officeDocument/2006/relationships" r:embed="rId1"/>
        <a:stretch>
          <a:fillRect/>
        </a:stretch>
      </xdr:blipFill>
      <xdr:spPr>
        <a:xfrm>
          <a:off x="10197352" y="3507440"/>
          <a:ext cx="7156029" cy="29807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36"/>
  <sheetViews>
    <sheetView showGridLines="0" tabSelected="1" zoomScaleNormal="100" workbookViewId="0">
      <selection sqref="A1:W1"/>
    </sheetView>
  </sheetViews>
  <sheetFormatPr defaultColWidth="3.77734375" defaultRowHeight="14.4" outlineLevelCol="1" x14ac:dyDescent="0.2"/>
  <cols>
    <col min="1" max="1" width="2.44140625" style="62" customWidth="1"/>
    <col min="2" max="25" width="3.77734375" style="62"/>
    <col min="26" max="26" width="3.77734375" style="62" hidden="1" customWidth="1" outlineLevel="1"/>
    <col min="27" max="28" width="5.44140625" style="63" hidden="1" customWidth="1" outlineLevel="1"/>
    <col min="29" max="29" width="19.21875" style="63" hidden="1" customWidth="1" outlineLevel="1"/>
    <col min="30" max="30" width="3.77734375" style="63" customWidth="1" collapsed="1"/>
    <col min="31" max="34" width="3.77734375" style="63"/>
    <col min="35" max="16384" width="3.77734375" style="62"/>
  </cols>
  <sheetData>
    <row r="1" spans="1:52" ht="21" x14ac:dyDescent="0.2">
      <c r="A1" s="89" t="s">
        <v>106</v>
      </c>
      <c r="B1" s="89"/>
      <c r="C1" s="89"/>
      <c r="D1" s="89"/>
      <c r="E1" s="89"/>
      <c r="F1" s="89"/>
      <c r="G1" s="89"/>
      <c r="H1" s="89"/>
      <c r="I1" s="89"/>
      <c r="J1" s="89"/>
      <c r="K1" s="89"/>
      <c r="L1" s="89"/>
      <c r="M1" s="89"/>
      <c r="N1" s="89"/>
      <c r="O1" s="89"/>
      <c r="P1" s="89"/>
      <c r="Q1" s="89"/>
      <c r="R1" s="89"/>
      <c r="S1" s="89"/>
      <c r="T1" s="89"/>
      <c r="U1" s="89"/>
      <c r="V1" s="89"/>
      <c r="W1" s="89"/>
      <c r="X1" s="2"/>
    </row>
    <row r="2" spans="1:52" x14ac:dyDescent="0.2">
      <c r="W2" s="64" t="s">
        <v>116</v>
      </c>
    </row>
    <row r="3" spans="1:52" ht="22.5" customHeight="1" x14ac:dyDescent="0.2">
      <c r="A3" s="65" t="s">
        <v>107</v>
      </c>
      <c r="B3" s="66"/>
      <c r="C3" s="66"/>
      <c r="D3" s="66"/>
      <c r="E3" s="66"/>
      <c r="F3" s="66"/>
      <c r="G3" s="66"/>
      <c r="H3" s="66"/>
      <c r="I3" s="66"/>
      <c r="J3" s="67"/>
      <c r="K3" s="67"/>
      <c r="L3" s="67"/>
      <c r="M3" s="67"/>
      <c r="N3" s="67"/>
      <c r="O3" s="67"/>
      <c r="P3" s="67"/>
      <c r="Q3" s="67"/>
      <c r="R3" s="67"/>
      <c r="S3" s="67"/>
      <c r="T3" s="67"/>
      <c r="U3" s="67"/>
      <c r="V3" s="67"/>
      <c r="W3" s="67"/>
    </row>
    <row r="4" spans="1:52" ht="16.5" customHeight="1" x14ac:dyDescent="0.2">
      <c r="B4" s="62" t="s">
        <v>108</v>
      </c>
    </row>
    <row r="5" spans="1:52" ht="7.5" customHeight="1" x14ac:dyDescent="0.2">
      <c r="A5" s="36"/>
      <c r="AA5" s="63" t="s">
        <v>93</v>
      </c>
      <c r="AB5" s="63" t="s">
        <v>92</v>
      </c>
      <c r="AC5" s="63" t="s">
        <v>103</v>
      </c>
    </row>
    <row r="6" spans="1:52" ht="22.5" customHeight="1" x14ac:dyDescent="0.2">
      <c r="A6" s="68" t="s">
        <v>63</v>
      </c>
      <c r="B6" s="4"/>
      <c r="C6" s="4"/>
      <c r="D6" s="4"/>
      <c r="E6" s="4"/>
      <c r="F6" s="4"/>
      <c r="G6" s="4"/>
      <c r="H6" s="4"/>
      <c r="I6" s="4"/>
      <c r="J6" s="4"/>
      <c r="N6" s="4"/>
      <c r="O6" s="4"/>
      <c r="P6" s="4"/>
      <c r="Q6" s="4"/>
      <c r="R6" s="4"/>
      <c r="S6" s="4"/>
      <c r="T6" s="4"/>
      <c r="U6" s="4"/>
      <c r="V6" s="4"/>
      <c r="AA6" s="63">
        <f>COUNTIF(AA9:AA19,"NG")</f>
        <v>0</v>
      </c>
      <c r="AB6" s="63">
        <f>COUNTIF(AB9:AB19,"NG")</f>
        <v>0</v>
      </c>
      <c r="AC6" s="63">
        <f>SUM(AA6:AB6)</f>
        <v>0</v>
      </c>
    </row>
    <row r="7" spans="1:52" s="68" customFormat="1" ht="18.75" customHeight="1" x14ac:dyDescent="0.2">
      <c r="A7" s="36" t="s">
        <v>69</v>
      </c>
      <c r="C7" s="36"/>
      <c r="D7" s="36"/>
      <c r="E7" s="36"/>
      <c r="F7" s="36"/>
      <c r="G7" s="36"/>
      <c r="H7" s="36"/>
      <c r="I7" s="36"/>
      <c r="K7" s="90" t="s">
        <v>70</v>
      </c>
      <c r="L7" s="90"/>
      <c r="M7" s="90"/>
      <c r="N7" s="36" t="s">
        <v>71</v>
      </c>
      <c r="O7" s="36"/>
      <c r="P7" s="36"/>
      <c r="Q7" s="36"/>
      <c r="R7" s="36"/>
      <c r="S7" s="36"/>
      <c r="T7" s="36"/>
      <c r="U7" s="36"/>
      <c r="V7" s="36"/>
      <c r="W7" s="36"/>
      <c r="AA7" s="69"/>
      <c r="AB7" s="69"/>
      <c r="AC7" s="69"/>
      <c r="AD7" s="69"/>
      <c r="AE7" s="69"/>
      <c r="AF7" s="69"/>
      <c r="AG7" s="69"/>
      <c r="AH7" s="69"/>
    </row>
    <row r="8" spans="1:52" x14ac:dyDescent="0.2">
      <c r="A8" s="70" t="s">
        <v>57</v>
      </c>
      <c r="B8" s="100" t="s">
        <v>58</v>
      </c>
      <c r="C8" s="100"/>
      <c r="D8" s="100"/>
      <c r="E8" s="100"/>
      <c r="F8" s="100"/>
      <c r="G8" s="100"/>
      <c r="H8" s="100"/>
      <c r="I8" s="100"/>
      <c r="J8" s="100"/>
      <c r="K8" s="100"/>
      <c r="L8" s="100"/>
      <c r="M8" s="100"/>
      <c r="N8" s="100"/>
      <c r="O8" s="100"/>
      <c r="P8" s="100"/>
      <c r="Q8" s="100"/>
      <c r="R8" s="100"/>
      <c r="S8" s="100"/>
      <c r="T8" s="100"/>
      <c r="U8" s="100"/>
      <c r="V8" s="100" t="s">
        <v>59</v>
      </c>
      <c r="W8" s="100"/>
      <c r="AA8" s="63" t="s">
        <v>93</v>
      </c>
      <c r="AB8" s="63" t="s">
        <v>92</v>
      </c>
    </row>
    <row r="9" spans="1:52" ht="22.5" customHeight="1" x14ac:dyDescent="0.2">
      <c r="A9" s="71">
        <v>1</v>
      </c>
      <c r="B9" s="102" t="s">
        <v>99</v>
      </c>
      <c r="C9" s="102"/>
      <c r="D9" s="102"/>
      <c r="E9" s="102"/>
      <c r="F9" s="102"/>
      <c r="G9" s="102"/>
      <c r="H9" s="102"/>
      <c r="I9" s="102"/>
      <c r="J9" s="102"/>
      <c r="K9" s="102"/>
      <c r="L9" s="102"/>
      <c r="M9" s="102"/>
      <c r="N9" s="102"/>
      <c r="O9" s="102"/>
      <c r="P9" s="102"/>
      <c r="Q9" s="102"/>
      <c r="R9" s="102"/>
      <c r="S9" s="102"/>
      <c r="T9" s="102"/>
      <c r="U9" s="102"/>
      <c r="V9" s="79" t="s">
        <v>117</v>
      </c>
      <c r="W9" s="79"/>
      <c r="Z9" s="62">
        <f>IF(V9="（選択）",0,IF(V9="はい",1,2))</f>
        <v>1</v>
      </c>
      <c r="AA9" s="63" t="str">
        <f>IF(V9="（選択）","NG","OK")</f>
        <v>OK</v>
      </c>
      <c r="AC9" s="63" t="s">
        <v>90</v>
      </c>
    </row>
    <row r="10" spans="1:52" ht="22.5" customHeight="1" x14ac:dyDescent="0.2">
      <c r="A10" s="72">
        <v>2</v>
      </c>
      <c r="B10" s="101" t="s">
        <v>100</v>
      </c>
      <c r="C10" s="101"/>
      <c r="D10" s="101"/>
      <c r="E10" s="101"/>
      <c r="F10" s="101"/>
      <c r="G10" s="101"/>
      <c r="H10" s="101"/>
      <c r="I10" s="101"/>
      <c r="J10" s="101"/>
      <c r="K10" s="101"/>
      <c r="L10" s="101"/>
      <c r="M10" s="101"/>
      <c r="N10" s="101"/>
      <c r="O10" s="101"/>
      <c r="P10" s="101"/>
      <c r="Q10" s="101"/>
      <c r="R10" s="101"/>
      <c r="S10" s="101"/>
      <c r="T10" s="101"/>
      <c r="U10" s="101"/>
      <c r="V10" s="78" t="s">
        <v>117</v>
      </c>
      <c r="W10" s="78"/>
      <c r="Z10" s="62">
        <f t="shared" ref="Z10:Z12" si="0">IF(V10="（選択）",0,IF(V10="はい",1,2))</f>
        <v>1</v>
      </c>
      <c r="AA10" s="63" t="str">
        <f>IF(AND($V$9="はい",V10="（選択）"),"NG","OK")</f>
        <v>OK</v>
      </c>
      <c r="AB10" s="63" t="str">
        <f>IF(AND($V$9&lt;&gt;"はい",V10&lt;&gt;"（選択）"),"NG","OK")</f>
        <v>OK</v>
      </c>
      <c r="AC10" s="63" t="s">
        <v>88</v>
      </c>
    </row>
    <row r="11" spans="1:52" ht="22.5" customHeight="1" x14ac:dyDescent="0.2">
      <c r="A11" s="72">
        <v>3</v>
      </c>
      <c r="B11" s="101" t="s">
        <v>101</v>
      </c>
      <c r="C11" s="101"/>
      <c r="D11" s="101"/>
      <c r="E11" s="101"/>
      <c r="F11" s="101"/>
      <c r="G11" s="101"/>
      <c r="H11" s="101"/>
      <c r="I11" s="101"/>
      <c r="J11" s="101"/>
      <c r="K11" s="101"/>
      <c r="L11" s="101"/>
      <c r="M11" s="101"/>
      <c r="N11" s="101"/>
      <c r="O11" s="101"/>
      <c r="P11" s="101"/>
      <c r="Q11" s="101"/>
      <c r="R11" s="101"/>
      <c r="S11" s="101"/>
      <c r="T11" s="101"/>
      <c r="U11" s="101"/>
      <c r="V11" s="78" t="s">
        <v>117</v>
      </c>
      <c r="W11" s="78"/>
      <c r="Z11" s="62">
        <f t="shared" si="0"/>
        <v>1</v>
      </c>
      <c r="AA11" s="63" t="str">
        <f>IF(AND($V$9="はい",V11="（選択）"),"NG","OK")</f>
        <v>OK</v>
      </c>
      <c r="AB11" s="63" t="str">
        <f>IF(AND($V$9&lt;&gt;"はい",V11&lt;&gt;"（選択）"),"NG","OK")</f>
        <v>OK</v>
      </c>
      <c r="AC11" s="63" t="s">
        <v>89</v>
      </c>
    </row>
    <row r="12" spans="1:52" ht="30" customHeight="1" x14ac:dyDescent="0.2">
      <c r="A12" s="72">
        <v>4</v>
      </c>
      <c r="B12" s="101" t="s">
        <v>102</v>
      </c>
      <c r="C12" s="101"/>
      <c r="D12" s="101"/>
      <c r="E12" s="101"/>
      <c r="F12" s="101"/>
      <c r="G12" s="101"/>
      <c r="H12" s="101"/>
      <c r="I12" s="101"/>
      <c r="J12" s="101"/>
      <c r="K12" s="101"/>
      <c r="L12" s="101"/>
      <c r="M12" s="101"/>
      <c r="N12" s="101"/>
      <c r="O12" s="101"/>
      <c r="P12" s="101"/>
      <c r="Q12" s="101"/>
      <c r="R12" s="101"/>
      <c r="S12" s="101"/>
      <c r="T12" s="101"/>
      <c r="U12" s="101"/>
      <c r="V12" s="78" t="s">
        <v>117</v>
      </c>
      <c r="W12" s="78"/>
      <c r="Z12" s="62">
        <f t="shared" si="0"/>
        <v>1</v>
      </c>
      <c r="AA12" s="63" t="str">
        <f>IF(AND($V$9="はい",V12="（選択）"),"NG","OK")</f>
        <v>OK</v>
      </c>
      <c r="AB12" s="63" t="str">
        <f>IF(AND($V$9&lt;&gt;"はい",V12&lt;&gt;"（選択）"),"NG","OK")</f>
        <v>OK</v>
      </c>
    </row>
    <row r="13" spans="1:52" ht="7.5" customHeight="1" x14ac:dyDescent="0.2">
      <c r="A13" s="4"/>
      <c r="B13" s="4"/>
      <c r="C13" s="4"/>
      <c r="D13" s="4"/>
      <c r="E13" s="4"/>
      <c r="F13" s="4"/>
      <c r="G13" s="4"/>
      <c r="H13" s="4"/>
      <c r="I13" s="4"/>
      <c r="J13" s="4"/>
      <c r="K13" s="4"/>
      <c r="L13" s="4"/>
      <c r="M13" s="4"/>
      <c r="N13" s="4"/>
      <c r="O13" s="4"/>
      <c r="P13" s="4"/>
      <c r="Q13" s="4"/>
      <c r="R13" s="4"/>
      <c r="S13" s="4"/>
      <c r="T13" s="4"/>
      <c r="U13" s="4"/>
      <c r="V13" s="4"/>
      <c r="W13" s="4"/>
    </row>
    <row r="14" spans="1:52" ht="22.5" customHeight="1" x14ac:dyDescent="0.2">
      <c r="A14" s="68" t="s">
        <v>64</v>
      </c>
      <c r="B14" s="4"/>
      <c r="C14" s="4"/>
      <c r="D14" s="4"/>
      <c r="E14" s="4"/>
      <c r="F14" s="4"/>
      <c r="G14" s="4"/>
      <c r="H14" s="4"/>
      <c r="I14" s="4"/>
      <c r="J14" s="4"/>
      <c r="K14" s="4"/>
      <c r="L14" s="4"/>
      <c r="M14" s="4"/>
      <c r="N14" s="4"/>
      <c r="O14" s="4"/>
      <c r="P14" s="4"/>
      <c r="Q14" s="4"/>
      <c r="R14" s="4"/>
      <c r="S14" s="4"/>
      <c r="T14" s="4"/>
      <c r="U14" s="4"/>
      <c r="V14" s="4"/>
      <c r="W14" s="4"/>
    </row>
    <row r="15" spans="1:52" s="68" customFormat="1" ht="18.75" customHeight="1" x14ac:dyDescent="0.2">
      <c r="A15" s="36"/>
      <c r="B15" s="36" t="s">
        <v>87</v>
      </c>
      <c r="C15" s="36"/>
      <c r="D15" s="36"/>
      <c r="E15" s="36"/>
      <c r="F15" s="36"/>
      <c r="G15" s="36"/>
      <c r="H15" s="36"/>
      <c r="I15" s="36"/>
      <c r="J15" s="36"/>
      <c r="K15" s="36"/>
      <c r="L15" s="36"/>
      <c r="M15" s="36"/>
      <c r="N15" s="36"/>
      <c r="O15" s="36"/>
      <c r="P15" s="36"/>
      <c r="Q15" s="36"/>
      <c r="R15" s="36"/>
      <c r="S15" s="36"/>
      <c r="T15" s="36"/>
      <c r="U15" s="36"/>
      <c r="V15" s="36"/>
      <c r="W15" s="36"/>
      <c r="AA15" s="69"/>
      <c r="AB15" s="69"/>
      <c r="AC15" s="69"/>
      <c r="AD15" s="69"/>
      <c r="AE15" s="73"/>
      <c r="AF15" s="73"/>
      <c r="AG15" s="73"/>
      <c r="AH15" s="73"/>
      <c r="AI15" s="73"/>
      <c r="AJ15" s="73"/>
      <c r="AK15" s="73"/>
      <c r="AL15" s="73"/>
      <c r="AM15" s="73"/>
      <c r="AN15" s="73"/>
      <c r="AO15" s="73"/>
      <c r="AP15" s="73"/>
      <c r="AQ15" s="73"/>
      <c r="AR15" s="73"/>
      <c r="AS15" s="73"/>
      <c r="AT15" s="73"/>
      <c r="AU15" s="73"/>
      <c r="AV15" s="73"/>
      <c r="AW15" s="73"/>
      <c r="AX15" s="73"/>
      <c r="AY15" s="73"/>
      <c r="AZ15" s="73"/>
    </row>
    <row r="16" spans="1:52" x14ac:dyDescent="0.2">
      <c r="A16" s="70" t="s">
        <v>57</v>
      </c>
      <c r="B16" s="91" t="s">
        <v>58</v>
      </c>
      <c r="C16" s="92"/>
      <c r="D16" s="92"/>
      <c r="E16" s="92"/>
      <c r="F16" s="92"/>
      <c r="G16" s="92"/>
      <c r="H16" s="92"/>
      <c r="I16" s="92"/>
      <c r="J16" s="92"/>
      <c r="K16" s="92"/>
      <c r="L16" s="92"/>
      <c r="M16" s="92"/>
      <c r="N16" s="92"/>
      <c r="O16" s="92"/>
      <c r="P16" s="92"/>
      <c r="Q16" s="92"/>
      <c r="R16" s="92"/>
      <c r="S16" s="92"/>
      <c r="T16" s="92"/>
      <c r="U16" s="93"/>
      <c r="V16" s="100" t="s">
        <v>59</v>
      </c>
      <c r="W16" s="100"/>
      <c r="AA16" s="63" t="s">
        <v>93</v>
      </c>
      <c r="AB16" s="63" t="s">
        <v>92</v>
      </c>
      <c r="AE16" s="73"/>
      <c r="AF16" s="73"/>
      <c r="AG16" s="73"/>
      <c r="AH16" s="73"/>
      <c r="AI16" s="73"/>
      <c r="AJ16" s="73"/>
      <c r="AK16" s="73"/>
      <c r="AL16" s="73"/>
      <c r="AM16" s="73"/>
      <c r="AN16" s="73"/>
      <c r="AO16" s="73"/>
      <c r="AP16" s="73"/>
      <c r="AQ16" s="73"/>
      <c r="AR16" s="73"/>
      <c r="AS16" s="73"/>
      <c r="AT16" s="73"/>
      <c r="AU16" s="73"/>
      <c r="AV16" s="73"/>
      <c r="AW16" s="73"/>
      <c r="AX16" s="73"/>
      <c r="AY16" s="73"/>
      <c r="AZ16" s="73"/>
    </row>
    <row r="17" spans="1:52" ht="22.5" customHeight="1" x14ac:dyDescent="0.2">
      <c r="A17" s="71">
        <v>1</v>
      </c>
      <c r="B17" s="97" t="s">
        <v>112</v>
      </c>
      <c r="C17" s="98"/>
      <c r="D17" s="98"/>
      <c r="E17" s="98"/>
      <c r="F17" s="98"/>
      <c r="G17" s="98"/>
      <c r="H17" s="98"/>
      <c r="I17" s="98"/>
      <c r="J17" s="98"/>
      <c r="K17" s="98"/>
      <c r="L17" s="98"/>
      <c r="M17" s="98"/>
      <c r="N17" s="98"/>
      <c r="O17" s="98"/>
      <c r="P17" s="98"/>
      <c r="Q17" s="98"/>
      <c r="R17" s="98"/>
      <c r="S17" s="98"/>
      <c r="T17" s="98"/>
      <c r="U17" s="99"/>
      <c r="V17" s="79" t="s">
        <v>117</v>
      </c>
      <c r="W17" s="79"/>
      <c r="Z17" s="62">
        <f t="shared" ref="Z17:Z19" si="1">IF(V17="（選択）",0,IF(V17="はい",1,2))</f>
        <v>1</v>
      </c>
      <c r="AA17" s="63" t="str">
        <f>IF(V17="（選択）","NG","OK")</f>
        <v>OK</v>
      </c>
      <c r="AC17" s="63" t="s">
        <v>91</v>
      </c>
      <c r="AE17" s="74"/>
      <c r="AF17" s="74"/>
      <c r="AG17" s="74"/>
      <c r="AH17" s="74"/>
      <c r="AI17" s="74"/>
      <c r="AJ17" s="74"/>
      <c r="AK17" s="74"/>
      <c r="AL17" s="74"/>
      <c r="AM17" s="74"/>
      <c r="AN17" s="74"/>
      <c r="AO17" s="74"/>
      <c r="AP17" s="74"/>
      <c r="AQ17" s="74"/>
      <c r="AR17" s="74"/>
      <c r="AS17" s="74"/>
      <c r="AT17" s="74"/>
      <c r="AU17" s="74"/>
      <c r="AV17" s="74"/>
      <c r="AW17" s="74"/>
      <c r="AX17" s="74"/>
      <c r="AY17" s="73"/>
      <c r="AZ17" s="73"/>
    </row>
    <row r="18" spans="1:52" ht="22.5" customHeight="1" x14ac:dyDescent="0.2">
      <c r="A18" s="72">
        <v>2</v>
      </c>
      <c r="B18" s="94" t="s">
        <v>113</v>
      </c>
      <c r="C18" s="95"/>
      <c r="D18" s="95"/>
      <c r="E18" s="95"/>
      <c r="F18" s="95"/>
      <c r="G18" s="95"/>
      <c r="H18" s="95"/>
      <c r="I18" s="95"/>
      <c r="J18" s="95"/>
      <c r="K18" s="95"/>
      <c r="L18" s="95"/>
      <c r="M18" s="95"/>
      <c r="N18" s="95"/>
      <c r="O18" s="95"/>
      <c r="P18" s="95"/>
      <c r="Q18" s="95"/>
      <c r="R18" s="95"/>
      <c r="S18" s="95"/>
      <c r="T18" s="95"/>
      <c r="U18" s="96"/>
      <c r="V18" s="78" t="s">
        <v>117</v>
      </c>
      <c r="W18" s="78"/>
      <c r="Z18" s="62">
        <f t="shared" si="1"/>
        <v>1</v>
      </c>
      <c r="AA18" s="63" t="str">
        <f>IF(AND($V$17="はい",V18="（選択）"),"NG","OK")</f>
        <v>OK</v>
      </c>
      <c r="AB18" s="63" t="str">
        <f>IF(AND($V$17&lt;&gt;"はい",V18&lt;&gt;"（選択）"),"NG","OK")</f>
        <v>OK</v>
      </c>
      <c r="AE18" s="74"/>
      <c r="AF18" s="74"/>
      <c r="AG18" s="74"/>
      <c r="AH18" s="74"/>
      <c r="AI18" s="74"/>
      <c r="AJ18" s="74"/>
      <c r="AK18" s="74"/>
      <c r="AL18" s="74"/>
      <c r="AM18" s="74"/>
      <c r="AN18" s="74"/>
      <c r="AO18" s="74"/>
      <c r="AP18" s="74"/>
      <c r="AQ18" s="74"/>
      <c r="AR18" s="74"/>
      <c r="AS18" s="74"/>
      <c r="AT18" s="74"/>
      <c r="AU18" s="74"/>
      <c r="AV18" s="74"/>
      <c r="AW18" s="74"/>
      <c r="AX18" s="74"/>
    </row>
    <row r="19" spans="1:52" ht="22.5" customHeight="1" x14ac:dyDescent="0.2">
      <c r="A19" s="72">
        <v>3</v>
      </c>
      <c r="B19" s="94" t="s">
        <v>114</v>
      </c>
      <c r="C19" s="95"/>
      <c r="D19" s="95"/>
      <c r="E19" s="95"/>
      <c r="F19" s="95"/>
      <c r="G19" s="95"/>
      <c r="H19" s="95"/>
      <c r="I19" s="95"/>
      <c r="J19" s="95"/>
      <c r="K19" s="95"/>
      <c r="L19" s="95"/>
      <c r="M19" s="95"/>
      <c r="N19" s="95"/>
      <c r="O19" s="95"/>
      <c r="P19" s="95"/>
      <c r="Q19" s="95"/>
      <c r="R19" s="95"/>
      <c r="S19" s="95"/>
      <c r="T19" s="95"/>
      <c r="U19" s="96"/>
      <c r="V19" s="78" t="s">
        <v>117</v>
      </c>
      <c r="W19" s="78"/>
      <c r="Z19" s="62">
        <f t="shared" si="1"/>
        <v>1</v>
      </c>
      <c r="AA19" s="63" t="str">
        <f>IF(AND($V$17="はい",V19="（選択）"),"NG","OK")</f>
        <v>OK</v>
      </c>
      <c r="AB19" s="63" t="str">
        <f>IF(AND($V$17&lt;&gt;"はい",V19&lt;&gt;"（選択）"),"NG","OK")</f>
        <v>OK</v>
      </c>
      <c r="AE19" s="74"/>
      <c r="AF19" s="74"/>
      <c r="AG19" s="74"/>
      <c r="AH19" s="74"/>
      <c r="AI19" s="74"/>
      <c r="AJ19" s="74"/>
      <c r="AK19" s="74"/>
      <c r="AL19" s="74"/>
      <c r="AM19" s="74"/>
      <c r="AN19" s="74"/>
      <c r="AO19" s="74"/>
      <c r="AP19" s="74"/>
      <c r="AQ19" s="74"/>
      <c r="AR19" s="74"/>
      <c r="AS19" s="74"/>
      <c r="AT19" s="74"/>
      <c r="AU19" s="74"/>
      <c r="AV19" s="74"/>
      <c r="AW19" s="74"/>
      <c r="AX19" s="74"/>
    </row>
    <row r="21" spans="1:52" ht="22.5" customHeight="1" x14ac:dyDescent="0.2">
      <c r="A21" s="65" t="s">
        <v>109</v>
      </c>
      <c r="B21" s="66"/>
      <c r="C21" s="66"/>
      <c r="D21" s="66"/>
      <c r="E21" s="66"/>
      <c r="F21" s="66"/>
      <c r="G21" s="66"/>
      <c r="H21" s="66"/>
      <c r="I21" s="66"/>
      <c r="J21" s="67"/>
      <c r="K21" s="67"/>
      <c r="L21" s="67"/>
      <c r="M21" s="67"/>
      <c r="N21" s="67"/>
      <c r="O21" s="67"/>
      <c r="P21" s="67"/>
      <c r="Q21" s="67"/>
      <c r="R21" s="67"/>
      <c r="S21" s="67"/>
      <c r="T21" s="67"/>
      <c r="U21" s="67"/>
      <c r="V21" s="67"/>
      <c r="W21" s="67"/>
    </row>
    <row r="22" spans="1:52" ht="16.5" customHeight="1" x14ac:dyDescent="0.2">
      <c r="B22" s="62" t="s">
        <v>110</v>
      </c>
    </row>
    <row r="23" spans="1:52" ht="22.5" customHeight="1" x14ac:dyDescent="0.2">
      <c r="B23" s="80"/>
      <c r="C23" s="80"/>
      <c r="D23" s="80"/>
      <c r="E23" s="80"/>
      <c r="F23" s="85" t="s">
        <v>62</v>
      </c>
      <c r="G23" s="86"/>
      <c r="H23" s="86"/>
      <c r="I23" s="86"/>
      <c r="J23" s="86"/>
      <c r="K23" s="86"/>
      <c r="L23" s="86"/>
      <c r="M23" s="86"/>
      <c r="N23" s="86"/>
      <c r="O23" s="80" t="s">
        <v>61</v>
      </c>
      <c r="P23" s="80"/>
      <c r="Q23" s="80"/>
      <c r="R23" s="80"/>
      <c r="S23" s="80"/>
      <c r="T23" s="80"/>
      <c r="U23" s="80"/>
      <c r="V23" s="80"/>
      <c r="W23" s="80"/>
      <c r="AB23" s="63" t="s">
        <v>94</v>
      </c>
      <c r="AC23" s="63" t="s">
        <v>95</v>
      </c>
    </row>
    <row r="24" spans="1:52" ht="22.5" customHeight="1" x14ac:dyDescent="0.2">
      <c r="B24" s="103" t="s">
        <v>68</v>
      </c>
      <c r="C24" s="106" t="s">
        <v>65</v>
      </c>
      <c r="D24" s="107"/>
      <c r="E24" s="108"/>
      <c r="F24" s="81" t="str">
        <f>IF(AB24="","（「1 確認事項」に回答してください）",IF(AB24="○","◆提出義務あり◆","◇提出義務なし◇"))</f>
        <v>◆提出義務あり◆</v>
      </c>
      <c r="G24" s="82"/>
      <c r="H24" s="82"/>
      <c r="I24" s="82"/>
      <c r="J24" s="82"/>
      <c r="K24" s="82"/>
      <c r="L24" s="82"/>
      <c r="M24" s="82"/>
      <c r="N24" s="82"/>
      <c r="O24" s="83" t="str">
        <f>IF(AC24="","（「1 確認事項」に回答してください）",IF(AC24="○","◆提出義務あり◆","◇提出義務なし◇"))</f>
        <v>◆提出義務あり◆</v>
      </c>
      <c r="P24" s="83"/>
      <c r="Q24" s="83"/>
      <c r="R24" s="83"/>
      <c r="S24" s="83"/>
      <c r="T24" s="83"/>
      <c r="U24" s="83"/>
      <c r="V24" s="83"/>
      <c r="W24" s="83"/>
      <c r="AA24" s="63" t="s">
        <v>96</v>
      </c>
      <c r="AB24" s="75" t="str">
        <f>IF(OR(Z9=0,AA12="NG",AB12="NG"),"",IF(OR(Z9=2,AND(Z9=1,Z12=2)),"×","○"))</f>
        <v>○</v>
      </c>
      <c r="AC24" s="75" t="str">
        <f>IF($Z$17=2,"×",IF(Z17=1,"○",""))</f>
        <v>○</v>
      </c>
      <c r="AD24" s="75"/>
    </row>
    <row r="25" spans="1:52" ht="22.5" customHeight="1" x14ac:dyDescent="0.2">
      <c r="B25" s="104"/>
      <c r="C25" s="106" t="s">
        <v>66</v>
      </c>
      <c r="D25" s="107"/>
      <c r="E25" s="108"/>
      <c r="F25" s="81" t="str">
        <f>IF(AB25="","（「1 確認事項」に回答してください）",IF(AB25="○","◆提出義務あり◆","◇提出義務なし◇"))</f>
        <v>◆提出義務あり◆</v>
      </c>
      <c r="G25" s="82"/>
      <c r="H25" s="82"/>
      <c r="I25" s="82"/>
      <c r="J25" s="82"/>
      <c r="K25" s="82"/>
      <c r="L25" s="82"/>
      <c r="M25" s="82"/>
      <c r="N25" s="82"/>
      <c r="O25" s="83" t="str">
        <f t="shared" ref="O25:O26" si="2">IF(AC25="","（「1 確認事項」に回答してください）",IF(AC25="○","◆提出義務あり◆","◇提出義務なし◇"))</f>
        <v>◆提出義務あり◆</v>
      </c>
      <c r="P25" s="83"/>
      <c r="Q25" s="83"/>
      <c r="R25" s="83"/>
      <c r="S25" s="83"/>
      <c r="T25" s="83"/>
      <c r="U25" s="83"/>
      <c r="V25" s="83"/>
      <c r="W25" s="83"/>
      <c r="AA25" s="63" t="s">
        <v>97</v>
      </c>
      <c r="AB25" s="75" t="str">
        <f>IF(OR(AA10="NG",AB10="NG",$Z$9=0),"",IF(OR($Z$9=2,Z10=2),"×","○"))</f>
        <v>○</v>
      </c>
      <c r="AC25" s="75" t="str">
        <f>IF(OR($Z$17=0,AA18="NG",AB18="NG"),"",IF(AND($Z$17=1,Z18=1),"○","×"))</f>
        <v>○</v>
      </c>
      <c r="AD25" s="75"/>
    </row>
    <row r="26" spans="1:52" ht="22.5" customHeight="1" x14ac:dyDescent="0.2">
      <c r="B26" s="105"/>
      <c r="C26" s="106" t="s">
        <v>67</v>
      </c>
      <c r="D26" s="107"/>
      <c r="E26" s="108"/>
      <c r="F26" s="81" t="str">
        <f>IF(AB26="","（「1 確認事項」に回答してください）",IF(AB26="○","◆提出義務あり◆","◇提出義務なし◇"))</f>
        <v>◆提出義務あり◆</v>
      </c>
      <c r="G26" s="82"/>
      <c r="H26" s="82"/>
      <c r="I26" s="82"/>
      <c r="J26" s="82"/>
      <c r="K26" s="82"/>
      <c r="L26" s="82"/>
      <c r="M26" s="82"/>
      <c r="N26" s="82"/>
      <c r="O26" s="83" t="str">
        <f t="shared" si="2"/>
        <v>◆提出義務あり◆</v>
      </c>
      <c r="P26" s="83"/>
      <c r="Q26" s="83"/>
      <c r="R26" s="83"/>
      <c r="S26" s="83"/>
      <c r="T26" s="83"/>
      <c r="U26" s="83"/>
      <c r="V26" s="83"/>
      <c r="W26" s="83"/>
      <c r="AA26" s="63" t="s">
        <v>98</v>
      </c>
      <c r="AB26" s="75" t="str">
        <f>IF(OR(AA11="NG",AB11="NG",$Z$9=0),"",IF(OR($Z$9=2,Z11=2),"×","○"))</f>
        <v>○</v>
      </c>
      <c r="AC26" s="75" t="str">
        <f>IF(OR($Z$17=0,AA19="NG",AB19="NG"),"",IF(AND($Z$17=1,Z19=1),"○","×"))</f>
        <v>○</v>
      </c>
      <c r="AD26" s="75"/>
    </row>
    <row r="27" spans="1:52" ht="26.25" customHeight="1" x14ac:dyDescent="0.2">
      <c r="B27" s="80" t="s">
        <v>60</v>
      </c>
      <c r="C27" s="80"/>
      <c r="D27" s="80"/>
      <c r="E27" s="80"/>
      <c r="F27" s="87" t="str">
        <f>IF(AB24="○","県に提出する計画書の対象区域は、原則、横浜・川崎を除く区域（県域）としてください。","")</f>
        <v>県に提出する計画書の対象区域は、原則、横浜・川崎を除く区域（県域）としてください。</v>
      </c>
      <c r="G27" s="87"/>
      <c r="H27" s="87"/>
      <c r="I27" s="87"/>
      <c r="J27" s="87"/>
      <c r="K27" s="87"/>
      <c r="L27" s="87"/>
      <c r="M27" s="87"/>
      <c r="N27" s="87"/>
      <c r="O27" s="87" t="str">
        <f>IF(AC24="○","県に提出する計画書の対象区域は、原則、横浜・川崎を除く区域（県域）としてください。","")</f>
        <v>県に提出する計画書の対象区域は、原則、横浜・川崎を除く区域（県域）としてください。</v>
      </c>
      <c r="P27" s="87"/>
      <c r="Q27" s="87"/>
      <c r="R27" s="87"/>
      <c r="S27" s="87"/>
      <c r="T27" s="87"/>
      <c r="U27" s="87"/>
      <c r="V27" s="87"/>
      <c r="W27" s="87"/>
    </row>
    <row r="28" spans="1:52" ht="27" customHeight="1" x14ac:dyDescent="0.2">
      <c r="B28" s="84" t="s">
        <v>111</v>
      </c>
      <c r="C28" s="84"/>
      <c r="D28" s="84"/>
      <c r="E28" s="84"/>
      <c r="F28" s="84"/>
      <c r="G28" s="84"/>
      <c r="H28" s="84"/>
      <c r="I28" s="84"/>
      <c r="J28" s="84"/>
      <c r="K28" s="84"/>
      <c r="L28" s="84"/>
      <c r="M28" s="84"/>
      <c r="N28" s="84"/>
      <c r="O28" s="84"/>
      <c r="P28" s="84"/>
      <c r="Q28" s="84"/>
      <c r="R28" s="84"/>
      <c r="S28" s="84"/>
      <c r="T28" s="84"/>
      <c r="U28" s="84"/>
      <c r="V28" s="84"/>
      <c r="W28" s="84"/>
    </row>
    <row r="29" spans="1:52" ht="27" customHeight="1" x14ac:dyDescent="0.2">
      <c r="B29" s="84" t="s">
        <v>104</v>
      </c>
      <c r="C29" s="84"/>
      <c r="D29" s="84"/>
      <c r="E29" s="84"/>
      <c r="F29" s="84"/>
      <c r="G29" s="84"/>
      <c r="H29" s="84"/>
      <c r="I29" s="84"/>
      <c r="J29" s="84"/>
      <c r="K29" s="84"/>
      <c r="L29" s="84"/>
      <c r="M29" s="84"/>
      <c r="N29" s="84"/>
      <c r="O29" s="84"/>
      <c r="P29" s="84"/>
      <c r="Q29" s="84"/>
      <c r="R29" s="84"/>
      <c r="S29" s="84"/>
      <c r="T29" s="84"/>
      <c r="U29" s="84"/>
      <c r="V29" s="84"/>
      <c r="W29" s="84"/>
    </row>
    <row r="31" spans="1:52" x14ac:dyDescent="0.2">
      <c r="A31" s="36" t="s">
        <v>105</v>
      </c>
    </row>
    <row r="32" spans="1:52" x14ac:dyDescent="0.2">
      <c r="A32" s="68"/>
      <c r="B32" s="80" t="s">
        <v>78</v>
      </c>
      <c r="C32" s="80"/>
      <c r="D32" s="80"/>
      <c r="E32" s="80"/>
      <c r="F32" s="109" t="s">
        <v>79</v>
      </c>
      <c r="G32" s="109"/>
      <c r="H32" s="109"/>
      <c r="I32" s="109"/>
      <c r="J32" s="109"/>
      <c r="K32" s="109"/>
      <c r="L32" s="109"/>
      <c r="M32" s="109"/>
      <c r="N32" s="109"/>
      <c r="O32" s="109"/>
      <c r="P32" s="109"/>
      <c r="Q32" s="109"/>
      <c r="R32" s="109"/>
      <c r="S32" s="109"/>
      <c r="T32" s="109"/>
      <c r="U32" s="109"/>
      <c r="V32" s="109"/>
      <c r="W32" s="109"/>
    </row>
    <row r="33" spans="1:23" ht="41.25" customHeight="1" x14ac:dyDescent="0.2">
      <c r="A33" s="68"/>
      <c r="B33" s="77" t="s">
        <v>82</v>
      </c>
      <c r="C33" s="77"/>
      <c r="D33" s="77"/>
      <c r="E33" s="77"/>
      <c r="F33" s="88" t="s">
        <v>80</v>
      </c>
      <c r="G33" s="88"/>
      <c r="H33" s="88"/>
      <c r="I33" s="88"/>
      <c r="J33" s="88"/>
      <c r="K33" s="88"/>
      <c r="L33" s="88"/>
      <c r="M33" s="88"/>
      <c r="N33" s="88"/>
      <c r="O33" s="88"/>
      <c r="P33" s="88"/>
      <c r="Q33" s="88"/>
      <c r="R33" s="88"/>
      <c r="S33" s="88"/>
      <c r="T33" s="88"/>
      <c r="U33" s="88"/>
      <c r="V33" s="88"/>
      <c r="W33" s="88"/>
    </row>
    <row r="34" spans="1:23" ht="41.25" customHeight="1" x14ac:dyDescent="0.2">
      <c r="A34" s="68"/>
      <c r="B34" s="77" t="s">
        <v>83</v>
      </c>
      <c r="C34" s="77"/>
      <c r="D34" s="77"/>
      <c r="E34" s="77"/>
      <c r="F34" s="88" t="s">
        <v>85</v>
      </c>
      <c r="G34" s="88"/>
      <c r="H34" s="88"/>
      <c r="I34" s="88"/>
      <c r="J34" s="88"/>
      <c r="K34" s="88"/>
      <c r="L34" s="88"/>
      <c r="M34" s="88"/>
      <c r="N34" s="88"/>
      <c r="O34" s="88"/>
      <c r="P34" s="88"/>
      <c r="Q34" s="88"/>
      <c r="R34" s="88"/>
      <c r="S34" s="88"/>
      <c r="T34" s="88"/>
      <c r="U34" s="88"/>
      <c r="V34" s="88"/>
      <c r="W34" s="88"/>
    </row>
    <row r="35" spans="1:23" ht="41.25" customHeight="1" x14ac:dyDescent="0.2">
      <c r="A35" s="68"/>
      <c r="B35" s="77" t="s">
        <v>84</v>
      </c>
      <c r="C35" s="77"/>
      <c r="D35" s="77"/>
      <c r="E35" s="77"/>
      <c r="F35" s="88" t="s">
        <v>81</v>
      </c>
      <c r="G35" s="88"/>
      <c r="H35" s="88"/>
      <c r="I35" s="88"/>
      <c r="J35" s="88"/>
      <c r="K35" s="88"/>
      <c r="L35" s="88"/>
      <c r="M35" s="88"/>
      <c r="N35" s="88"/>
      <c r="O35" s="88"/>
      <c r="P35" s="88"/>
      <c r="Q35" s="88"/>
      <c r="R35" s="88"/>
      <c r="S35" s="88"/>
      <c r="T35" s="88"/>
      <c r="U35" s="88"/>
      <c r="V35" s="88"/>
      <c r="W35" s="88"/>
    </row>
    <row r="36" spans="1:23" ht="54" customHeight="1" x14ac:dyDescent="0.2">
      <c r="A36" s="68"/>
      <c r="B36" s="76" t="s">
        <v>86</v>
      </c>
      <c r="C36" s="76"/>
      <c r="D36" s="76"/>
      <c r="E36" s="76"/>
      <c r="F36" s="76"/>
      <c r="G36" s="76"/>
      <c r="H36" s="76"/>
      <c r="I36" s="76"/>
      <c r="J36" s="76"/>
      <c r="K36" s="76"/>
      <c r="L36" s="76"/>
      <c r="M36" s="76"/>
      <c r="N36" s="76"/>
      <c r="O36" s="76"/>
      <c r="P36" s="76"/>
      <c r="Q36" s="76"/>
      <c r="R36" s="76"/>
      <c r="S36" s="76"/>
      <c r="T36" s="76"/>
      <c r="U36" s="76"/>
      <c r="V36" s="76"/>
      <c r="W36" s="76"/>
    </row>
  </sheetData>
  <sheetProtection password="E7B8" sheet="1" objects="1" scenarios="1"/>
  <mergeCells count="47">
    <mergeCell ref="V9:W9"/>
    <mergeCell ref="V10:W10"/>
    <mergeCell ref="V11:W11"/>
    <mergeCell ref="V12:W12"/>
    <mergeCell ref="V16:W16"/>
    <mergeCell ref="O25:W25"/>
    <mergeCell ref="F32:W32"/>
    <mergeCell ref="C24:E24"/>
    <mergeCell ref="C25:E25"/>
    <mergeCell ref="B32:E32"/>
    <mergeCell ref="A1:W1"/>
    <mergeCell ref="K7:M7"/>
    <mergeCell ref="B28:W28"/>
    <mergeCell ref="B16:U16"/>
    <mergeCell ref="B19:U19"/>
    <mergeCell ref="B18:U18"/>
    <mergeCell ref="B17:U17"/>
    <mergeCell ref="V8:W8"/>
    <mergeCell ref="B12:U12"/>
    <mergeCell ref="B11:U11"/>
    <mergeCell ref="B10:U10"/>
    <mergeCell ref="B9:U9"/>
    <mergeCell ref="B24:B26"/>
    <mergeCell ref="B8:U8"/>
    <mergeCell ref="C26:E26"/>
    <mergeCell ref="F25:N25"/>
    <mergeCell ref="F27:N27"/>
    <mergeCell ref="O27:W27"/>
    <mergeCell ref="F33:W33"/>
    <mergeCell ref="F34:W34"/>
    <mergeCell ref="F35:W35"/>
    <mergeCell ref="B36:W36"/>
    <mergeCell ref="B33:E33"/>
    <mergeCell ref="V19:W19"/>
    <mergeCell ref="V17:W17"/>
    <mergeCell ref="V18:W18"/>
    <mergeCell ref="B23:E23"/>
    <mergeCell ref="F26:N26"/>
    <mergeCell ref="O26:W26"/>
    <mergeCell ref="B27:E27"/>
    <mergeCell ref="B29:W29"/>
    <mergeCell ref="F23:N23"/>
    <mergeCell ref="B35:E35"/>
    <mergeCell ref="B34:E34"/>
    <mergeCell ref="O23:W23"/>
    <mergeCell ref="F24:N24"/>
    <mergeCell ref="O24:W24"/>
  </mergeCells>
  <phoneticPr fontId="4"/>
  <conditionalFormatting sqref="V9:W9">
    <cfRule type="cellIs" dxfId="14" priority="11" operator="equal">
      <formula>"（選択）"</formula>
    </cfRule>
  </conditionalFormatting>
  <conditionalFormatting sqref="A10:U12">
    <cfRule type="expression" dxfId="13" priority="9">
      <formula>$V$9="はい"</formula>
    </cfRule>
  </conditionalFormatting>
  <conditionalFormatting sqref="V17:W17">
    <cfRule type="cellIs" dxfId="12" priority="6" operator="equal">
      <formula>"（選択）"</formula>
    </cfRule>
  </conditionalFormatting>
  <conditionalFormatting sqref="A18:U19">
    <cfRule type="expression" dxfId="11" priority="3">
      <formula>$V$17="はい"</formula>
    </cfRule>
  </conditionalFormatting>
  <conditionalFormatting sqref="V10:W12">
    <cfRule type="expression" dxfId="10" priority="12">
      <formula>$AB10="NG"</formula>
    </cfRule>
    <cfRule type="cellIs" dxfId="9" priority="13" operator="notEqual">
      <formula>"（選択）"</formula>
    </cfRule>
    <cfRule type="expression" dxfId="8" priority="14">
      <formula>AND($V$9="はい",$V10="（選択）")</formula>
    </cfRule>
  </conditionalFormatting>
  <conditionalFormatting sqref="V18:W19">
    <cfRule type="expression" dxfId="7" priority="15">
      <formula>$AB18="NG"</formula>
    </cfRule>
    <cfRule type="cellIs" dxfId="6" priority="16" operator="notEqual">
      <formula>"（選択）"</formula>
    </cfRule>
    <cfRule type="expression" dxfId="5" priority="17">
      <formula>AND($V$17="はい",$V18="（選択）")</formula>
    </cfRule>
  </conditionalFormatting>
  <dataValidations count="1">
    <dataValidation type="list" allowBlank="1" showInputMessage="1" showErrorMessage="1" sqref="V17:W19 V9:W12">
      <formula1>"（選択）,はい,いいえ"</formula1>
    </dataValidation>
  </dataValidations>
  <hyperlinks>
    <hyperlink ref="K7:L7" location="原油換算エネルギー計算シート!A1" display="別シート"/>
    <hyperlink ref="K7:M7" location="原油換算エネルギー簡易計算シート!A1" display="別シート"/>
  </hyperlink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47"/>
  <sheetViews>
    <sheetView showGridLines="0" zoomScale="85" zoomScaleNormal="85" zoomScaleSheetLayoutView="100" workbookViewId="0">
      <pane ySplit="7" topLeftCell="A8" activePane="bottomLeft" state="frozen"/>
      <selection pane="bottomLeft" activeCell="B1" sqref="B1"/>
    </sheetView>
  </sheetViews>
  <sheetFormatPr defaultColWidth="8.88671875" defaultRowHeight="13.2" x14ac:dyDescent="0.2"/>
  <cols>
    <col min="1" max="1" width="1" style="1" customWidth="1"/>
    <col min="2" max="2" width="3.44140625" style="1" customWidth="1"/>
    <col min="3" max="3" width="9.109375" style="1" customWidth="1"/>
    <col min="4" max="4" width="19.44140625" style="1" customWidth="1"/>
    <col min="5" max="8" width="7.44140625" style="1" customWidth="1"/>
    <col min="9" max="9" width="7.21875" style="3" customWidth="1"/>
    <col min="10" max="10" width="7" style="1" bestFit="1" customWidth="1"/>
    <col min="11" max="14" width="7.44140625" style="1" customWidth="1"/>
    <col min="15" max="16" width="8.77734375" style="1" customWidth="1"/>
    <col min="17" max="17" width="1" style="1" customWidth="1"/>
    <col min="18" max="16384" width="8.88671875" style="1"/>
  </cols>
  <sheetData>
    <row r="1" spans="2:16" ht="19.2" x14ac:dyDescent="0.2">
      <c r="B1" s="2" t="s">
        <v>77</v>
      </c>
      <c r="P1" s="31" t="str">
        <f>判定シート!W2</f>
        <v>2024ver1</v>
      </c>
    </row>
    <row r="2" spans="2:16" ht="6.6" customHeight="1" thickBot="1" x14ac:dyDescent="0.25"/>
    <row r="3" spans="2:16" ht="103.5" customHeight="1" thickBot="1" x14ac:dyDescent="0.25">
      <c r="B3" s="111" t="s">
        <v>73</v>
      </c>
      <c r="C3" s="112"/>
      <c r="D3" s="112"/>
      <c r="E3" s="112"/>
      <c r="F3" s="112"/>
      <c r="G3" s="112"/>
      <c r="H3" s="112"/>
      <c r="I3" s="112"/>
      <c r="J3" s="112"/>
      <c r="K3" s="112"/>
      <c r="L3" s="112"/>
      <c r="M3" s="112"/>
      <c r="N3" s="112"/>
      <c r="O3" s="112"/>
      <c r="P3" s="113"/>
    </row>
    <row r="4" spans="2:16" ht="6.6" customHeight="1" x14ac:dyDescent="0.2"/>
    <row r="5" spans="2:16" x14ac:dyDescent="0.2">
      <c r="B5" s="114" t="s">
        <v>0</v>
      </c>
      <c r="C5" s="114"/>
      <c r="D5" s="114"/>
      <c r="E5" s="135" t="s">
        <v>43</v>
      </c>
      <c r="F5" s="136"/>
      <c r="G5" s="136"/>
      <c r="H5" s="136"/>
      <c r="I5" s="136"/>
      <c r="J5" s="136"/>
      <c r="K5" s="136"/>
      <c r="L5" s="136"/>
      <c r="M5" s="136"/>
      <c r="N5" s="137"/>
      <c r="O5" s="114" t="s">
        <v>44</v>
      </c>
      <c r="P5" s="114"/>
    </row>
    <row r="6" spans="2:16" x14ac:dyDescent="0.2">
      <c r="B6" s="114"/>
      <c r="C6" s="114"/>
      <c r="D6" s="114"/>
      <c r="E6" s="56"/>
      <c r="F6" s="142" t="s">
        <v>74</v>
      </c>
      <c r="G6" s="142"/>
      <c r="H6" s="142"/>
      <c r="I6" s="56"/>
      <c r="J6" s="56"/>
      <c r="K6" s="56"/>
      <c r="L6" s="135" t="s">
        <v>72</v>
      </c>
      <c r="M6" s="136"/>
      <c r="N6" s="137"/>
      <c r="O6" s="140" t="s">
        <v>76</v>
      </c>
      <c r="P6" s="138" t="s">
        <v>75</v>
      </c>
    </row>
    <row r="7" spans="2:16" ht="36" customHeight="1" x14ac:dyDescent="0.2">
      <c r="B7" s="114"/>
      <c r="C7" s="114"/>
      <c r="D7" s="114"/>
      <c r="E7" s="57" t="s">
        <v>56</v>
      </c>
      <c r="F7" s="52" t="s">
        <v>53</v>
      </c>
      <c r="G7" s="52" t="s">
        <v>54</v>
      </c>
      <c r="H7" s="52" t="s">
        <v>55</v>
      </c>
      <c r="I7" s="53" t="s">
        <v>26</v>
      </c>
      <c r="J7" s="54" t="s">
        <v>48</v>
      </c>
      <c r="K7" s="55" t="s">
        <v>45</v>
      </c>
      <c r="L7" s="52" t="s">
        <v>53</v>
      </c>
      <c r="M7" s="52" t="s">
        <v>54</v>
      </c>
      <c r="N7" s="52" t="s">
        <v>55</v>
      </c>
      <c r="O7" s="141"/>
      <c r="P7" s="139"/>
    </row>
    <row r="8" spans="2:16" ht="16.95" customHeight="1" x14ac:dyDescent="0.2">
      <c r="B8" s="127" t="s">
        <v>28</v>
      </c>
      <c r="C8" s="123" t="s">
        <v>1</v>
      </c>
      <c r="D8" s="124"/>
      <c r="E8" s="58">
        <f>SUM(F8:H8)</f>
        <v>0</v>
      </c>
      <c r="F8" s="49"/>
      <c r="G8" s="49"/>
      <c r="H8" s="49"/>
      <c r="I8" s="21" t="s">
        <v>38</v>
      </c>
      <c r="J8" s="18">
        <v>38.200000000000003</v>
      </c>
      <c r="K8" s="16">
        <f>ROUND(E8*$J8,0)</f>
        <v>0</v>
      </c>
      <c r="L8" s="16">
        <f t="shared" ref="L8" si="0">ROUND(F8*$J8,0)</f>
        <v>0</v>
      </c>
      <c r="M8" s="16">
        <f>ROUND(G8*$J8,0)</f>
        <v>0</v>
      </c>
      <c r="N8" s="16">
        <f>ROUND(H8*$J8,0)</f>
        <v>0</v>
      </c>
      <c r="O8" s="19">
        <v>1.8700000000000001E-2</v>
      </c>
      <c r="P8" s="32">
        <f>ROUND(K8*O8*44/12,0)</f>
        <v>0</v>
      </c>
    </row>
    <row r="9" spans="2:16" ht="16.95" customHeight="1" x14ac:dyDescent="0.2">
      <c r="B9" s="128"/>
      <c r="C9" s="123" t="s">
        <v>2</v>
      </c>
      <c r="D9" s="124"/>
      <c r="E9" s="58">
        <f t="shared" ref="E9:E43" si="1">SUM(F9:H9)</f>
        <v>0</v>
      </c>
      <c r="F9" s="49"/>
      <c r="G9" s="49"/>
      <c r="H9" s="49"/>
      <c r="I9" s="21" t="s">
        <v>38</v>
      </c>
      <c r="J9" s="18">
        <v>35.299999999999997</v>
      </c>
      <c r="K9" s="16">
        <f t="shared" ref="K9:K34" si="2">ROUND(E9*$J9,0)</f>
        <v>0</v>
      </c>
      <c r="L9" s="16">
        <f t="shared" ref="L9:L34" si="3">ROUND(F9*$J9,0)</f>
        <v>0</v>
      </c>
      <c r="M9" s="16">
        <f t="shared" ref="M9:M34" si="4">ROUND(G9*$J9,0)</f>
        <v>0</v>
      </c>
      <c r="N9" s="16">
        <f t="shared" ref="N9:N34" si="5">ROUND(H9*$J9,0)</f>
        <v>0</v>
      </c>
      <c r="O9" s="19">
        <v>1.84E-2</v>
      </c>
      <c r="P9" s="32">
        <f t="shared" ref="P9:P29" si="6">ROUND(K9*O9*44/12,0)</f>
        <v>0</v>
      </c>
    </row>
    <row r="10" spans="2:16" ht="16.95" customHeight="1" x14ac:dyDescent="0.2">
      <c r="B10" s="128"/>
      <c r="C10" s="123" t="s">
        <v>35</v>
      </c>
      <c r="D10" s="124"/>
      <c r="E10" s="58">
        <f t="shared" si="1"/>
        <v>0</v>
      </c>
      <c r="F10" s="49"/>
      <c r="G10" s="49"/>
      <c r="H10" s="49"/>
      <c r="I10" s="21" t="s">
        <v>38</v>
      </c>
      <c r="J10" s="18">
        <v>34.6</v>
      </c>
      <c r="K10" s="16">
        <f t="shared" si="2"/>
        <v>0</v>
      </c>
      <c r="L10" s="16">
        <f t="shared" si="3"/>
        <v>0</v>
      </c>
      <c r="M10" s="16">
        <f t="shared" si="4"/>
        <v>0</v>
      </c>
      <c r="N10" s="16">
        <f t="shared" si="5"/>
        <v>0</v>
      </c>
      <c r="O10" s="19">
        <v>1.83E-2</v>
      </c>
      <c r="P10" s="32">
        <f t="shared" si="6"/>
        <v>0</v>
      </c>
    </row>
    <row r="11" spans="2:16" ht="16.95" customHeight="1" x14ac:dyDescent="0.2">
      <c r="B11" s="128"/>
      <c r="C11" s="123" t="s">
        <v>30</v>
      </c>
      <c r="D11" s="124"/>
      <c r="E11" s="58">
        <f t="shared" si="1"/>
        <v>0</v>
      </c>
      <c r="F11" s="49"/>
      <c r="G11" s="49"/>
      <c r="H11" s="49"/>
      <c r="I11" s="21" t="s">
        <v>38</v>
      </c>
      <c r="J11" s="18">
        <v>33.6</v>
      </c>
      <c r="K11" s="16">
        <f t="shared" si="2"/>
        <v>0</v>
      </c>
      <c r="L11" s="16">
        <f t="shared" si="3"/>
        <v>0</v>
      </c>
      <c r="M11" s="16">
        <f t="shared" si="4"/>
        <v>0</v>
      </c>
      <c r="N11" s="16">
        <f t="shared" si="5"/>
        <v>0</v>
      </c>
      <c r="O11" s="19">
        <v>1.8200000000000001E-2</v>
      </c>
      <c r="P11" s="32">
        <f t="shared" si="6"/>
        <v>0</v>
      </c>
    </row>
    <row r="12" spans="2:16" ht="16.95" customHeight="1" x14ac:dyDescent="0.2">
      <c r="B12" s="128"/>
      <c r="C12" s="123" t="s">
        <v>3</v>
      </c>
      <c r="D12" s="124"/>
      <c r="E12" s="58">
        <f t="shared" si="1"/>
        <v>0</v>
      </c>
      <c r="F12" s="49"/>
      <c r="G12" s="49"/>
      <c r="H12" s="49"/>
      <c r="I12" s="21" t="s">
        <v>38</v>
      </c>
      <c r="J12" s="18">
        <v>36.700000000000003</v>
      </c>
      <c r="K12" s="16">
        <f t="shared" si="2"/>
        <v>0</v>
      </c>
      <c r="L12" s="16">
        <f t="shared" si="3"/>
        <v>0</v>
      </c>
      <c r="M12" s="16">
        <f t="shared" si="4"/>
        <v>0</v>
      </c>
      <c r="N12" s="16">
        <f t="shared" si="5"/>
        <v>0</v>
      </c>
      <c r="O12" s="19">
        <v>1.8499999999999999E-2</v>
      </c>
      <c r="P12" s="32">
        <f t="shared" si="6"/>
        <v>0</v>
      </c>
    </row>
    <row r="13" spans="2:16" ht="16.95" customHeight="1" x14ac:dyDescent="0.2">
      <c r="B13" s="128"/>
      <c r="C13" s="123" t="s">
        <v>4</v>
      </c>
      <c r="D13" s="124"/>
      <c r="E13" s="58">
        <f t="shared" si="1"/>
        <v>0</v>
      </c>
      <c r="F13" s="49"/>
      <c r="G13" s="49"/>
      <c r="H13" s="49"/>
      <c r="I13" s="21" t="s">
        <v>38</v>
      </c>
      <c r="J13" s="18">
        <v>37.700000000000003</v>
      </c>
      <c r="K13" s="16">
        <f t="shared" si="2"/>
        <v>0</v>
      </c>
      <c r="L13" s="16">
        <f t="shared" si="3"/>
        <v>0</v>
      </c>
      <c r="M13" s="16">
        <f t="shared" si="4"/>
        <v>0</v>
      </c>
      <c r="N13" s="16">
        <f t="shared" si="5"/>
        <v>0</v>
      </c>
      <c r="O13" s="19">
        <v>1.8700000000000001E-2</v>
      </c>
      <c r="P13" s="32">
        <f t="shared" si="6"/>
        <v>0</v>
      </c>
    </row>
    <row r="14" spans="2:16" ht="16.95" customHeight="1" x14ac:dyDescent="0.2">
      <c r="B14" s="128"/>
      <c r="C14" s="123" t="s">
        <v>5</v>
      </c>
      <c r="D14" s="124"/>
      <c r="E14" s="58">
        <f t="shared" si="1"/>
        <v>0</v>
      </c>
      <c r="F14" s="49"/>
      <c r="G14" s="49"/>
      <c r="H14" s="49"/>
      <c r="I14" s="21" t="s">
        <v>38</v>
      </c>
      <c r="J14" s="18">
        <v>39.1</v>
      </c>
      <c r="K14" s="16">
        <f t="shared" si="2"/>
        <v>0</v>
      </c>
      <c r="L14" s="16">
        <f t="shared" si="3"/>
        <v>0</v>
      </c>
      <c r="M14" s="16">
        <f t="shared" si="4"/>
        <v>0</v>
      </c>
      <c r="N14" s="16">
        <f t="shared" si="5"/>
        <v>0</v>
      </c>
      <c r="O14" s="19">
        <v>1.89E-2</v>
      </c>
      <c r="P14" s="32">
        <f t="shared" si="6"/>
        <v>0</v>
      </c>
    </row>
    <row r="15" spans="2:16" ht="16.95" customHeight="1" x14ac:dyDescent="0.2">
      <c r="B15" s="128"/>
      <c r="C15" s="123" t="s">
        <v>6</v>
      </c>
      <c r="D15" s="124"/>
      <c r="E15" s="58">
        <f t="shared" si="1"/>
        <v>0</v>
      </c>
      <c r="F15" s="49"/>
      <c r="G15" s="49"/>
      <c r="H15" s="49"/>
      <c r="I15" s="21" t="s">
        <v>38</v>
      </c>
      <c r="J15" s="18">
        <v>41.9</v>
      </c>
      <c r="K15" s="16">
        <f t="shared" si="2"/>
        <v>0</v>
      </c>
      <c r="L15" s="16">
        <f t="shared" si="3"/>
        <v>0</v>
      </c>
      <c r="M15" s="16">
        <f t="shared" si="4"/>
        <v>0</v>
      </c>
      <c r="N15" s="16">
        <f t="shared" si="5"/>
        <v>0</v>
      </c>
      <c r="O15" s="19">
        <v>1.95E-2</v>
      </c>
      <c r="P15" s="32">
        <f t="shared" si="6"/>
        <v>0</v>
      </c>
    </row>
    <row r="16" spans="2:16" ht="16.95" customHeight="1" x14ac:dyDescent="0.2">
      <c r="B16" s="128"/>
      <c r="C16" s="123" t="s">
        <v>7</v>
      </c>
      <c r="D16" s="124"/>
      <c r="E16" s="58">
        <f t="shared" si="1"/>
        <v>0</v>
      </c>
      <c r="F16" s="49"/>
      <c r="G16" s="49"/>
      <c r="H16" s="49"/>
      <c r="I16" s="21" t="s">
        <v>31</v>
      </c>
      <c r="J16" s="18">
        <v>40.9</v>
      </c>
      <c r="K16" s="16">
        <f t="shared" si="2"/>
        <v>0</v>
      </c>
      <c r="L16" s="16">
        <f t="shared" si="3"/>
        <v>0</v>
      </c>
      <c r="M16" s="16">
        <f t="shared" si="4"/>
        <v>0</v>
      </c>
      <c r="N16" s="16">
        <f t="shared" si="5"/>
        <v>0</v>
      </c>
      <c r="O16" s="19">
        <v>2.0799999999999999E-2</v>
      </c>
      <c r="P16" s="32">
        <f t="shared" si="6"/>
        <v>0</v>
      </c>
    </row>
    <row r="17" spans="2:23" ht="16.95" customHeight="1" x14ac:dyDescent="0.2">
      <c r="B17" s="128"/>
      <c r="C17" s="123" t="s">
        <v>8</v>
      </c>
      <c r="D17" s="124"/>
      <c r="E17" s="58">
        <f t="shared" si="1"/>
        <v>0</v>
      </c>
      <c r="F17" s="49"/>
      <c r="G17" s="49"/>
      <c r="H17" s="49"/>
      <c r="I17" s="21" t="s">
        <v>31</v>
      </c>
      <c r="J17" s="18">
        <v>29.9</v>
      </c>
      <c r="K17" s="16">
        <f t="shared" si="2"/>
        <v>0</v>
      </c>
      <c r="L17" s="16">
        <f t="shared" si="3"/>
        <v>0</v>
      </c>
      <c r="M17" s="16">
        <f t="shared" si="4"/>
        <v>0</v>
      </c>
      <c r="N17" s="16">
        <f t="shared" si="5"/>
        <v>0</v>
      </c>
      <c r="O17" s="19">
        <v>2.5399999999999999E-2</v>
      </c>
      <c r="P17" s="32">
        <f t="shared" si="6"/>
        <v>0</v>
      </c>
    </row>
    <row r="18" spans="2:23" ht="16.95" customHeight="1" x14ac:dyDescent="0.2">
      <c r="B18" s="128"/>
      <c r="C18" s="132" t="s">
        <v>17</v>
      </c>
      <c r="D18" s="14" t="s">
        <v>20</v>
      </c>
      <c r="E18" s="58">
        <f t="shared" si="1"/>
        <v>0</v>
      </c>
      <c r="F18" s="49"/>
      <c r="G18" s="49"/>
      <c r="H18" s="49"/>
      <c r="I18" s="21" t="s">
        <v>31</v>
      </c>
      <c r="J18" s="18">
        <v>50.8</v>
      </c>
      <c r="K18" s="16">
        <f t="shared" si="2"/>
        <v>0</v>
      </c>
      <c r="L18" s="16">
        <f t="shared" si="3"/>
        <v>0</v>
      </c>
      <c r="M18" s="16">
        <f t="shared" si="4"/>
        <v>0</v>
      </c>
      <c r="N18" s="16">
        <f t="shared" si="5"/>
        <v>0</v>
      </c>
      <c r="O18" s="19">
        <v>1.61E-2</v>
      </c>
      <c r="P18" s="32">
        <f t="shared" si="6"/>
        <v>0</v>
      </c>
    </row>
    <row r="19" spans="2:23" ht="16.95" customHeight="1" x14ac:dyDescent="0.2">
      <c r="B19" s="128"/>
      <c r="C19" s="134"/>
      <c r="D19" s="14" t="s">
        <v>21</v>
      </c>
      <c r="E19" s="58">
        <f t="shared" si="1"/>
        <v>0</v>
      </c>
      <c r="F19" s="49"/>
      <c r="G19" s="49"/>
      <c r="H19" s="49"/>
      <c r="I19" s="21" t="s">
        <v>27</v>
      </c>
      <c r="J19" s="18">
        <v>44.9</v>
      </c>
      <c r="K19" s="16">
        <f t="shared" si="2"/>
        <v>0</v>
      </c>
      <c r="L19" s="16">
        <f t="shared" si="3"/>
        <v>0</v>
      </c>
      <c r="M19" s="16">
        <f t="shared" si="4"/>
        <v>0</v>
      </c>
      <c r="N19" s="16">
        <f t="shared" si="5"/>
        <v>0</v>
      </c>
      <c r="O19" s="19">
        <v>1.4200000000000001E-2</v>
      </c>
      <c r="P19" s="32">
        <f t="shared" si="6"/>
        <v>0</v>
      </c>
    </row>
    <row r="20" spans="2:23" ht="16.95" customHeight="1" x14ac:dyDescent="0.2">
      <c r="B20" s="128"/>
      <c r="C20" s="132" t="s">
        <v>37</v>
      </c>
      <c r="D20" s="14" t="s">
        <v>34</v>
      </c>
      <c r="E20" s="58">
        <f t="shared" si="1"/>
        <v>0</v>
      </c>
      <c r="F20" s="49"/>
      <c r="G20" s="49"/>
      <c r="H20" s="49"/>
      <c r="I20" s="21" t="s">
        <v>31</v>
      </c>
      <c r="J20" s="18">
        <v>54.6</v>
      </c>
      <c r="K20" s="16">
        <f t="shared" si="2"/>
        <v>0</v>
      </c>
      <c r="L20" s="16">
        <f t="shared" si="3"/>
        <v>0</v>
      </c>
      <c r="M20" s="16">
        <f t="shared" si="4"/>
        <v>0</v>
      </c>
      <c r="N20" s="16">
        <f t="shared" si="5"/>
        <v>0</v>
      </c>
      <c r="O20" s="19">
        <v>1.35E-2</v>
      </c>
      <c r="P20" s="32">
        <f t="shared" si="6"/>
        <v>0</v>
      </c>
    </row>
    <row r="21" spans="2:23" ht="16.95" customHeight="1" x14ac:dyDescent="0.2">
      <c r="B21" s="128"/>
      <c r="C21" s="134"/>
      <c r="D21" s="14" t="s">
        <v>22</v>
      </c>
      <c r="E21" s="58">
        <f t="shared" si="1"/>
        <v>0</v>
      </c>
      <c r="F21" s="49"/>
      <c r="G21" s="49"/>
      <c r="H21" s="49"/>
      <c r="I21" s="21" t="s">
        <v>27</v>
      </c>
      <c r="J21" s="18">
        <v>43.5</v>
      </c>
      <c r="K21" s="16">
        <f t="shared" si="2"/>
        <v>0</v>
      </c>
      <c r="L21" s="16">
        <f t="shared" si="3"/>
        <v>0</v>
      </c>
      <c r="M21" s="16">
        <f t="shared" si="4"/>
        <v>0</v>
      </c>
      <c r="N21" s="16">
        <f t="shared" si="5"/>
        <v>0</v>
      </c>
      <c r="O21" s="19">
        <v>1.3899999999999999E-2</v>
      </c>
      <c r="P21" s="32">
        <f t="shared" si="6"/>
        <v>0</v>
      </c>
    </row>
    <row r="22" spans="2:23" ht="16.95" customHeight="1" x14ac:dyDescent="0.2">
      <c r="B22" s="128"/>
      <c r="C22" s="132" t="s">
        <v>18</v>
      </c>
      <c r="D22" s="14" t="s">
        <v>23</v>
      </c>
      <c r="E22" s="58">
        <f t="shared" si="1"/>
        <v>0</v>
      </c>
      <c r="F22" s="49"/>
      <c r="G22" s="49"/>
      <c r="H22" s="49"/>
      <c r="I22" s="21" t="s">
        <v>31</v>
      </c>
      <c r="J22" s="18">
        <v>29</v>
      </c>
      <c r="K22" s="16">
        <f t="shared" si="2"/>
        <v>0</v>
      </c>
      <c r="L22" s="16">
        <f t="shared" si="3"/>
        <v>0</v>
      </c>
      <c r="M22" s="16">
        <f t="shared" si="4"/>
        <v>0</v>
      </c>
      <c r="N22" s="16">
        <f t="shared" si="5"/>
        <v>0</v>
      </c>
      <c r="O22" s="19">
        <v>2.4500000000000001E-2</v>
      </c>
      <c r="P22" s="32">
        <f t="shared" si="6"/>
        <v>0</v>
      </c>
    </row>
    <row r="23" spans="2:23" ht="16.95" customHeight="1" x14ac:dyDescent="0.2">
      <c r="B23" s="128"/>
      <c r="C23" s="133"/>
      <c r="D23" s="14" t="s">
        <v>24</v>
      </c>
      <c r="E23" s="58">
        <f t="shared" si="1"/>
        <v>0</v>
      </c>
      <c r="F23" s="49"/>
      <c r="G23" s="49"/>
      <c r="H23" s="49"/>
      <c r="I23" s="21" t="s">
        <v>31</v>
      </c>
      <c r="J23" s="18">
        <v>25.7</v>
      </c>
      <c r="K23" s="16">
        <f t="shared" si="2"/>
        <v>0</v>
      </c>
      <c r="L23" s="16">
        <f t="shared" si="3"/>
        <v>0</v>
      </c>
      <c r="M23" s="16">
        <f t="shared" si="4"/>
        <v>0</v>
      </c>
      <c r="N23" s="16">
        <f t="shared" si="5"/>
        <v>0</v>
      </c>
      <c r="O23" s="19">
        <v>2.47E-2</v>
      </c>
      <c r="P23" s="32">
        <f t="shared" si="6"/>
        <v>0</v>
      </c>
    </row>
    <row r="24" spans="2:23" ht="16.95" customHeight="1" x14ac:dyDescent="0.2">
      <c r="B24" s="128"/>
      <c r="C24" s="134"/>
      <c r="D24" s="14" t="s">
        <v>25</v>
      </c>
      <c r="E24" s="58">
        <f t="shared" si="1"/>
        <v>0</v>
      </c>
      <c r="F24" s="49"/>
      <c r="G24" s="49"/>
      <c r="H24" s="49"/>
      <c r="I24" s="21" t="s">
        <v>31</v>
      </c>
      <c r="J24" s="18">
        <v>26.9</v>
      </c>
      <c r="K24" s="16">
        <f t="shared" si="2"/>
        <v>0</v>
      </c>
      <c r="L24" s="16">
        <f t="shared" si="3"/>
        <v>0</v>
      </c>
      <c r="M24" s="16">
        <f t="shared" si="4"/>
        <v>0</v>
      </c>
      <c r="N24" s="16">
        <f t="shared" si="5"/>
        <v>0</v>
      </c>
      <c r="O24" s="19">
        <v>2.5499999999999998E-2</v>
      </c>
      <c r="P24" s="32">
        <f t="shared" si="6"/>
        <v>0</v>
      </c>
    </row>
    <row r="25" spans="2:23" ht="16.95" customHeight="1" x14ac:dyDescent="0.2">
      <c r="B25" s="128"/>
      <c r="C25" s="123" t="s">
        <v>9</v>
      </c>
      <c r="D25" s="124"/>
      <c r="E25" s="58">
        <f t="shared" si="1"/>
        <v>0</v>
      </c>
      <c r="F25" s="49"/>
      <c r="G25" s="49"/>
      <c r="H25" s="49"/>
      <c r="I25" s="21" t="s">
        <v>31</v>
      </c>
      <c r="J25" s="18">
        <v>29.4</v>
      </c>
      <c r="K25" s="16">
        <f t="shared" si="2"/>
        <v>0</v>
      </c>
      <c r="L25" s="16">
        <f t="shared" si="3"/>
        <v>0</v>
      </c>
      <c r="M25" s="16">
        <f t="shared" si="4"/>
        <v>0</v>
      </c>
      <c r="N25" s="16">
        <f t="shared" si="5"/>
        <v>0</v>
      </c>
      <c r="O25" s="19">
        <v>2.9399999999999999E-2</v>
      </c>
      <c r="P25" s="32">
        <f t="shared" si="6"/>
        <v>0</v>
      </c>
    </row>
    <row r="26" spans="2:23" ht="16.95" customHeight="1" x14ac:dyDescent="0.2">
      <c r="B26" s="128"/>
      <c r="C26" s="123" t="s">
        <v>32</v>
      </c>
      <c r="D26" s="124"/>
      <c r="E26" s="58">
        <f t="shared" si="1"/>
        <v>0</v>
      </c>
      <c r="F26" s="49"/>
      <c r="G26" s="49"/>
      <c r="H26" s="49"/>
      <c r="I26" s="21" t="s">
        <v>31</v>
      </c>
      <c r="J26" s="18">
        <v>37.299999999999997</v>
      </c>
      <c r="K26" s="16">
        <f t="shared" si="2"/>
        <v>0</v>
      </c>
      <c r="L26" s="16">
        <f t="shared" si="3"/>
        <v>0</v>
      </c>
      <c r="M26" s="16">
        <f t="shared" si="4"/>
        <v>0</v>
      </c>
      <c r="N26" s="16">
        <f t="shared" si="5"/>
        <v>0</v>
      </c>
      <c r="O26" s="19">
        <v>2.0899999999999998E-2</v>
      </c>
      <c r="P26" s="32">
        <f t="shared" si="6"/>
        <v>0</v>
      </c>
    </row>
    <row r="27" spans="2:23" ht="16.95" customHeight="1" x14ac:dyDescent="0.2">
      <c r="B27" s="128"/>
      <c r="C27" s="123" t="s">
        <v>10</v>
      </c>
      <c r="D27" s="124"/>
      <c r="E27" s="58">
        <f t="shared" si="1"/>
        <v>0</v>
      </c>
      <c r="F27" s="49"/>
      <c r="G27" s="49"/>
      <c r="H27" s="49"/>
      <c r="I27" s="21" t="s">
        <v>27</v>
      </c>
      <c r="J27" s="18">
        <v>21.1</v>
      </c>
      <c r="K27" s="16">
        <f t="shared" si="2"/>
        <v>0</v>
      </c>
      <c r="L27" s="16">
        <f t="shared" si="3"/>
        <v>0</v>
      </c>
      <c r="M27" s="16">
        <f t="shared" si="4"/>
        <v>0</v>
      </c>
      <c r="N27" s="16">
        <f t="shared" si="5"/>
        <v>0</v>
      </c>
      <c r="O27" s="19">
        <v>1.0999999999999999E-2</v>
      </c>
      <c r="P27" s="32">
        <f t="shared" si="6"/>
        <v>0</v>
      </c>
      <c r="W27" s="1" t="s">
        <v>115</v>
      </c>
    </row>
    <row r="28" spans="2:23" ht="16.95" customHeight="1" x14ac:dyDescent="0.2">
      <c r="B28" s="128"/>
      <c r="C28" s="123" t="s">
        <v>11</v>
      </c>
      <c r="D28" s="124"/>
      <c r="E28" s="58">
        <f t="shared" si="1"/>
        <v>0</v>
      </c>
      <c r="F28" s="49"/>
      <c r="G28" s="49"/>
      <c r="H28" s="49"/>
      <c r="I28" s="21" t="s">
        <v>27</v>
      </c>
      <c r="J28" s="15">
        <v>3.41</v>
      </c>
      <c r="K28" s="16">
        <f t="shared" si="2"/>
        <v>0</v>
      </c>
      <c r="L28" s="16">
        <f t="shared" si="3"/>
        <v>0</v>
      </c>
      <c r="M28" s="16">
        <f t="shared" si="4"/>
        <v>0</v>
      </c>
      <c r="N28" s="16">
        <f t="shared" si="5"/>
        <v>0</v>
      </c>
      <c r="O28" s="19">
        <v>2.63E-2</v>
      </c>
      <c r="P28" s="32">
        <f t="shared" si="6"/>
        <v>0</v>
      </c>
    </row>
    <row r="29" spans="2:23" ht="16.95" customHeight="1" thickBot="1" x14ac:dyDescent="0.25">
      <c r="B29" s="128"/>
      <c r="C29" s="123" t="s">
        <v>12</v>
      </c>
      <c r="D29" s="124"/>
      <c r="E29" s="58">
        <f t="shared" si="1"/>
        <v>0</v>
      </c>
      <c r="F29" s="49"/>
      <c r="G29" s="49"/>
      <c r="H29" s="49"/>
      <c r="I29" s="21" t="s">
        <v>27</v>
      </c>
      <c r="J29" s="20">
        <v>8.41</v>
      </c>
      <c r="K29" s="16">
        <f t="shared" si="2"/>
        <v>0</v>
      </c>
      <c r="L29" s="16">
        <f t="shared" si="3"/>
        <v>0</v>
      </c>
      <c r="M29" s="16">
        <f t="shared" si="4"/>
        <v>0</v>
      </c>
      <c r="N29" s="16">
        <f t="shared" si="5"/>
        <v>0</v>
      </c>
      <c r="O29" s="19">
        <v>3.8399999999999997E-2</v>
      </c>
      <c r="P29" s="32">
        <f t="shared" si="6"/>
        <v>0</v>
      </c>
    </row>
    <row r="30" spans="2:23" ht="16.95" customHeight="1" thickBot="1" x14ac:dyDescent="0.25">
      <c r="B30" s="128"/>
      <c r="C30" s="122" t="s">
        <v>36</v>
      </c>
      <c r="D30" s="125"/>
      <c r="E30" s="58">
        <f t="shared" si="1"/>
        <v>0</v>
      </c>
      <c r="F30" s="45"/>
      <c r="G30" s="49"/>
      <c r="H30" s="45"/>
      <c r="I30" s="37" t="s">
        <v>27</v>
      </c>
      <c r="J30" s="28">
        <v>45</v>
      </c>
      <c r="K30" s="16">
        <f t="shared" si="2"/>
        <v>0</v>
      </c>
      <c r="L30" s="16">
        <f t="shared" si="3"/>
        <v>0</v>
      </c>
      <c r="M30" s="16">
        <f t="shared" si="4"/>
        <v>0</v>
      </c>
      <c r="N30" s="16">
        <f t="shared" si="5"/>
        <v>0</v>
      </c>
      <c r="O30" s="38">
        <v>1.3599999999999999E-2</v>
      </c>
      <c r="P30" s="39">
        <f>ROUND(K30*O30*44/12,0)</f>
        <v>0</v>
      </c>
    </row>
    <row r="31" spans="2:23" ht="16.95" customHeight="1" x14ac:dyDescent="0.2">
      <c r="B31" s="128"/>
      <c r="C31" s="129" t="s">
        <v>52</v>
      </c>
      <c r="D31" s="46"/>
      <c r="E31" s="58">
        <f t="shared" si="1"/>
        <v>0</v>
      </c>
      <c r="F31" s="49"/>
      <c r="G31" s="49"/>
      <c r="H31" s="49"/>
      <c r="I31" s="47"/>
      <c r="J31" s="44"/>
      <c r="K31" s="16">
        <f t="shared" si="2"/>
        <v>0</v>
      </c>
      <c r="L31" s="16">
        <f t="shared" si="3"/>
        <v>0</v>
      </c>
      <c r="M31" s="16">
        <f t="shared" si="4"/>
        <v>0</v>
      </c>
      <c r="N31" s="16">
        <f t="shared" si="5"/>
        <v>0</v>
      </c>
      <c r="O31" s="48"/>
      <c r="P31" s="39">
        <f>ROUND(K31*O31*44/12,0)</f>
        <v>0</v>
      </c>
    </row>
    <row r="32" spans="2:23" ht="16.95" customHeight="1" x14ac:dyDescent="0.2">
      <c r="B32" s="128"/>
      <c r="C32" s="130"/>
      <c r="D32" s="46"/>
      <c r="E32" s="58">
        <f t="shared" si="1"/>
        <v>0</v>
      </c>
      <c r="F32" s="49"/>
      <c r="G32" s="49"/>
      <c r="H32" s="49"/>
      <c r="I32" s="47"/>
      <c r="J32" s="43"/>
      <c r="K32" s="16">
        <f t="shared" si="2"/>
        <v>0</v>
      </c>
      <c r="L32" s="16">
        <f t="shared" si="3"/>
        <v>0</v>
      </c>
      <c r="M32" s="16">
        <f t="shared" si="4"/>
        <v>0</v>
      </c>
      <c r="N32" s="16">
        <f t="shared" si="5"/>
        <v>0</v>
      </c>
      <c r="O32" s="48"/>
      <c r="P32" s="39">
        <f t="shared" ref="P32:P35" si="7">ROUND(K32*O32*44/12,0)</f>
        <v>0</v>
      </c>
    </row>
    <row r="33" spans="2:16" ht="16.95" customHeight="1" x14ac:dyDescent="0.2">
      <c r="B33" s="128"/>
      <c r="C33" s="130"/>
      <c r="D33" s="46"/>
      <c r="E33" s="58">
        <f t="shared" si="1"/>
        <v>0</v>
      </c>
      <c r="F33" s="49"/>
      <c r="G33" s="49"/>
      <c r="H33" s="49"/>
      <c r="I33" s="47"/>
      <c r="J33" s="43"/>
      <c r="K33" s="16">
        <f t="shared" si="2"/>
        <v>0</v>
      </c>
      <c r="L33" s="16">
        <f t="shared" si="3"/>
        <v>0</v>
      </c>
      <c r="M33" s="16">
        <f t="shared" si="4"/>
        <v>0</v>
      </c>
      <c r="N33" s="16">
        <f t="shared" si="5"/>
        <v>0</v>
      </c>
      <c r="O33" s="48"/>
      <c r="P33" s="39">
        <f t="shared" si="7"/>
        <v>0</v>
      </c>
    </row>
    <row r="34" spans="2:16" ht="16.95" customHeight="1" x14ac:dyDescent="0.2">
      <c r="B34" s="128"/>
      <c r="C34" s="130"/>
      <c r="D34" s="46"/>
      <c r="E34" s="58">
        <f t="shared" si="1"/>
        <v>0</v>
      </c>
      <c r="F34" s="49"/>
      <c r="G34" s="49"/>
      <c r="H34" s="49"/>
      <c r="I34" s="47"/>
      <c r="J34" s="43"/>
      <c r="K34" s="16">
        <f t="shared" si="2"/>
        <v>0</v>
      </c>
      <c r="L34" s="16">
        <f t="shared" si="3"/>
        <v>0</v>
      </c>
      <c r="M34" s="16">
        <f t="shared" si="4"/>
        <v>0</v>
      </c>
      <c r="N34" s="16">
        <f t="shared" si="5"/>
        <v>0</v>
      </c>
      <c r="O34" s="48"/>
      <c r="P34" s="39">
        <f t="shared" si="7"/>
        <v>0</v>
      </c>
    </row>
    <row r="35" spans="2:16" ht="16.95" customHeight="1" x14ac:dyDescent="0.2">
      <c r="B35" s="128"/>
      <c r="C35" s="131"/>
      <c r="D35" s="46"/>
      <c r="E35" s="58">
        <f t="shared" si="1"/>
        <v>0</v>
      </c>
      <c r="F35" s="49"/>
      <c r="G35" s="49"/>
      <c r="H35" s="49"/>
      <c r="I35" s="47"/>
      <c r="J35" s="43"/>
      <c r="K35" s="16">
        <f>ROUND(E35*$J35,0)</f>
        <v>0</v>
      </c>
      <c r="L35" s="16">
        <f>ROUND(F35*$J35,0)</f>
        <v>0</v>
      </c>
      <c r="M35" s="16">
        <f>ROUND(G35*$J35,0)</f>
        <v>0</v>
      </c>
      <c r="N35" s="16">
        <f>ROUND(H35*$J35,0)</f>
        <v>0</v>
      </c>
      <c r="O35" s="48"/>
      <c r="P35" s="39">
        <f t="shared" si="7"/>
        <v>0</v>
      </c>
    </row>
    <row r="36" spans="2:16" ht="16.95" customHeight="1" x14ac:dyDescent="0.2">
      <c r="B36" s="128"/>
      <c r="C36" s="126" t="s">
        <v>40</v>
      </c>
      <c r="D36" s="126"/>
      <c r="E36" s="40"/>
      <c r="F36" s="40"/>
      <c r="G36" s="40"/>
      <c r="H36" s="40"/>
      <c r="I36" s="40"/>
      <c r="J36" s="11"/>
      <c r="K36" s="41">
        <f>SUM(K8:K35)</f>
        <v>0</v>
      </c>
      <c r="L36" s="41">
        <f t="shared" ref="L36:N36" si="8">SUM(L8:L35)</f>
        <v>0</v>
      </c>
      <c r="M36" s="41">
        <f t="shared" si="8"/>
        <v>0</v>
      </c>
      <c r="N36" s="41">
        <f t="shared" si="8"/>
        <v>0</v>
      </c>
      <c r="O36" s="42"/>
      <c r="P36" s="22">
        <f>SUM(P8:P35)</f>
        <v>0</v>
      </c>
    </row>
    <row r="37" spans="2:16" ht="16.95" customHeight="1" x14ac:dyDescent="0.2">
      <c r="B37" s="127" t="s">
        <v>29</v>
      </c>
      <c r="C37" s="123" t="s">
        <v>13</v>
      </c>
      <c r="D37" s="124"/>
      <c r="E37" s="58">
        <f t="shared" si="1"/>
        <v>0</v>
      </c>
      <c r="F37" s="49"/>
      <c r="G37" s="49"/>
      <c r="H37" s="49"/>
      <c r="I37" s="21" t="s">
        <v>33</v>
      </c>
      <c r="J37" s="15">
        <v>1.02</v>
      </c>
      <c r="K37" s="16">
        <f t="shared" ref="K37:K40" si="9">ROUND(E37*$J37,0)</f>
        <v>0</v>
      </c>
      <c r="L37" s="16">
        <f t="shared" ref="L37:L40" si="10">ROUND(F37*$J37,0)</f>
        <v>0</v>
      </c>
      <c r="M37" s="16">
        <f t="shared" ref="M37:M40" si="11">ROUND(G37*$J37,0)</f>
        <v>0</v>
      </c>
      <c r="N37" s="16">
        <f t="shared" ref="N37:N40" si="12">ROUND(H37*$J37,0)</f>
        <v>0</v>
      </c>
      <c r="O37" s="17">
        <v>0.06</v>
      </c>
      <c r="P37" s="32">
        <f>ROUND(K37*O37,0)</f>
        <v>0</v>
      </c>
    </row>
    <row r="38" spans="2:16" ht="16.95" customHeight="1" x14ac:dyDescent="0.2">
      <c r="B38" s="128"/>
      <c r="C38" s="123" t="s">
        <v>14</v>
      </c>
      <c r="D38" s="124"/>
      <c r="E38" s="58">
        <f t="shared" si="1"/>
        <v>0</v>
      </c>
      <c r="F38" s="49"/>
      <c r="G38" s="49"/>
      <c r="H38" s="49"/>
      <c r="I38" s="21" t="s">
        <v>33</v>
      </c>
      <c r="J38" s="15">
        <v>1.36</v>
      </c>
      <c r="K38" s="16">
        <f t="shared" si="9"/>
        <v>0</v>
      </c>
      <c r="L38" s="16">
        <f t="shared" si="10"/>
        <v>0</v>
      </c>
      <c r="M38" s="16">
        <f t="shared" si="11"/>
        <v>0</v>
      </c>
      <c r="N38" s="16">
        <f t="shared" si="12"/>
        <v>0</v>
      </c>
      <c r="O38" s="17">
        <v>5.7000000000000002E-2</v>
      </c>
      <c r="P38" s="32">
        <f t="shared" ref="P38:P40" si="13">ROUND(K38*O38,0)</f>
        <v>0</v>
      </c>
    </row>
    <row r="39" spans="2:16" ht="16.95" customHeight="1" x14ac:dyDescent="0.2">
      <c r="B39" s="128"/>
      <c r="C39" s="123" t="s">
        <v>15</v>
      </c>
      <c r="D39" s="124"/>
      <c r="E39" s="58">
        <f t="shared" si="1"/>
        <v>0</v>
      </c>
      <c r="F39" s="49"/>
      <c r="G39" s="49"/>
      <c r="H39" s="49"/>
      <c r="I39" s="21" t="s">
        <v>33</v>
      </c>
      <c r="J39" s="15">
        <v>1.36</v>
      </c>
      <c r="K39" s="16">
        <f t="shared" si="9"/>
        <v>0</v>
      </c>
      <c r="L39" s="16">
        <f t="shared" si="10"/>
        <v>0</v>
      </c>
      <c r="M39" s="16">
        <f t="shared" si="11"/>
        <v>0</v>
      </c>
      <c r="N39" s="16">
        <f t="shared" si="12"/>
        <v>0</v>
      </c>
      <c r="O39" s="17">
        <v>5.7000000000000002E-2</v>
      </c>
      <c r="P39" s="32">
        <f t="shared" si="13"/>
        <v>0</v>
      </c>
    </row>
    <row r="40" spans="2:16" ht="16.95" customHeight="1" x14ac:dyDescent="0.2">
      <c r="B40" s="128"/>
      <c r="C40" s="123" t="s">
        <v>16</v>
      </c>
      <c r="D40" s="124"/>
      <c r="E40" s="58">
        <f t="shared" si="1"/>
        <v>0</v>
      </c>
      <c r="F40" s="49"/>
      <c r="G40" s="49"/>
      <c r="H40" s="49"/>
      <c r="I40" s="21" t="s">
        <v>33</v>
      </c>
      <c r="J40" s="15">
        <v>1.36</v>
      </c>
      <c r="K40" s="16">
        <f t="shared" si="9"/>
        <v>0</v>
      </c>
      <c r="L40" s="16">
        <f t="shared" si="10"/>
        <v>0</v>
      </c>
      <c r="M40" s="16">
        <f t="shared" si="11"/>
        <v>0</v>
      </c>
      <c r="N40" s="16">
        <f t="shared" si="12"/>
        <v>0</v>
      </c>
      <c r="O40" s="17">
        <v>5.7000000000000002E-2</v>
      </c>
      <c r="P40" s="32">
        <f t="shared" si="13"/>
        <v>0</v>
      </c>
    </row>
    <row r="41" spans="2:16" ht="16.95" customHeight="1" thickBot="1" x14ac:dyDescent="0.25">
      <c r="B41" s="128"/>
      <c r="C41" s="115" t="s">
        <v>42</v>
      </c>
      <c r="D41" s="115"/>
      <c r="E41" s="50">
        <f>SUM(E37:E40)</f>
        <v>0</v>
      </c>
      <c r="F41" s="50">
        <f t="shared" ref="F41:H41" si="14">SUM(F37:F40)</f>
        <v>0</v>
      </c>
      <c r="G41" s="50">
        <f t="shared" si="14"/>
        <v>0</v>
      </c>
      <c r="H41" s="50">
        <f t="shared" si="14"/>
        <v>0</v>
      </c>
      <c r="I41" s="26" t="s">
        <v>33</v>
      </c>
      <c r="J41" s="5"/>
      <c r="K41" s="6">
        <f>SUM(K37:K40)</f>
        <v>0</v>
      </c>
      <c r="L41" s="6">
        <f t="shared" ref="L41:N41" si="15">SUM(L37:L40)</f>
        <v>0</v>
      </c>
      <c r="M41" s="6">
        <f t="shared" si="15"/>
        <v>0</v>
      </c>
      <c r="N41" s="6">
        <f t="shared" si="15"/>
        <v>0</v>
      </c>
      <c r="O41" s="12"/>
      <c r="P41" s="23">
        <f>SUM(P37:P40)</f>
        <v>0</v>
      </c>
    </row>
    <row r="42" spans="2:16" ht="16.95" customHeight="1" x14ac:dyDescent="0.2">
      <c r="B42" s="119" t="s">
        <v>19</v>
      </c>
      <c r="C42" s="121" t="s">
        <v>46</v>
      </c>
      <c r="D42" s="122"/>
      <c r="E42" s="58">
        <f t="shared" si="1"/>
        <v>0</v>
      </c>
      <c r="F42" s="49"/>
      <c r="G42" s="49"/>
      <c r="H42" s="49"/>
      <c r="I42" s="21" t="s">
        <v>39</v>
      </c>
      <c r="J42" s="15">
        <v>9.9700000000000006</v>
      </c>
      <c r="K42" s="16">
        <f>ROUND(E42*$J42,0)</f>
        <v>0</v>
      </c>
      <c r="L42" s="16">
        <f>ROUND(F42*$J42,0)</f>
        <v>0</v>
      </c>
      <c r="M42" s="16">
        <f>ROUND(G42*$J42,0)</f>
        <v>0</v>
      </c>
      <c r="N42" s="16">
        <f>ROUND(H42*$J42,0)</f>
        <v>0</v>
      </c>
      <c r="O42" s="29">
        <v>4.57E-4</v>
      </c>
      <c r="P42" s="33">
        <f>ROUND((E42)*O42*1000,0)</f>
        <v>0</v>
      </c>
    </row>
    <row r="43" spans="2:16" ht="16.95" customHeight="1" thickBot="1" x14ac:dyDescent="0.25">
      <c r="B43" s="119"/>
      <c r="C43" s="121" t="s">
        <v>47</v>
      </c>
      <c r="D43" s="122"/>
      <c r="E43" s="58">
        <f t="shared" si="1"/>
        <v>0</v>
      </c>
      <c r="F43" s="49"/>
      <c r="G43" s="49"/>
      <c r="H43" s="49"/>
      <c r="I43" s="21" t="s">
        <v>39</v>
      </c>
      <c r="J43" s="15">
        <v>9.2799999999999994</v>
      </c>
      <c r="K43" s="16">
        <f t="shared" ref="K43" si="16">ROUND(E43*$J43,0)</f>
        <v>0</v>
      </c>
      <c r="L43" s="16">
        <f t="shared" ref="L43" si="17">ROUND(F43*$J43,0)</f>
        <v>0</v>
      </c>
      <c r="M43" s="16">
        <f t="shared" ref="M43" si="18">ROUND(G43*$J43,0)</f>
        <v>0</v>
      </c>
      <c r="N43" s="16">
        <f t="shared" ref="N43" si="19">ROUND(H43*$J43,0)</f>
        <v>0</v>
      </c>
      <c r="O43" s="30">
        <v>4.57E-4</v>
      </c>
      <c r="P43" s="33">
        <f>ROUND((E43)*O43*1000,0)</f>
        <v>0</v>
      </c>
    </row>
    <row r="44" spans="2:16" ht="16.95" customHeight="1" thickBot="1" x14ac:dyDescent="0.25">
      <c r="B44" s="120"/>
      <c r="C44" s="116" t="s">
        <v>41</v>
      </c>
      <c r="D44" s="116"/>
      <c r="E44" s="25">
        <f>SUM(E42:E43)</f>
        <v>0</v>
      </c>
      <c r="F44" s="51"/>
      <c r="G44" s="51"/>
      <c r="H44" s="51"/>
      <c r="I44" s="27" t="s">
        <v>39</v>
      </c>
      <c r="J44" s="5"/>
      <c r="K44" s="6">
        <f>SUM(K42:K43)</f>
        <v>0</v>
      </c>
      <c r="L44" s="6">
        <f t="shared" ref="L44:N44" si="20">SUM(L42:L43)</f>
        <v>0</v>
      </c>
      <c r="M44" s="6">
        <f t="shared" si="20"/>
        <v>0</v>
      </c>
      <c r="N44" s="6">
        <f t="shared" si="20"/>
        <v>0</v>
      </c>
      <c r="O44" s="13"/>
      <c r="P44" s="23">
        <f>SUM(P42:P43)</f>
        <v>0</v>
      </c>
    </row>
    <row r="45" spans="2:16" ht="16.95" customHeight="1" thickTop="1" thickBot="1" x14ac:dyDescent="0.25">
      <c r="B45" s="117" t="s">
        <v>49</v>
      </c>
      <c r="C45" s="118"/>
      <c r="D45" s="118"/>
      <c r="E45" s="7"/>
      <c r="F45" s="7"/>
      <c r="G45" s="7"/>
      <c r="H45" s="7"/>
      <c r="I45" s="8"/>
      <c r="J45" s="9"/>
      <c r="K45" s="10">
        <f>ROUND(K36+K41+K44,0)</f>
        <v>0</v>
      </c>
      <c r="L45" s="10">
        <f t="shared" ref="L45:N45" si="21">ROUND(L36+L41+L44,0)</f>
        <v>0</v>
      </c>
      <c r="M45" s="10">
        <f t="shared" si="21"/>
        <v>0</v>
      </c>
      <c r="N45" s="10">
        <f t="shared" si="21"/>
        <v>0</v>
      </c>
      <c r="O45" s="9"/>
      <c r="P45" s="24">
        <f>ROUND(P36+P41+P44,0)</f>
        <v>0</v>
      </c>
    </row>
    <row r="46" spans="2:16" ht="41.4" customHeight="1" thickTop="1" thickBot="1" x14ac:dyDescent="0.25">
      <c r="B46" s="110" t="s">
        <v>50</v>
      </c>
      <c r="C46" s="110"/>
      <c r="D46" s="110"/>
      <c r="E46" s="110"/>
      <c r="F46" s="110"/>
      <c r="G46" s="110"/>
      <c r="H46" s="110"/>
      <c r="I46" s="110"/>
      <c r="J46" s="110"/>
      <c r="K46" s="59">
        <f>ROUND(K45*0.0258,0)</f>
        <v>0</v>
      </c>
      <c r="L46" s="60">
        <f>ROUND(L45*0.0258,0)</f>
        <v>0</v>
      </c>
      <c r="M46" s="61">
        <f>ROUND(M45*0.0258,0)</f>
        <v>0</v>
      </c>
      <c r="N46" s="61">
        <f>ROUND(N45*0.0258,0)</f>
        <v>0</v>
      </c>
      <c r="O46" s="34" t="s">
        <v>51</v>
      </c>
      <c r="P46" s="35">
        <f>P45</f>
        <v>0</v>
      </c>
    </row>
    <row r="47" spans="2:16" ht="10.199999999999999" customHeight="1" thickTop="1" x14ac:dyDescent="0.2">
      <c r="K47" s="3"/>
      <c r="L47" s="3"/>
      <c r="M47" s="3"/>
      <c r="N47" s="3"/>
    </row>
  </sheetData>
  <sheetProtection password="E7B8" sheet="1" objects="1" scenarios="1"/>
  <mergeCells count="42">
    <mergeCell ref="L6:N6"/>
    <mergeCell ref="E5:N5"/>
    <mergeCell ref="P6:P7"/>
    <mergeCell ref="O6:O7"/>
    <mergeCell ref="C14:D14"/>
    <mergeCell ref="C12:D12"/>
    <mergeCell ref="C13:D13"/>
    <mergeCell ref="F6:H6"/>
    <mergeCell ref="B5:D7"/>
    <mergeCell ref="B8:B36"/>
    <mergeCell ref="C8:D8"/>
    <mergeCell ref="C9:D9"/>
    <mergeCell ref="C16:D16"/>
    <mergeCell ref="C17:D17"/>
    <mergeCell ref="C18:C19"/>
    <mergeCell ref="C20:C21"/>
    <mergeCell ref="C10:D10"/>
    <mergeCell ref="C11:D11"/>
    <mergeCell ref="C38:D38"/>
    <mergeCell ref="C39:D39"/>
    <mergeCell ref="C40:D40"/>
    <mergeCell ref="C15:D15"/>
    <mergeCell ref="C31:C35"/>
    <mergeCell ref="C22:C24"/>
    <mergeCell ref="C25:D25"/>
    <mergeCell ref="C26:D26"/>
    <mergeCell ref="B46:J46"/>
    <mergeCell ref="B3:P3"/>
    <mergeCell ref="O5:P5"/>
    <mergeCell ref="C41:D41"/>
    <mergeCell ref="C44:D44"/>
    <mergeCell ref="B45:D45"/>
    <mergeCell ref="B42:B44"/>
    <mergeCell ref="C42:D42"/>
    <mergeCell ref="C43:D43"/>
    <mergeCell ref="C27:D27"/>
    <mergeCell ref="C28:D28"/>
    <mergeCell ref="C29:D29"/>
    <mergeCell ref="C30:D30"/>
    <mergeCell ref="C36:D36"/>
    <mergeCell ref="B37:B41"/>
    <mergeCell ref="C37:D37"/>
  </mergeCells>
  <phoneticPr fontId="4"/>
  <conditionalFormatting sqref="F42:H43 F37:H40 F8:H35">
    <cfRule type="containsBlanks" dxfId="4" priority="7">
      <formula>LEN(TRIM(F8))=0</formula>
    </cfRule>
  </conditionalFormatting>
  <conditionalFormatting sqref="O42:O43">
    <cfRule type="cellIs" dxfId="3" priority="6" operator="notEqual">
      <formula>0.000457</formula>
    </cfRule>
  </conditionalFormatting>
  <conditionalFormatting sqref="J30:J35">
    <cfRule type="cellIs" dxfId="2" priority="5" operator="notEqual">
      <formula>45</formula>
    </cfRule>
  </conditionalFormatting>
  <conditionalFormatting sqref="I31:J35 O31:O35">
    <cfRule type="containsBlanks" dxfId="1" priority="4">
      <formula>LEN(TRIM(I31))=0</formula>
    </cfRule>
  </conditionalFormatting>
  <conditionalFormatting sqref="D31:D35">
    <cfRule type="containsBlanks" dxfId="0" priority="3">
      <formula>LEN(TRIM(D31))=0</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判定シート</vt:lpstr>
      <vt:lpstr>原油換算エネルギー簡易計算シート</vt:lpstr>
      <vt:lpstr>原油換算エネルギー簡易計算シート!Print_Area</vt:lpstr>
      <vt:lpstr>判定シート!Print_Area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2020-05-22T03:01:35Z</dcterms:created>
  <dcterms:modified xsi:type="dcterms:W3CDTF">2024-04-11T09:37:07Z</dcterms:modified>
  <cp:category/>
</cp:coreProperties>
</file>