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0_01統計管理課\02_普及\01_刊行物\01_県勢要覧\05_要覧原稿\05_ホームページ\HP掲載用Excel(R2)\"/>
    </mc:Choice>
  </mc:AlternateContent>
  <bookViews>
    <workbookView xWindow="0" yWindow="0" windowWidth="19200" windowHeight="7035"/>
  </bookViews>
  <sheets>
    <sheet name="16-1" sheetId="8" r:id="rId1"/>
    <sheet name="16-2" sheetId="9" r:id="rId2"/>
    <sheet name="16-3" sheetId="4" r:id="rId3"/>
    <sheet name="16-4" sheetId="12" r:id="rId4"/>
    <sheet name="16-5" sheetId="13" r:id="rId5"/>
    <sheet name="16-6" sheetId="15" r:id="rId6"/>
    <sheet name="16-7" sheetId="16" r:id="rId7"/>
    <sheet name="16-8-1" sheetId="17" r:id="rId8"/>
    <sheet name="16-8-2" sheetId="18" r:id="rId9"/>
    <sheet name="16-9" sheetId="14" r:id="rId10"/>
    <sheet name="16-10" sheetId="1" r:id="rId11"/>
    <sheet name="16-11" sheetId="2" r:id="rId12"/>
    <sheet name="16-12" sheetId="3" r:id="rId13"/>
    <sheet name="16-13" sheetId="5" r:id="rId14"/>
    <sheet name="16-14" sheetId="6" r:id="rId15"/>
    <sheet name="16-15" sheetId="7" r:id="rId16"/>
  </sheets>
  <definedNames>
    <definedName name="_xlnm.Print_Area" localSheetId="0">'16-1'!$A$1:$J$27</definedName>
    <definedName name="_xlnm.Print_Area" localSheetId="13">'16-13'!$A$1:$U$47</definedName>
    <definedName name="_xlnm.Print_Area" localSheetId="1">'16-2'!$A$1:$K$29</definedName>
    <definedName name="_xlnm.Print_Area" localSheetId="3">'16-4'!$A$1:$G$50</definedName>
    <definedName name="_xlnm.Print_Area" localSheetId="4">'16-5'!$A$1:$F$43</definedName>
    <definedName name="_xlnm.Print_Area" localSheetId="9">'16-9'!$A$1:$G$29</definedName>
  </definedNames>
  <calcPr calcId="152511"/>
</workbook>
</file>

<file path=xl/calcChain.xml><?xml version="1.0" encoding="utf-8"?>
<calcChain xmlns="http://schemas.openxmlformats.org/spreadsheetml/2006/main">
  <c r="I38" i="4" l="1"/>
  <c r="I39" i="4"/>
  <c r="I40" i="4"/>
  <c r="I41" i="4"/>
  <c r="I42" i="4"/>
  <c r="G35" i="4"/>
  <c r="G42" i="4"/>
  <c r="G40" i="4"/>
  <c r="E10" i="14" l="1"/>
  <c r="F10" i="14"/>
  <c r="G10" i="14"/>
  <c r="D12" i="14"/>
  <c r="D8" i="14" s="1"/>
  <c r="G15" i="14"/>
  <c r="G17" i="14"/>
  <c r="G18" i="14"/>
  <c r="G19" i="14"/>
  <c r="E20" i="14"/>
  <c r="E12" i="14" s="1"/>
  <c r="F21" i="14"/>
  <c r="F12" i="14" s="1"/>
  <c r="G21" i="14"/>
  <c r="D8" i="13"/>
  <c r="E8" i="13"/>
  <c r="F10" i="13"/>
  <c r="F11" i="13"/>
  <c r="F12" i="13"/>
  <c r="F13" i="13"/>
  <c r="F14" i="13"/>
  <c r="F16" i="13"/>
  <c r="F17" i="13"/>
  <c r="F18" i="13"/>
  <c r="F19" i="13"/>
  <c r="F20" i="13"/>
  <c r="F22" i="13"/>
  <c r="F23" i="13"/>
  <c r="F24" i="13"/>
  <c r="F25" i="13"/>
  <c r="F26" i="13"/>
  <c r="F27" i="13"/>
  <c r="D34" i="13"/>
  <c r="F34" i="13" s="1"/>
  <c r="E34" i="13"/>
  <c r="F36" i="13"/>
  <c r="F37" i="13"/>
  <c r="F38" i="13"/>
  <c r="F39" i="13"/>
  <c r="F40" i="13"/>
  <c r="F41" i="13"/>
  <c r="F8" i="13" l="1"/>
  <c r="F8" i="14"/>
  <c r="E8" i="14"/>
  <c r="G20" i="14"/>
  <c r="G12" i="14" s="1"/>
  <c r="G8" i="14" s="1"/>
  <c r="L16" i="9"/>
  <c r="K22" i="8"/>
  <c r="L14" i="9"/>
  <c r="L10" i="9"/>
  <c r="K17" i="8"/>
  <c r="K7" i="8" l="1"/>
  <c r="K21" i="8"/>
  <c r="K12" i="8"/>
  <c r="K16" i="8"/>
  <c r="K9" i="8"/>
  <c r="K13" i="8"/>
  <c r="K24" i="8"/>
  <c r="K19" i="8"/>
  <c r="K11" i="8"/>
  <c r="K15" i="8"/>
  <c r="K10" i="8"/>
  <c r="L26" i="9"/>
  <c r="L17" i="9"/>
  <c r="L23" i="9"/>
  <c r="L19" i="9"/>
  <c r="L22" i="9"/>
  <c r="L18" i="9"/>
  <c r="L24" i="9"/>
  <c r="L20" i="9"/>
  <c r="L25" i="9"/>
  <c r="K23" i="8"/>
  <c r="K18" i="8"/>
  <c r="L13" i="9"/>
  <c r="L12" i="9"/>
  <c r="L11" i="9"/>
  <c r="L8" i="9" s="1"/>
  <c r="F3" i="6" l="1"/>
  <c r="G3" i="6"/>
  <c r="H3" i="6"/>
  <c r="I3" i="6"/>
  <c r="J3" i="6"/>
  <c r="K3" i="6"/>
  <c r="L3" i="6"/>
  <c r="M3" i="6"/>
  <c r="N3" i="6"/>
  <c r="O3" i="6"/>
  <c r="F35" i="4" l="1"/>
  <c r="J35" i="4"/>
  <c r="K35" i="4"/>
  <c r="A40" i="4"/>
  <c r="I35" i="4" l="1"/>
  <c r="F8" i="2"/>
  <c r="F22" i="2"/>
  <c r="K16" i="3" l="1"/>
  <c r="H18" i="3"/>
  <c r="H17" i="3"/>
  <c r="H16" i="3"/>
  <c r="K23" i="3" l="1"/>
  <c r="K21" i="3"/>
  <c r="K19" i="3"/>
  <c r="K15" i="3"/>
  <c r="K14" i="3"/>
  <c r="K13" i="3"/>
  <c r="K12" i="3"/>
  <c r="K11" i="3"/>
  <c r="K10" i="3"/>
  <c r="K9" i="3"/>
  <c r="K8" i="3"/>
  <c r="K7" i="3"/>
  <c r="K6" i="3"/>
  <c r="K5" i="3"/>
  <c r="H21" i="3"/>
  <c r="H15" i="3"/>
  <c r="H14" i="3"/>
  <c r="H12" i="3"/>
  <c r="H11" i="3"/>
  <c r="H10" i="3"/>
  <c r="H9" i="3"/>
  <c r="H8" i="3"/>
  <c r="H7" i="3"/>
  <c r="H6" i="3"/>
  <c r="H5" i="3"/>
  <c r="F13" i="2"/>
  <c r="F9" i="2"/>
  <c r="H13" i="3"/>
  <c r="H23" i="3"/>
  <c r="H24" i="3"/>
  <c r="K24" i="3"/>
  <c r="F29" i="2"/>
  <c r="F6" i="2" l="1"/>
</calcChain>
</file>

<file path=xl/sharedStrings.xml><?xml version="1.0" encoding="utf-8"?>
<sst xmlns="http://schemas.openxmlformats.org/spreadsheetml/2006/main" count="916" uniqueCount="468">
  <si>
    <t>石油ガス譲与税</t>
    <rPh sb="0" eb="2">
      <t>セキユ</t>
    </rPh>
    <rPh sb="4" eb="6">
      <t>ジョウヨ</t>
    </rPh>
    <rPh sb="6" eb="7">
      <t>ゼイ</t>
    </rPh>
    <phoneticPr fontId="4"/>
  </si>
  <si>
    <t>ゴルフ場利用税</t>
  </si>
  <si>
    <t>地方揮発油譲与税</t>
    <rPh sb="0" eb="2">
      <t>チホウ</t>
    </rPh>
    <rPh sb="2" eb="5">
      <t>キハツユ</t>
    </rPh>
    <rPh sb="5" eb="7">
      <t>ジョウヨ</t>
    </rPh>
    <rPh sb="7" eb="8">
      <t>ゼイ</t>
    </rPh>
    <phoneticPr fontId="4"/>
  </si>
  <si>
    <t>県たばこ税</t>
  </si>
  <si>
    <t>不動産取得税</t>
  </si>
  <si>
    <t>-</t>
    <phoneticPr fontId="4"/>
  </si>
  <si>
    <t>地方消費税</t>
  </si>
  <si>
    <t>-</t>
  </si>
  <si>
    <t>法人</t>
  </si>
  <si>
    <t>個人</t>
  </si>
  <si>
    <t>地方譲与税</t>
  </si>
  <si>
    <t>事業税</t>
  </si>
  <si>
    <t>利子割</t>
  </si>
  <si>
    <t>（旧法）軽油引取税</t>
    <rPh sb="1" eb="3">
      <t>キュウホウ</t>
    </rPh>
    <rPh sb="4" eb="6">
      <t>ケイユ</t>
    </rPh>
    <rPh sb="6" eb="8">
      <t>ヒキトリ</t>
    </rPh>
    <rPh sb="8" eb="9">
      <t>ゼイ</t>
    </rPh>
    <phoneticPr fontId="4"/>
  </si>
  <si>
    <t>狩猟税</t>
    <rPh sb="0" eb="1">
      <t>カ</t>
    </rPh>
    <phoneticPr fontId="4"/>
  </si>
  <si>
    <t>固定資産税</t>
    <rPh sb="0" eb="2">
      <t>コテイ</t>
    </rPh>
    <rPh sb="2" eb="5">
      <t>シサンゼイ</t>
    </rPh>
    <phoneticPr fontId="4"/>
  </si>
  <si>
    <t>県民税</t>
  </si>
  <si>
    <t>鉱区税</t>
  </si>
  <si>
    <t>自動車税</t>
    <rPh sb="0" eb="3">
      <t>ジドウシャ</t>
    </rPh>
    <rPh sb="3" eb="4">
      <t>ゼイ</t>
    </rPh>
    <phoneticPr fontId="4"/>
  </si>
  <si>
    <t>軽油引取税</t>
    <rPh sb="0" eb="5">
      <t>ケイユヒキトリゼイ</t>
    </rPh>
    <phoneticPr fontId="4"/>
  </si>
  <si>
    <t>県　　税</t>
    <phoneticPr fontId="4"/>
  </si>
  <si>
    <t>％</t>
  </si>
  <si>
    <t>千円</t>
  </si>
  <si>
    <t>構成比</t>
  </si>
  <si>
    <t>予算額</t>
  </si>
  <si>
    <t>税目</t>
    <phoneticPr fontId="4"/>
  </si>
  <si>
    <t>税目</t>
  </si>
  <si>
    <t>税制企画課調</t>
    <rPh sb="0" eb="2">
      <t>ゼイセイ</t>
    </rPh>
    <rPh sb="2" eb="4">
      <t>キカク</t>
    </rPh>
    <rPh sb="4" eb="5">
      <t>カ</t>
    </rPh>
    <rPh sb="5" eb="6">
      <t>シラ</t>
    </rPh>
    <phoneticPr fontId="4"/>
  </si>
  <si>
    <t>（注）表示単位未満切捨て</t>
    <rPh sb="1" eb="2">
      <t>チュウ</t>
    </rPh>
    <rPh sb="3" eb="5">
      <t>ヒョウジ</t>
    </rPh>
    <rPh sb="5" eb="7">
      <t>タンイ</t>
    </rPh>
    <rPh sb="7" eb="9">
      <t>ミマン</t>
    </rPh>
    <rPh sb="9" eb="11">
      <t>キリス</t>
    </rPh>
    <phoneticPr fontId="4"/>
  </si>
  <si>
    <t>-</t>
    <phoneticPr fontId="4"/>
  </si>
  <si>
    <t>-</t>
    <phoneticPr fontId="4"/>
  </si>
  <si>
    <t>（旧法）軽油引取税</t>
    <rPh sb="1" eb="3">
      <t>キュウホウ</t>
    </rPh>
    <rPh sb="4" eb="6">
      <t>ケイユ</t>
    </rPh>
    <rPh sb="6" eb="9">
      <t>ヒキトリゼイ</t>
    </rPh>
    <phoneticPr fontId="4"/>
  </si>
  <si>
    <t>狩猟税</t>
    <rPh sb="0" eb="2">
      <t>シュリョウ</t>
    </rPh>
    <rPh sb="2" eb="3">
      <t>ゼイ</t>
    </rPh>
    <phoneticPr fontId="4"/>
  </si>
  <si>
    <t>目的税</t>
  </si>
  <si>
    <t>軽油引取税</t>
  </si>
  <si>
    <t>自動車取得税</t>
  </si>
  <si>
    <t>普通税</t>
    <phoneticPr fontId="4"/>
  </si>
  <si>
    <t>収入未済額</t>
    <phoneticPr fontId="4"/>
  </si>
  <si>
    <t>不納欠損額</t>
    <rPh sb="0" eb="2">
      <t>フノウ</t>
    </rPh>
    <phoneticPr fontId="4"/>
  </si>
  <si>
    <t>過誤納金
還付未済額</t>
    <phoneticPr fontId="4"/>
  </si>
  <si>
    <t>収入済額</t>
  </si>
  <si>
    <t>調定額</t>
  </si>
  <si>
    <t>単位　千円</t>
    <rPh sb="0" eb="2">
      <t>タンイ</t>
    </rPh>
    <rPh sb="3" eb="5">
      <t>センエン</t>
    </rPh>
    <phoneticPr fontId="4"/>
  </si>
  <si>
    <t>(法人二税)</t>
  </si>
  <si>
    <t>合計</t>
  </si>
  <si>
    <t>地方消費税</t>
    <phoneticPr fontId="4"/>
  </si>
  <si>
    <t>％</t>
    <phoneticPr fontId="4"/>
  </si>
  <si>
    <t>千円</t>
    <rPh sb="0" eb="2">
      <t>センエン</t>
    </rPh>
    <phoneticPr fontId="4"/>
  </si>
  <si>
    <t>Ｂ／Ｃ</t>
    <phoneticPr fontId="4"/>
  </si>
  <si>
    <t>Ｂ－Ｃ</t>
    <phoneticPr fontId="4"/>
  </si>
  <si>
    <t>Ｃ</t>
    <phoneticPr fontId="4"/>
  </si>
  <si>
    <t>Ｂ／Ａ</t>
    <phoneticPr fontId="4"/>
  </si>
  <si>
    <t>Ｂ</t>
    <phoneticPr fontId="4"/>
  </si>
  <si>
    <t>Ａ</t>
    <phoneticPr fontId="4"/>
  </si>
  <si>
    <t>前年度比</t>
    <phoneticPr fontId="4"/>
  </si>
  <si>
    <t>増　差　額</t>
    <phoneticPr fontId="4"/>
  </si>
  <si>
    <t>前年度決算額</t>
    <phoneticPr fontId="4"/>
  </si>
  <si>
    <t>対予算額
収 入 率</t>
    <phoneticPr fontId="4"/>
  </si>
  <si>
    <t>収 入 済 額</t>
    <phoneticPr fontId="4"/>
  </si>
  <si>
    <t>予　算　額</t>
    <phoneticPr fontId="4"/>
  </si>
  <si>
    <t>令 和 元 年 度</t>
    <rPh sb="0" eb="1">
      <t>レイ</t>
    </rPh>
    <rPh sb="2" eb="3">
      <t>ワ</t>
    </rPh>
    <rPh sb="4" eb="5">
      <t>ガン</t>
    </rPh>
    <phoneticPr fontId="4"/>
  </si>
  <si>
    <t>県民税</t>
    <phoneticPr fontId="2"/>
  </si>
  <si>
    <t>環境性能割</t>
    <rPh sb="0" eb="2">
      <t>カンキョウ</t>
    </rPh>
    <rPh sb="2" eb="4">
      <t>セイノウ</t>
    </rPh>
    <rPh sb="4" eb="5">
      <t>ワ</t>
    </rPh>
    <phoneticPr fontId="2"/>
  </si>
  <si>
    <t>種別割</t>
    <rPh sb="0" eb="2">
      <t>シュベツ</t>
    </rPh>
    <rPh sb="2" eb="3">
      <t>ワ</t>
    </rPh>
    <phoneticPr fontId="2"/>
  </si>
  <si>
    <t>自動車重量譲与税</t>
    <rPh sb="0" eb="3">
      <t>ジドウシャ</t>
    </rPh>
    <rPh sb="3" eb="5">
      <t>ジュウリョウ</t>
    </rPh>
    <rPh sb="5" eb="7">
      <t>ジョウヨ</t>
    </rPh>
    <rPh sb="7" eb="8">
      <t>ゼイ</t>
    </rPh>
    <phoneticPr fontId="4"/>
  </si>
  <si>
    <t>平 成 30 年 度</t>
  </si>
  <si>
    <t>平 成 30 年 度</t>
    <phoneticPr fontId="4"/>
  </si>
  <si>
    <t>２ 年 度</t>
  </si>
  <si>
    <t>平成29年度</t>
    <phoneticPr fontId="4"/>
  </si>
  <si>
    <t>令和元年度</t>
    <phoneticPr fontId="4"/>
  </si>
  <si>
    <t>（令和元年度）税制企画課調</t>
    <rPh sb="7" eb="9">
      <t>ゼイセイ</t>
    </rPh>
    <rPh sb="9" eb="11">
      <t>キカク</t>
    </rPh>
    <rPh sb="11" eb="12">
      <t>カ</t>
    </rPh>
    <rPh sb="12" eb="13">
      <t>シラ</t>
    </rPh>
    <phoneticPr fontId="4"/>
  </si>
  <si>
    <t>自動車税</t>
    <rPh sb="0" eb="3">
      <t>ジドウシャ</t>
    </rPh>
    <rPh sb="3" eb="4">
      <t>ゼイ</t>
    </rPh>
    <phoneticPr fontId="2"/>
  </si>
  <si>
    <t>環境性能割</t>
    <rPh sb="0" eb="2">
      <t>カンキョウ</t>
    </rPh>
    <rPh sb="2" eb="4">
      <t>セイノウ</t>
    </rPh>
    <rPh sb="4" eb="5">
      <t>ワリ</t>
    </rPh>
    <phoneticPr fontId="2"/>
  </si>
  <si>
    <t>種別割</t>
    <rPh sb="0" eb="2">
      <t>シュベツ</t>
    </rPh>
    <rPh sb="2" eb="3">
      <t>ワリ</t>
    </rPh>
    <phoneticPr fontId="2"/>
  </si>
  <si>
    <t>（注）1 表示単位未満切捨て</t>
    <rPh sb="1" eb="2">
      <t>チュウ</t>
    </rPh>
    <rPh sb="5" eb="7">
      <t>ヒョウジ</t>
    </rPh>
    <rPh sb="7" eb="9">
      <t>タンイ</t>
    </rPh>
    <rPh sb="9" eb="11">
      <t>ミマン</t>
    </rPh>
    <rPh sb="11" eb="13">
      <t>キリス</t>
    </rPh>
    <phoneticPr fontId="4"/>
  </si>
  <si>
    <t xml:space="preserve">      2 「自動車税」の「自動車税」に係る増差額及び前年対比の欄には、「種別割」を含めたものを記載した。</t>
    <rPh sb="9" eb="12">
      <t>ジドウシャ</t>
    </rPh>
    <rPh sb="12" eb="13">
      <t>ゼイ</t>
    </rPh>
    <rPh sb="16" eb="19">
      <t>ジドウシャ</t>
    </rPh>
    <rPh sb="19" eb="20">
      <t>ゼイ</t>
    </rPh>
    <rPh sb="22" eb="23">
      <t>カカ</t>
    </rPh>
    <rPh sb="24" eb="25">
      <t>ゾウ</t>
    </rPh>
    <rPh sb="25" eb="27">
      <t>サガク</t>
    </rPh>
    <rPh sb="27" eb="28">
      <t>オヨ</t>
    </rPh>
    <rPh sb="29" eb="31">
      <t>ゼンネン</t>
    </rPh>
    <rPh sb="31" eb="33">
      <t>タイヒ</t>
    </rPh>
    <rPh sb="34" eb="35">
      <t>ラン</t>
    </rPh>
    <rPh sb="39" eb="41">
      <t>シュベツ</t>
    </rPh>
    <rPh sb="41" eb="42">
      <t>ワリ</t>
    </rPh>
    <rPh sb="44" eb="45">
      <t>フク</t>
    </rPh>
    <rPh sb="50" eb="52">
      <t>キサイ</t>
    </rPh>
    <phoneticPr fontId="4"/>
  </si>
  <si>
    <t>自動車税</t>
    <rPh sb="0" eb="3">
      <t>ジドウシャ</t>
    </rPh>
    <rPh sb="3" eb="4">
      <t>ゼイ</t>
    </rPh>
    <phoneticPr fontId="4"/>
  </si>
  <si>
    <t>環境性能割</t>
    <rPh sb="0" eb="2">
      <t>カンキョウ</t>
    </rPh>
    <rPh sb="2" eb="4">
      <t>セイノウ</t>
    </rPh>
    <rPh sb="4" eb="5">
      <t>ワリ</t>
    </rPh>
    <phoneticPr fontId="4"/>
  </si>
  <si>
    <t>種別割</t>
    <rPh sb="0" eb="2">
      <t>シュベツ</t>
    </rPh>
    <rPh sb="2" eb="3">
      <t>ワリ</t>
    </rPh>
    <phoneticPr fontId="4"/>
  </si>
  <si>
    <t>個人</t>
    <phoneticPr fontId="2"/>
  </si>
  <si>
    <t>（旧法）自動車取得税</t>
    <rPh sb="1" eb="3">
      <t>キュウホウ</t>
    </rPh>
    <rPh sb="4" eb="7">
      <t>ジドウシャ</t>
    </rPh>
    <rPh sb="7" eb="9">
      <t>シュトク</t>
    </rPh>
    <rPh sb="9" eb="10">
      <t>ゼイ</t>
    </rPh>
    <phoneticPr fontId="4"/>
  </si>
  <si>
    <t>（旧法）自動車税</t>
    <rPh sb="1" eb="3">
      <t>キュウホウ</t>
    </rPh>
    <rPh sb="4" eb="7">
      <t>ジドウシャ</t>
    </rPh>
    <rPh sb="7" eb="8">
      <t>ゼイ</t>
    </rPh>
    <phoneticPr fontId="4"/>
  </si>
  <si>
    <t>（旧法）軽油引取税</t>
    <rPh sb="1" eb="3">
      <t>キュウホウ</t>
    </rPh>
    <rPh sb="4" eb="9">
      <t>ケイユヒキトリゼイ</t>
    </rPh>
    <phoneticPr fontId="4"/>
  </si>
  <si>
    <t>特別法人事業譲与税</t>
    <rPh sb="0" eb="2">
      <t>トクベツ</t>
    </rPh>
    <rPh sb="2" eb="4">
      <t>ホウジン</t>
    </rPh>
    <rPh sb="4" eb="6">
      <t>ジギョウ</t>
    </rPh>
    <rPh sb="6" eb="8">
      <t>ジョウヨ</t>
    </rPh>
    <rPh sb="8" eb="9">
      <t>ゼイ</t>
    </rPh>
    <phoneticPr fontId="4"/>
  </si>
  <si>
    <t>森林環境譲与税</t>
    <rPh sb="0" eb="2">
      <t>シンリン</t>
    </rPh>
    <rPh sb="2" eb="4">
      <t>カンキョウ</t>
    </rPh>
    <rPh sb="4" eb="6">
      <t>ジョウヨ</t>
    </rPh>
    <rPh sb="6" eb="7">
      <t>ゼイ</t>
    </rPh>
    <phoneticPr fontId="4"/>
  </si>
  <si>
    <t>（注）令和２年度分は当初予算額である。</t>
    <rPh sb="1" eb="2">
      <t>チュウ</t>
    </rPh>
    <rPh sb="3" eb="5">
      <t>レイワ</t>
    </rPh>
    <rPh sb="6" eb="8">
      <t>ネンド</t>
    </rPh>
    <rPh sb="7" eb="8">
      <t>ド</t>
    </rPh>
    <rPh sb="8" eb="9">
      <t>ブン</t>
    </rPh>
    <rPh sb="10" eb="12">
      <t>トウショ</t>
    </rPh>
    <rPh sb="12" eb="14">
      <t>ヨサン</t>
    </rPh>
    <rPh sb="14" eb="15">
      <t>ガク</t>
    </rPh>
    <phoneticPr fontId="4"/>
  </si>
  <si>
    <t xml:space="preserve"> 　　 30年度</t>
    <phoneticPr fontId="4"/>
  </si>
  <si>
    <t xml:space="preserve">   30年度</t>
    <rPh sb="5" eb="6">
      <t>トシ</t>
    </rPh>
    <rPh sb="6" eb="7">
      <t>ド</t>
    </rPh>
    <phoneticPr fontId="4"/>
  </si>
  <si>
    <t>（注）金額は千円未満切捨てのため、合計は符合しない。</t>
    <rPh sb="21" eb="22">
      <t>ア</t>
    </rPh>
    <phoneticPr fontId="4"/>
  </si>
  <si>
    <t>酒匂川総合開発事業会計</t>
  </si>
  <si>
    <t>相模川総合開発共同事業会計</t>
  </si>
  <si>
    <t>公営企業資金等運用事業会計</t>
  </si>
  <si>
    <t>電気事業会計</t>
  </si>
  <si>
    <t>水道事業会計</t>
  </si>
  <si>
    <t>病院事業会計</t>
  </si>
  <si>
    <t>元年度</t>
    <phoneticPr fontId="4"/>
  </si>
  <si>
    <t>令和</t>
    <phoneticPr fontId="4"/>
  </si>
  <si>
    <t>30年度</t>
    <phoneticPr fontId="4"/>
  </si>
  <si>
    <t>30年度</t>
    <phoneticPr fontId="4"/>
  </si>
  <si>
    <t>29年度</t>
    <phoneticPr fontId="2"/>
  </si>
  <si>
    <t>平成</t>
    <rPh sb="0" eb="2">
      <t>ヘイセイ</t>
    </rPh>
    <phoneticPr fontId="4"/>
  </si>
  <si>
    <t>(企業会計)</t>
  </si>
  <si>
    <t>県営住宅管理事業会計</t>
  </si>
  <si>
    <t>流域下水道事業会計</t>
  </si>
  <si>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rPh sb="20" eb="22">
      <t>カイケイ</t>
    </rPh>
    <phoneticPr fontId="4"/>
  </si>
  <si>
    <t>介護保険財政安定化基金会計</t>
    <rPh sb="0" eb="2">
      <t>カイゴ</t>
    </rPh>
    <rPh sb="2" eb="4">
      <t>ホケン</t>
    </rPh>
    <rPh sb="4" eb="6">
      <t>ザイセイ</t>
    </rPh>
    <rPh sb="6" eb="9">
      <t>アンテイカ</t>
    </rPh>
    <rPh sb="9" eb="11">
      <t>キキン</t>
    </rPh>
    <rPh sb="11" eb="13">
      <t>カイケイ</t>
    </rPh>
    <phoneticPr fontId="4"/>
  </si>
  <si>
    <t>林業改善資金会計</t>
  </si>
  <si>
    <t>恩賜記念林業振興資金会計</t>
  </si>
  <si>
    <t>水源環境保全・再生事業会計</t>
    <rPh sb="0" eb="2">
      <t>スイゲン</t>
    </rPh>
    <rPh sb="2" eb="4">
      <t>カンキョウ</t>
    </rPh>
    <rPh sb="4" eb="6">
      <t>ホゼン</t>
    </rPh>
    <rPh sb="7" eb="9">
      <t>サイセイ</t>
    </rPh>
    <rPh sb="9" eb="11">
      <t>ジギョウ</t>
    </rPh>
    <rPh sb="11" eb="13">
      <t>カイケイ</t>
    </rPh>
    <phoneticPr fontId="4"/>
  </si>
  <si>
    <t>母子父子寡婦福祉資金会計</t>
    <rPh sb="2" eb="4">
      <t>フシ</t>
    </rPh>
    <rPh sb="4" eb="6">
      <t>カフ</t>
    </rPh>
    <phoneticPr fontId="4"/>
  </si>
  <si>
    <t>災害救助基金会計</t>
  </si>
  <si>
    <t>地方消費税清算会計</t>
    <rPh sb="5" eb="7">
      <t>セイサン</t>
    </rPh>
    <phoneticPr fontId="4"/>
  </si>
  <si>
    <t>公営競技収益配分金等管理会計</t>
    <rPh sb="2" eb="4">
      <t>キョウギ</t>
    </rPh>
    <rPh sb="4" eb="6">
      <t>シュウエキ</t>
    </rPh>
    <rPh sb="6" eb="8">
      <t>ハイブン</t>
    </rPh>
    <rPh sb="8" eb="9">
      <t>キン</t>
    </rPh>
    <rPh sb="9" eb="10">
      <t>トウ</t>
    </rPh>
    <rPh sb="10" eb="12">
      <t>カンリ</t>
    </rPh>
    <phoneticPr fontId="4"/>
  </si>
  <si>
    <t>公債管理特別会計</t>
    <phoneticPr fontId="4"/>
  </si>
  <si>
    <t>市町村自治振興事業会計</t>
    <phoneticPr fontId="4"/>
  </si>
  <si>
    <t>元年度</t>
  </si>
  <si>
    <t>30年度</t>
  </si>
  <si>
    <t>29年度</t>
  </si>
  <si>
    <t>(特別会計)</t>
  </si>
  <si>
    <t>支出済額</t>
  </si>
  <si>
    <t>予算現額</t>
  </si>
  <si>
    <t>継続費等
繰越財源
充 当 額</t>
  </si>
  <si>
    <t>地方公営企業法
第26条の規定
による繰越金</t>
    <phoneticPr fontId="4"/>
  </si>
  <si>
    <t>最　　終
予 算 額</t>
  </si>
  <si>
    <t>会計別</t>
  </si>
  <si>
    <t>会計局会計課、企業庁財務課調</t>
    <rPh sb="0" eb="2">
      <t>カイケイ</t>
    </rPh>
    <rPh sb="2" eb="3">
      <t>キョク</t>
    </rPh>
    <rPh sb="3" eb="6">
      <t>カイケイカ</t>
    </rPh>
    <rPh sb="5" eb="6">
      <t>カ</t>
    </rPh>
    <rPh sb="7" eb="10">
      <t>キギョウチョウ</t>
    </rPh>
    <rPh sb="10" eb="12">
      <t>ザイム</t>
    </rPh>
    <rPh sb="12" eb="13">
      <t>カ</t>
    </rPh>
    <rPh sb="13" eb="14">
      <t>シラ</t>
    </rPh>
    <phoneticPr fontId="4"/>
  </si>
  <si>
    <t>X</t>
  </si>
  <si>
    <t>座間市・海老名市・
大和市・綾瀬市</t>
    <phoneticPr fontId="4"/>
  </si>
  <si>
    <t>大和</t>
    <phoneticPr fontId="4"/>
  </si>
  <si>
    <t>厚木市・愛甲郡</t>
    <phoneticPr fontId="4"/>
  </si>
  <si>
    <t>厚木</t>
    <phoneticPr fontId="4"/>
  </si>
  <si>
    <t>相模原市</t>
    <phoneticPr fontId="4"/>
  </si>
  <si>
    <t>相模原</t>
    <phoneticPr fontId="4"/>
  </si>
  <si>
    <t>小田原市・南足柄市・
足柄上郡・足柄下郡</t>
    <phoneticPr fontId="4"/>
  </si>
  <si>
    <t>小田原</t>
    <phoneticPr fontId="4"/>
  </si>
  <si>
    <t>藤沢市・茅ヶ崎市
・高座郡</t>
    <phoneticPr fontId="4"/>
  </si>
  <si>
    <t>藤沢</t>
    <phoneticPr fontId="4"/>
  </si>
  <si>
    <t>鎌倉市・逗子市・
三浦郡</t>
    <phoneticPr fontId="4"/>
  </si>
  <si>
    <t>鎌倉</t>
    <phoneticPr fontId="4"/>
  </si>
  <si>
    <t>平塚市・秦野市
・伊勢原市・中郡</t>
    <phoneticPr fontId="4"/>
  </si>
  <si>
    <t>平塚</t>
    <phoneticPr fontId="4"/>
  </si>
  <si>
    <t>横須賀市・三浦市</t>
  </si>
  <si>
    <t>横須賀</t>
  </si>
  <si>
    <t>川崎市多摩区・麻生区</t>
  </si>
  <si>
    <t>川崎西</t>
  </si>
  <si>
    <t>川崎市中原区・高津区
・宮前区</t>
  </si>
  <si>
    <t>川崎北</t>
  </si>
  <si>
    <t>川崎市川崎区・幸区</t>
  </si>
  <si>
    <t>川崎南</t>
  </si>
  <si>
    <t>横浜市緑区・青葉区
・都筑区</t>
    <phoneticPr fontId="4"/>
  </si>
  <si>
    <t>緑</t>
    <phoneticPr fontId="4"/>
  </si>
  <si>
    <t>横浜市戸塚区・栄区
・泉区</t>
    <phoneticPr fontId="4"/>
  </si>
  <si>
    <t>戸塚</t>
    <phoneticPr fontId="4"/>
  </si>
  <si>
    <t>横浜市神奈川区・
港北区</t>
    <phoneticPr fontId="2"/>
  </si>
  <si>
    <t>神奈川</t>
  </si>
  <si>
    <t>横浜市南区・港南区
・磯子区・金沢区</t>
    <phoneticPr fontId="4"/>
  </si>
  <si>
    <t>横浜南</t>
    <phoneticPr fontId="4"/>
  </si>
  <si>
    <t>横浜市保土ケ谷区・
旭区・瀬谷区</t>
    <phoneticPr fontId="4"/>
  </si>
  <si>
    <t>保土ケ谷</t>
    <phoneticPr fontId="4"/>
  </si>
  <si>
    <t>横浜市中区・西区</t>
    <phoneticPr fontId="4"/>
  </si>
  <si>
    <t>横浜中</t>
    <phoneticPr fontId="4"/>
  </si>
  <si>
    <t>横浜市鶴見区</t>
    <phoneticPr fontId="4"/>
  </si>
  <si>
    <t>鶴見</t>
    <phoneticPr fontId="4"/>
  </si>
  <si>
    <t xml:space="preserve">- </t>
  </si>
  <si>
    <t>29年度</t>
    <phoneticPr fontId="4"/>
  </si>
  <si>
    <t>平成28年度</t>
    <phoneticPr fontId="4"/>
  </si>
  <si>
    <t>管轄区域</t>
  </si>
  <si>
    <t>その他</t>
    <phoneticPr fontId="4"/>
  </si>
  <si>
    <t>揮発油税及
地方揮発油税</t>
    <rPh sb="8" eb="11">
      <t>キハツユ</t>
    </rPh>
    <phoneticPr fontId="4"/>
  </si>
  <si>
    <t>たばこ税及
たばこ特別税</t>
    <rPh sb="3" eb="4">
      <t>ゼイ</t>
    </rPh>
    <phoneticPr fontId="4"/>
  </si>
  <si>
    <t>酒税</t>
    <rPh sb="0" eb="2">
      <t>シュゼイ</t>
    </rPh>
    <phoneticPr fontId="4"/>
  </si>
  <si>
    <t>消費税及
地方消費税</t>
    <rPh sb="0" eb="3">
      <t>ショウヒゼイ</t>
    </rPh>
    <rPh sb="3" eb="4">
      <t>オヨ</t>
    </rPh>
    <rPh sb="5" eb="7">
      <t>チホウ</t>
    </rPh>
    <rPh sb="7" eb="10">
      <t>ショウヒゼイ</t>
    </rPh>
    <phoneticPr fontId="4"/>
  </si>
  <si>
    <t>消費税</t>
    <rPh sb="0" eb="3">
      <t>ショウヒゼイ</t>
    </rPh>
    <phoneticPr fontId="4"/>
  </si>
  <si>
    <t>相続税</t>
  </si>
  <si>
    <t>復興特別
法人税</t>
    <rPh sb="0" eb="2">
      <t>フッコウ</t>
    </rPh>
    <rPh sb="2" eb="4">
      <t>トクベツ</t>
    </rPh>
    <rPh sb="5" eb="7">
      <t>ホウジン</t>
    </rPh>
    <rPh sb="7" eb="8">
      <t>ゼイ</t>
    </rPh>
    <phoneticPr fontId="4"/>
  </si>
  <si>
    <t>地方法人税</t>
    <rPh sb="0" eb="2">
      <t>チホウ</t>
    </rPh>
    <rPh sb="2" eb="5">
      <t>ホウジンゼイ</t>
    </rPh>
    <phoneticPr fontId="2"/>
  </si>
  <si>
    <t>法人税</t>
  </si>
  <si>
    <t>申告所得税及　復興特別所得税</t>
    <rPh sb="0" eb="2">
      <t>シンコク</t>
    </rPh>
    <rPh sb="2" eb="5">
      <t>ショトクゼイ</t>
    </rPh>
    <rPh sb="5" eb="6">
      <t>オヨ</t>
    </rPh>
    <rPh sb="7" eb="9">
      <t>フッコウ</t>
    </rPh>
    <rPh sb="9" eb="11">
      <t>トクベツ</t>
    </rPh>
    <rPh sb="11" eb="14">
      <t>ショトクゼイ</t>
    </rPh>
    <phoneticPr fontId="4"/>
  </si>
  <si>
    <t>申　告
所得税</t>
    <phoneticPr fontId="4"/>
  </si>
  <si>
    <t>源泉所得税及　復興特別所得税</t>
    <rPh sb="0" eb="2">
      <t>ゲンセン</t>
    </rPh>
    <rPh sb="2" eb="5">
      <t>ショトクゼイ</t>
    </rPh>
    <rPh sb="5" eb="6">
      <t>オヨ</t>
    </rPh>
    <rPh sb="7" eb="9">
      <t>フッコウ</t>
    </rPh>
    <rPh sb="9" eb="11">
      <t>トクベツ</t>
    </rPh>
    <rPh sb="11" eb="14">
      <t>ショトクゼイ</t>
    </rPh>
    <phoneticPr fontId="4"/>
  </si>
  <si>
    <t>源　泉
所得税</t>
    <phoneticPr fontId="4"/>
  </si>
  <si>
    <t>計</t>
  </si>
  <si>
    <t>税務署別</t>
  </si>
  <si>
    <t>　単位　百万円（上段　徴収決定済額、下段　収納済額）</t>
    <rPh sb="1" eb="3">
      <t>タンイ</t>
    </rPh>
    <rPh sb="4" eb="7">
      <t>ヒャクマンエン</t>
    </rPh>
    <rPh sb="8" eb="10">
      <t>ジョウダン</t>
    </rPh>
    <rPh sb="11" eb="13">
      <t>チョウシュウ</t>
    </rPh>
    <rPh sb="13" eb="15">
      <t>ケッテイ</t>
    </rPh>
    <rPh sb="15" eb="16">
      <t>ズ</t>
    </rPh>
    <rPh sb="16" eb="17">
      <t>ガク</t>
    </rPh>
    <rPh sb="18" eb="20">
      <t>ゲダン</t>
    </rPh>
    <rPh sb="21" eb="23">
      <t>シュウノウ</t>
    </rPh>
    <rPh sb="23" eb="24">
      <t>ズ</t>
    </rPh>
    <rPh sb="24" eb="25">
      <t>ガク</t>
    </rPh>
    <phoneticPr fontId="4"/>
  </si>
  <si>
    <t>（注）　「事業所得者」の数値は、「営業等所得者」と「農業所得者」を合計したものである。</t>
    <rPh sb="1" eb="2">
      <t>チュウ</t>
    </rPh>
    <rPh sb="5" eb="7">
      <t>ジギョウ</t>
    </rPh>
    <rPh sb="7" eb="9">
      <t>ショトク</t>
    </rPh>
    <rPh sb="9" eb="10">
      <t>シャ</t>
    </rPh>
    <rPh sb="12" eb="14">
      <t>スウチ</t>
    </rPh>
    <rPh sb="17" eb="20">
      <t>エイギョウトウ</t>
    </rPh>
    <rPh sb="20" eb="23">
      <t>ショトクシャ</t>
    </rPh>
    <rPh sb="26" eb="28">
      <t>ノウギョウ</t>
    </rPh>
    <rPh sb="28" eb="30">
      <t>ショトク</t>
    </rPh>
    <rPh sb="30" eb="31">
      <t>シャ</t>
    </rPh>
    <rPh sb="33" eb="35">
      <t>ゴウケイ</t>
    </rPh>
    <phoneticPr fontId="4"/>
  </si>
  <si>
    <t>5,000万円  超</t>
    <rPh sb="9" eb="10">
      <t>コ</t>
    </rPh>
    <phoneticPr fontId="4"/>
  </si>
  <si>
    <t>5,000万円以下</t>
    <phoneticPr fontId="4"/>
  </si>
  <si>
    <t>3,000万円以下</t>
    <phoneticPr fontId="4"/>
  </si>
  <si>
    <t>2,000万円以下</t>
    <phoneticPr fontId="4"/>
  </si>
  <si>
    <t>1,500万円以下</t>
    <phoneticPr fontId="4"/>
  </si>
  <si>
    <t>1,200万円以下</t>
    <phoneticPr fontId="4"/>
  </si>
  <si>
    <t>1,000万円以下</t>
    <phoneticPr fontId="4"/>
  </si>
  <si>
    <t>800万円以下</t>
    <phoneticPr fontId="4"/>
  </si>
  <si>
    <t>700万円以下</t>
    <phoneticPr fontId="4"/>
  </si>
  <si>
    <t>600万円以下</t>
    <phoneticPr fontId="4"/>
  </si>
  <si>
    <t>500万円以下</t>
    <phoneticPr fontId="4"/>
  </si>
  <si>
    <t>400万円以下</t>
    <phoneticPr fontId="4"/>
  </si>
  <si>
    <t>300万円以下</t>
    <phoneticPr fontId="4"/>
  </si>
  <si>
    <t>250万円以下</t>
    <phoneticPr fontId="4"/>
  </si>
  <si>
    <t>200万円以下</t>
    <phoneticPr fontId="4"/>
  </si>
  <si>
    <t>150万円以下</t>
    <phoneticPr fontId="4"/>
  </si>
  <si>
    <t>100万円以下</t>
    <phoneticPr fontId="4"/>
  </si>
  <si>
    <t>70万円以下</t>
    <phoneticPr fontId="4"/>
  </si>
  <si>
    <t>30年</t>
    <phoneticPr fontId="4"/>
  </si>
  <si>
    <t>平成29年</t>
    <phoneticPr fontId="4"/>
  </si>
  <si>
    <t>他の区分に該当
しない所得者</t>
    <rPh sb="0" eb="1">
      <t>タ</t>
    </rPh>
    <rPh sb="2" eb="4">
      <t>クブン</t>
    </rPh>
    <rPh sb="5" eb="7">
      <t>ガイトウ</t>
    </rPh>
    <phoneticPr fontId="4"/>
  </si>
  <si>
    <t>雑所得者</t>
    <rPh sb="0" eb="1">
      <t>ザツ</t>
    </rPh>
    <rPh sb="1" eb="4">
      <t>ショトクシャ</t>
    </rPh>
    <phoneticPr fontId="4"/>
  </si>
  <si>
    <t>給与所得者</t>
    <rPh sb="0" eb="2">
      <t>キュウヨ</t>
    </rPh>
    <rPh sb="2" eb="4">
      <t>ショトク</t>
    </rPh>
    <rPh sb="4" eb="5">
      <t>シャ</t>
    </rPh>
    <phoneticPr fontId="4"/>
  </si>
  <si>
    <t>不動産所得者</t>
    <rPh sb="0" eb="3">
      <t>フドウサン</t>
    </rPh>
    <rPh sb="3" eb="6">
      <t>ショトクシャ</t>
    </rPh>
    <phoneticPr fontId="4"/>
  </si>
  <si>
    <t>事業所得者</t>
    <rPh sb="0" eb="2">
      <t>ジギョウ</t>
    </rPh>
    <phoneticPr fontId="4"/>
  </si>
  <si>
    <t>所得階級別</t>
    <rPh sb="0" eb="2">
      <t>ショトク</t>
    </rPh>
    <rPh sb="2" eb="4">
      <t>カイキュウ</t>
    </rPh>
    <rPh sb="4" eb="5">
      <t>ベツ</t>
    </rPh>
    <phoneticPr fontId="2"/>
  </si>
  <si>
    <t>単位　人　　</t>
    <rPh sb="0" eb="2">
      <t>タンイ</t>
    </rPh>
    <rPh sb="3" eb="4">
      <t>ヒト</t>
    </rPh>
    <phoneticPr fontId="4"/>
  </si>
  <si>
    <t>平成 28年度</t>
    <phoneticPr fontId="4"/>
  </si>
  <si>
    <t>件</t>
  </si>
  <si>
    <t>場</t>
  </si>
  <si>
    <t>kl</t>
  </si>
  <si>
    <t>人</t>
  </si>
  <si>
    <t>税額</t>
  </si>
  <si>
    <t>件数</t>
  </si>
  <si>
    <t>還付申告</t>
  </si>
  <si>
    <t>納税申告</t>
  </si>
  <si>
    <t>法人事業者</t>
  </si>
  <si>
    <t>個人事業者</t>
  </si>
  <si>
    <t>製造場数</t>
  </si>
  <si>
    <t>免許場数</t>
  </si>
  <si>
    <t>うち普通
法人数</t>
    <phoneticPr fontId="4"/>
  </si>
  <si>
    <t>法人数</t>
    <phoneticPr fontId="4"/>
  </si>
  <si>
    <t>うち給与
所得者数</t>
    <phoneticPr fontId="4"/>
  </si>
  <si>
    <t>源泉徴収
義務者数</t>
    <phoneticPr fontId="4"/>
  </si>
  <si>
    <t>消費税</t>
  </si>
  <si>
    <t>酒税</t>
  </si>
  <si>
    <t>源泉所得税</t>
  </si>
  <si>
    <t>年度別</t>
    <rPh sb="0" eb="2">
      <t>ネンド</t>
    </rPh>
    <rPh sb="2" eb="3">
      <t>ベツ</t>
    </rPh>
    <phoneticPr fontId="2"/>
  </si>
  <si>
    <t>沿岸漁業改善資金会計</t>
    <phoneticPr fontId="4"/>
  </si>
  <si>
    <t>国民健康保険事業会計</t>
    <rPh sb="0" eb="2">
      <t>コクミン</t>
    </rPh>
    <rPh sb="2" eb="4">
      <t>ケンコウ</t>
    </rPh>
    <rPh sb="4" eb="6">
      <t>ホケン</t>
    </rPh>
    <rPh sb="6" eb="8">
      <t>ジギョウ</t>
    </rPh>
    <rPh sb="8" eb="10">
      <t>カイケイ</t>
    </rPh>
    <phoneticPr fontId="2"/>
  </si>
  <si>
    <t>中小企業資金会計</t>
    <phoneticPr fontId="4"/>
  </si>
  <si>
    <t>（注）　金額は千円未満切捨てのため、合計は符合しない。</t>
    <phoneticPr fontId="2"/>
  </si>
  <si>
    <t>県債</t>
  </si>
  <si>
    <t>諸収入</t>
  </si>
  <si>
    <t>繰越金</t>
  </si>
  <si>
    <t>繰入金</t>
  </si>
  <si>
    <t>寄附金</t>
  </si>
  <si>
    <t>財産収入</t>
  </si>
  <si>
    <t>国庫支出金</t>
  </si>
  <si>
    <t>使用料及び手数料</t>
  </si>
  <si>
    <t>分担金及び負担金</t>
  </si>
  <si>
    <t>交通安全対策特別交付金</t>
  </si>
  <si>
    <t>地方交付税</t>
  </si>
  <si>
    <t>地方特例交付金</t>
  </si>
  <si>
    <t>県税</t>
  </si>
  <si>
    <t>令和元年度</t>
    <rPh sb="0" eb="2">
      <t>レイワ</t>
    </rPh>
    <rPh sb="2" eb="4">
      <t>ガンネン</t>
    </rPh>
    <phoneticPr fontId="2"/>
  </si>
  <si>
    <t>　　　　30年度</t>
    <phoneticPr fontId="2"/>
  </si>
  <si>
    <t>平成29年度</t>
  </si>
  <si>
    <t>円</t>
    <phoneticPr fontId="4"/>
  </si>
  <si>
    <t>予算現額に
対する増減</t>
  </si>
  <si>
    <t>予算現額対比</t>
    <phoneticPr fontId="4"/>
  </si>
  <si>
    <t>継続費及び繰越事業費
繰越財源充当額</t>
  </si>
  <si>
    <t>総額に対する
割　　　　合</t>
  </si>
  <si>
    <t>最　　　　　終
予　　算　　額</t>
  </si>
  <si>
    <t>款別</t>
  </si>
  <si>
    <t>会計局会計課調</t>
    <rPh sb="0" eb="2">
      <t>カイケイ</t>
    </rPh>
    <rPh sb="2" eb="3">
      <t>キョク</t>
    </rPh>
    <rPh sb="3" eb="5">
      <t>カイケイ</t>
    </rPh>
    <rPh sb="5" eb="6">
      <t>カ</t>
    </rPh>
    <rPh sb="6" eb="7">
      <t>シラ</t>
    </rPh>
    <phoneticPr fontId="4"/>
  </si>
  <si>
    <t>（注）　金額は千円未満切捨てのため、合計は符合しない。</t>
    <phoneticPr fontId="2"/>
  </si>
  <si>
    <t>.</t>
    <phoneticPr fontId="2"/>
  </si>
  <si>
    <t>予備費</t>
  </si>
  <si>
    <t>諸支出金</t>
  </si>
  <si>
    <t>公債費</t>
  </si>
  <si>
    <t>災害復旧費</t>
  </si>
  <si>
    <t>教育費</t>
  </si>
  <si>
    <t>警察費</t>
  </si>
  <si>
    <t>土木費</t>
  </si>
  <si>
    <t>商工費</t>
  </si>
  <si>
    <t>農林水産業費</t>
  </si>
  <si>
    <t>労働費</t>
  </si>
  <si>
    <t>衛生費</t>
    <phoneticPr fontId="4"/>
  </si>
  <si>
    <t>民生費</t>
  </si>
  <si>
    <t>環境費</t>
    <phoneticPr fontId="4"/>
  </si>
  <si>
    <t>総務費</t>
  </si>
  <si>
    <t>議会費</t>
  </si>
  <si>
    <t>　　　30年度</t>
    <phoneticPr fontId="2"/>
  </si>
  <si>
    <t>予備費充当額</t>
  </si>
  <si>
    <t>前年度繰越金</t>
  </si>
  <si>
    <t>予算現額対比</t>
  </si>
  <si>
    <t>予算決定後増加額</t>
  </si>
  <si>
    <t>総額に対する
割　　　　合</t>
    <phoneticPr fontId="4"/>
  </si>
  <si>
    <t>衛生費</t>
  </si>
  <si>
    <t>当　　　　　初
予　　算　　額</t>
    <phoneticPr fontId="4"/>
  </si>
  <si>
    <t>総額に対する割合</t>
  </si>
  <si>
    <t>繰越金</t>
    <rPh sb="0" eb="2">
      <t>クリコシ</t>
    </rPh>
    <rPh sb="2" eb="3">
      <t>キン</t>
    </rPh>
    <phoneticPr fontId="4"/>
  </si>
  <si>
    <t>環境費</t>
  </si>
  <si>
    <t xml:space="preserve">   ２   年  度</t>
    <phoneticPr fontId="4"/>
  </si>
  <si>
    <t>令   和   元   年  度</t>
    <rPh sb="0" eb="1">
      <t>レイ</t>
    </rPh>
    <rPh sb="4" eb="5">
      <t>ワ</t>
    </rPh>
    <rPh sb="8" eb="9">
      <t>ガン</t>
    </rPh>
    <phoneticPr fontId="4"/>
  </si>
  <si>
    <t>平   成   30   年  度</t>
    <phoneticPr fontId="4"/>
  </si>
  <si>
    <t>前年度最終予算額
に対する割合</t>
    <phoneticPr fontId="4"/>
  </si>
  <si>
    <r>
      <t>　　</t>
    </r>
    <r>
      <rPr>
        <b/>
        <sz val="7"/>
        <rFont val="ＭＳ 明朝"/>
        <family val="1"/>
        <charset val="128"/>
      </rPr>
      <t>歳　出</t>
    </r>
    <rPh sb="2" eb="3">
      <t>トシ</t>
    </rPh>
    <rPh sb="4" eb="5">
      <t>デ</t>
    </rPh>
    <phoneticPr fontId="4"/>
  </si>
  <si>
    <t>交通安全対策特別交付金</t>
    <phoneticPr fontId="4"/>
  </si>
  <si>
    <r>
      <t xml:space="preserve">平   成   </t>
    </r>
    <r>
      <rPr>
        <b/>
        <sz val="7"/>
        <rFont val="ＭＳ ゴシック"/>
        <family val="3"/>
        <charset val="128"/>
      </rPr>
      <t>30</t>
    </r>
    <r>
      <rPr>
        <b/>
        <sz val="7"/>
        <rFont val="ＭＳ 明朝"/>
        <family val="1"/>
        <charset val="128"/>
      </rPr>
      <t xml:space="preserve">   年  度</t>
    </r>
    <phoneticPr fontId="4"/>
  </si>
  <si>
    <t>財政課調</t>
    <rPh sb="0" eb="2">
      <t>ザイセイ</t>
    </rPh>
    <rPh sb="2" eb="3">
      <t>カ</t>
    </rPh>
    <rPh sb="3" eb="4">
      <t>シラ</t>
    </rPh>
    <phoneticPr fontId="4"/>
  </si>
  <si>
    <r>
      <t>　　</t>
    </r>
    <r>
      <rPr>
        <b/>
        <sz val="7"/>
        <rFont val="ＭＳ 明朝"/>
        <family val="1"/>
        <charset val="128"/>
      </rPr>
      <t>歳　入</t>
    </r>
    <rPh sb="2" eb="3">
      <t>トシ</t>
    </rPh>
    <rPh sb="4" eb="5">
      <t>イ</t>
    </rPh>
    <phoneticPr fontId="4"/>
  </si>
  <si>
    <t>（注）流域下水道事業会計は、令和２年度以降、特別会計から企業会計に移行。</t>
    <rPh sb="3" eb="5">
      <t>リュウイキ</t>
    </rPh>
    <rPh sb="5" eb="8">
      <t>ゲスイドウ</t>
    </rPh>
    <rPh sb="8" eb="10">
      <t>ジギョウ</t>
    </rPh>
    <rPh sb="14" eb="16">
      <t>レイワ</t>
    </rPh>
    <rPh sb="19" eb="21">
      <t>イコウ</t>
    </rPh>
    <rPh sb="22" eb="26">
      <t>トクベツカイケイ</t>
    </rPh>
    <rPh sb="28" eb="30">
      <t>キギョウ</t>
    </rPh>
    <rPh sb="30" eb="32">
      <t>カイケイ</t>
    </rPh>
    <rPh sb="33" eb="35">
      <t>イコウ</t>
    </rPh>
    <phoneticPr fontId="2"/>
  </si>
  <si>
    <t>流域下水道事業会計</t>
    <rPh sb="0" eb="2">
      <t>リュウイキ</t>
    </rPh>
    <rPh sb="2" eb="5">
      <t>ゲスイドウ</t>
    </rPh>
    <phoneticPr fontId="2"/>
  </si>
  <si>
    <t>２　　年　　度</t>
  </si>
  <si>
    <t>令　　和　　元　　年　　度</t>
    <rPh sb="0" eb="1">
      <t>レイ</t>
    </rPh>
    <rPh sb="3" eb="4">
      <t>ワ</t>
    </rPh>
    <rPh sb="6" eb="7">
      <t>ガン</t>
    </rPh>
    <phoneticPr fontId="4"/>
  </si>
  <si>
    <t>平　　成　　30　　年　　度</t>
  </si>
  <si>
    <t>中小企業資金会計</t>
  </si>
  <si>
    <t>地方独立行政法人
神奈川県立病院機構資金会計</t>
    <rPh sb="0" eb="2">
      <t>チホウ</t>
    </rPh>
    <rPh sb="2" eb="4">
      <t>ドクリツ</t>
    </rPh>
    <rPh sb="4" eb="6">
      <t>ギョウセイ</t>
    </rPh>
    <rPh sb="6" eb="8">
      <t>ホウジン</t>
    </rPh>
    <rPh sb="9" eb="12">
      <t>カナガワ</t>
    </rPh>
    <rPh sb="12" eb="14">
      <t>ケンリツ</t>
    </rPh>
    <rPh sb="14" eb="16">
      <t>ビョウイン</t>
    </rPh>
    <rPh sb="16" eb="18">
      <t>キコウ</t>
    </rPh>
    <rPh sb="18" eb="20">
      <t>シキン</t>
    </rPh>
    <rPh sb="20" eb="22">
      <t>カイケイ</t>
    </rPh>
    <phoneticPr fontId="4"/>
  </si>
  <si>
    <t>国民健康保険事業会計</t>
    <rPh sb="0" eb="2">
      <t>コクミン</t>
    </rPh>
    <rPh sb="2" eb="4">
      <t>ケンコウ</t>
    </rPh>
    <rPh sb="4" eb="6">
      <t>ホケン</t>
    </rPh>
    <rPh sb="6" eb="8">
      <t>ジギョウ</t>
    </rPh>
    <phoneticPr fontId="4"/>
  </si>
  <si>
    <t>母子父子寡婦福祉資金会計</t>
    <rPh sb="2" eb="4">
      <t>フシ</t>
    </rPh>
    <phoneticPr fontId="4"/>
  </si>
  <si>
    <t>介護保険財政安定化基金会計</t>
  </si>
  <si>
    <t>沿岸漁業改善資金会計</t>
  </si>
  <si>
    <t>地方消費税清算会計</t>
  </si>
  <si>
    <t>公営競技収益配分金等管理会計</t>
  </si>
  <si>
    <t>公債管理特別会計</t>
  </si>
  <si>
    <t>市町村自治振興事業会計</t>
  </si>
  <si>
    <t>２　　年　　度</t>
    <phoneticPr fontId="4"/>
  </si>
  <si>
    <t>平　　成　　30　　年　　度</t>
    <phoneticPr fontId="4"/>
  </si>
  <si>
    <t>比較増減</t>
  </si>
  <si>
    <t>前年度最終予算額</t>
  </si>
  <si>
    <t>当初予算額</t>
    <rPh sb="0" eb="2">
      <t>トウショ</t>
    </rPh>
    <phoneticPr fontId="4"/>
  </si>
  <si>
    <t xml:space="preserve">   公営住宅整備事業費充当分）を除いている。</t>
    <rPh sb="5" eb="7">
      <t>ジュウタク</t>
    </rPh>
    <rPh sb="7" eb="9">
      <t>セイビ</t>
    </rPh>
    <rPh sb="9" eb="12">
      <t>ジギョウヒ</t>
    </rPh>
    <rPh sb="12" eb="14">
      <t>ジュウトウ</t>
    </rPh>
    <rPh sb="14" eb="15">
      <t>ブン</t>
    </rPh>
    <rPh sb="17" eb="18">
      <t>ノゾ</t>
    </rPh>
    <phoneticPr fontId="4"/>
  </si>
  <si>
    <t xml:space="preserve">   費充当分）を含み、特別会計の当該年度中償還額には、県営住宅管理事業会計で償還する2,191,000千円（令和元年度</t>
    <rPh sb="4" eb="6">
      <t>ジュウトウ</t>
    </rPh>
    <rPh sb="6" eb="7">
      <t>ブン</t>
    </rPh>
    <rPh sb="9" eb="10">
      <t>フク</t>
    </rPh>
    <rPh sb="12" eb="14">
      <t>トクベツ</t>
    </rPh>
    <rPh sb="14" eb="16">
      <t>カイケイ</t>
    </rPh>
    <rPh sb="17" eb="19">
      <t>トウガイ</t>
    </rPh>
    <rPh sb="19" eb="22">
      <t>ネンドチュウ</t>
    </rPh>
    <rPh sb="22" eb="24">
      <t>ショウカン</t>
    </rPh>
    <rPh sb="24" eb="25">
      <t>ガク</t>
    </rPh>
    <rPh sb="28" eb="30">
      <t>ケンエイ</t>
    </rPh>
    <rPh sb="30" eb="32">
      <t>ジュウタク</t>
    </rPh>
    <rPh sb="32" eb="34">
      <t>カンリ</t>
    </rPh>
    <rPh sb="34" eb="36">
      <t>ジギョウ</t>
    </rPh>
    <rPh sb="36" eb="38">
      <t>カイケイ</t>
    </rPh>
    <rPh sb="58" eb="60">
      <t>ネンド</t>
    </rPh>
    <phoneticPr fontId="4"/>
  </si>
  <si>
    <t>　　　３　一般会計の当該年度中償還額には、県営住宅管理事業会計で償還する2,191,000千円（令和元年度公営住宅整備事業</t>
    <rPh sb="5" eb="7">
      <t>イッパン</t>
    </rPh>
    <rPh sb="7" eb="9">
      <t>カイケイ</t>
    </rPh>
    <rPh sb="10" eb="12">
      <t>トウガイ</t>
    </rPh>
    <rPh sb="12" eb="15">
      <t>ネンドチュウ</t>
    </rPh>
    <rPh sb="15" eb="17">
      <t>ショウカン</t>
    </rPh>
    <rPh sb="17" eb="18">
      <t>ガク</t>
    </rPh>
    <rPh sb="21" eb="23">
      <t>ケンエイ</t>
    </rPh>
    <rPh sb="23" eb="25">
      <t>ジュウタク</t>
    </rPh>
    <rPh sb="25" eb="27">
      <t>カンリ</t>
    </rPh>
    <rPh sb="27" eb="29">
      <t>ジギョウ</t>
    </rPh>
    <rPh sb="29" eb="31">
      <t>カイケイ</t>
    </rPh>
    <rPh sb="32" eb="34">
      <t>ショウカン</t>
    </rPh>
    <rPh sb="45" eb="47">
      <t>センエン</t>
    </rPh>
    <rPh sb="48" eb="50">
      <t>レイワ</t>
    </rPh>
    <rPh sb="50" eb="51">
      <t>ガン</t>
    </rPh>
    <rPh sb="51" eb="53">
      <t>ネンド</t>
    </rPh>
    <phoneticPr fontId="4"/>
  </si>
  <si>
    <t>　　　２　令和元年度末現在高には、農業改良資金会計の廃止により一般会計に引き継がれた地方債現在高を含む。</t>
    <rPh sb="5" eb="7">
      <t>レイワ</t>
    </rPh>
    <rPh sb="7" eb="9">
      <t>ガンネン</t>
    </rPh>
    <rPh sb="9" eb="10">
      <t>ド</t>
    </rPh>
    <rPh sb="10" eb="11">
      <t>マツ</t>
    </rPh>
    <rPh sb="11" eb="13">
      <t>ゲンザイ</t>
    </rPh>
    <rPh sb="13" eb="14">
      <t>タカ</t>
    </rPh>
    <rPh sb="17" eb="19">
      <t>ノウギョウ</t>
    </rPh>
    <rPh sb="19" eb="21">
      <t>カイリョウ</t>
    </rPh>
    <rPh sb="21" eb="23">
      <t>シキン</t>
    </rPh>
    <rPh sb="23" eb="25">
      <t>カイケイ</t>
    </rPh>
    <rPh sb="26" eb="28">
      <t>ハイシ</t>
    </rPh>
    <rPh sb="31" eb="33">
      <t>イッパン</t>
    </rPh>
    <rPh sb="33" eb="35">
      <t>カイケイ</t>
    </rPh>
    <rPh sb="36" eb="37">
      <t>ヒ</t>
    </rPh>
    <rPh sb="38" eb="39">
      <t>ツ</t>
    </rPh>
    <rPh sb="42" eb="45">
      <t>チホウサイ</t>
    </rPh>
    <rPh sb="45" eb="48">
      <t>ゲンザイタカ</t>
    </rPh>
    <rPh sb="49" eb="50">
      <t>フク</t>
    </rPh>
    <phoneticPr fontId="4"/>
  </si>
  <si>
    <t>（注）１　市場公募債及び銀行等引受債の満期一括償還に備えた公債管理特別会計への積立額を控除した額を表記している。</t>
    <rPh sb="5" eb="7">
      <t>シジョウ</t>
    </rPh>
    <rPh sb="7" eb="10">
      <t>コウボサイ</t>
    </rPh>
    <rPh sb="10" eb="11">
      <t>オヨ</t>
    </rPh>
    <rPh sb="12" eb="15">
      <t>ギンコウトウ</t>
    </rPh>
    <rPh sb="15" eb="17">
      <t>ヒキウケ</t>
    </rPh>
    <rPh sb="17" eb="18">
      <t>サイ</t>
    </rPh>
    <rPh sb="19" eb="21">
      <t>マンキ</t>
    </rPh>
    <rPh sb="21" eb="23">
      <t>イッカツ</t>
    </rPh>
    <rPh sb="23" eb="25">
      <t>ショウカン</t>
    </rPh>
    <rPh sb="26" eb="27">
      <t>ソナ</t>
    </rPh>
    <rPh sb="29" eb="31">
      <t>コウサイ</t>
    </rPh>
    <rPh sb="31" eb="33">
      <t>カンリ</t>
    </rPh>
    <rPh sb="33" eb="35">
      <t>トクベツ</t>
    </rPh>
    <rPh sb="35" eb="37">
      <t>カイケイ</t>
    </rPh>
    <rPh sb="39" eb="41">
      <t>ツミタテ</t>
    </rPh>
    <rPh sb="41" eb="42">
      <t>ガク</t>
    </rPh>
    <rPh sb="43" eb="45">
      <t>コウジョ</t>
    </rPh>
    <rPh sb="47" eb="48">
      <t>ガク</t>
    </rPh>
    <phoneticPr fontId="4"/>
  </si>
  <si>
    <t>県営住宅管理事業会計</t>
    <phoneticPr fontId="4"/>
  </si>
  <si>
    <t>流域下水道事業会計</t>
    <phoneticPr fontId="4"/>
  </si>
  <si>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phoneticPr fontId="4"/>
  </si>
  <si>
    <t>-</t>
    <phoneticPr fontId="2"/>
  </si>
  <si>
    <t>農業改良資金会計</t>
    <phoneticPr fontId="4"/>
  </si>
  <si>
    <t>市町村自治振興事業会計</t>
    <rPh sb="9" eb="11">
      <t>カイケイ</t>
    </rPh>
    <phoneticPr fontId="4"/>
  </si>
  <si>
    <t>　特　　 別　　 会　　 計　</t>
    <phoneticPr fontId="4"/>
  </si>
  <si>
    <t>　一　　 般 　　会 　　計 　</t>
    <phoneticPr fontId="4"/>
  </si>
  <si>
    <t>令　　和　　元　　年　　度</t>
    <rPh sb="6" eb="7">
      <t>ガン</t>
    </rPh>
    <phoneticPr fontId="4"/>
  </si>
  <si>
    <t>30　　年　　度</t>
    <phoneticPr fontId="4"/>
  </si>
  <si>
    <t>平　　成　　29　　年　　度</t>
    <phoneticPr fontId="4"/>
  </si>
  <si>
    <t>償還額</t>
  </si>
  <si>
    <t>借入額</t>
  </si>
  <si>
    <t>当該年度末
現在高</t>
    <rPh sb="0" eb="2">
      <t>トウガイ</t>
    </rPh>
    <rPh sb="2" eb="4">
      <t>ネンド</t>
    </rPh>
    <rPh sb="4" eb="5">
      <t>マツ</t>
    </rPh>
    <rPh sb="6" eb="8">
      <t>ゲンザイ</t>
    </rPh>
    <rPh sb="8" eb="9">
      <t>ダカ</t>
    </rPh>
    <phoneticPr fontId="4"/>
  </si>
  <si>
    <t>当該年度中</t>
    <rPh sb="0" eb="2">
      <t>トウガイ</t>
    </rPh>
    <rPh sb="2" eb="4">
      <t>ネンド</t>
    </rPh>
    <rPh sb="4" eb="5">
      <t>チュウ</t>
    </rPh>
    <phoneticPr fontId="4"/>
  </si>
  <si>
    <t>前年度末
現在高</t>
    <rPh sb="0" eb="1">
      <t>ゼン</t>
    </rPh>
    <rPh sb="1" eb="4">
      <t>ネンドマツ</t>
    </rPh>
    <rPh sb="5" eb="7">
      <t>ゲンザイ</t>
    </rPh>
    <rPh sb="7" eb="8">
      <t>タカ</t>
    </rPh>
    <phoneticPr fontId="4"/>
  </si>
  <si>
    <t>会          計          別</t>
    <rPh sb="0" eb="1">
      <t>カイ</t>
    </rPh>
    <rPh sb="11" eb="12">
      <t>ケイ</t>
    </rPh>
    <rPh sb="22" eb="23">
      <t>ベツ</t>
    </rPh>
    <phoneticPr fontId="4"/>
  </si>
  <si>
    <t>　単位　千円</t>
    <rPh sb="1" eb="3">
      <t>タンイ</t>
    </rPh>
    <rPh sb="4" eb="6">
      <t>センエン</t>
    </rPh>
    <phoneticPr fontId="4"/>
  </si>
  <si>
    <t>…</t>
    <phoneticPr fontId="4"/>
  </si>
  <si>
    <t>出資による権利</t>
  </si>
  <si>
    <t>…</t>
    <phoneticPr fontId="4"/>
  </si>
  <si>
    <t>有価証券</t>
  </si>
  <si>
    <t>…</t>
    <phoneticPr fontId="4"/>
  </si>
  <si>
    <t>…</t>
    <phoneticPr fontId="2"/>
  </si>
  <si>
    <t>無体財産権</t>
  </si>
  <si>
    <t>物権</t>
  </si>
  <si>
    <t>動産</t>
  </si>
  <si>
    <t>立木</t>
  </si>
  <si>
    <t>普通財産</t>
  </si>
  <si>
    <t>山林</t>
  </si>
  <si>
    <t>その他の施設</t>
  </si>
  <si>
    <t>公園</t>
  </si>
  <si>
    <t>公営住宅</t>
  </si>
  <si>
    <t>公共用財産</t>
  </si>
  <si>
    <t>学校</t>
  </si>
  <si>
    <t>行政機関</t>
    <rPh sb="0" eb="2">
      <t>ギョウセイ</t>
    </rPh>
    <rPh sb="2" eb="4">
      <t>キカン</t>
    </rPh>
    <phoneticPr fontId="4"/>
  </si>
  <si>
    <t>警察(消防)施設</t>
  </si>
  <si>
    <t>その他の</t>
    <phoneticPr fontId="4"/>
  </si>
  <si>
    <t>本庁舎</t>
  </si>
  <si>
    <t>令　　和　　元　　年　　度</t>
    <phoneticPr fontId="4"/>
  </si>
  <si>
    <t>30　　年　　度</t>
    <phoneticPr fontId="4"/>
  </si>
  <si>
    <t>平　　成　　29　　年　　度</t>
    <phoneticPr fontId="4"/>
  </si>
  <si>
    <t>その他</t>
  </si>
  <si>
    <t>建物</t>
  </si>
  <si>
    <t>土地</t>
  </si>
  <si>
    <t>種別</t>
    <rPh sb="0" eb="2">
      <t>シュベツ</t>
    </rPh>
    <phoneticPr fontId="4"/>
  </si>
  <si>
    <t>価格計</t>
  </si>
  <si>
    <t>区分</t>
  </si>
  <si>
    <t>㎡</t>
  </si>
  <si>
    <t>(山　　林)</t>
    <phoneticPr fontId="4"/>
  </si>
  <si>
    <t>㎡</t>
    <phoneticPr fontId="4"/>
  </si>
  <si>
    <t>…</t>
    <phoneticPr fontId="2"/>
  </si>
  <si>
    <t>令和元年度</t>
  </si>
  <si>
    <t>㎡</t>
    <phoneticPr fontId="4"/>
  </si>
  <si>
    <t xml:space="preserve">    30年度</t>
  </si>
  <si>
    <t>平成29年度</t>
    <phoneticPr fontId="4"/>
  </si>
  <si>
    <t>価格</t>
  </si>
  <si>
    <t>数量</t>
  </si>
  <si>
    <t>(各年度３月31日現在）財産経営課調</t>
    <rPh sb="1" eb="4">
      <t>カクネンド</t>
    </rPh>
    <rPh sb="5" eb="6">
      <t>ガツ</t>
    </rPh>
    <rPh sb="8" eb="9">
      <t>ニチ</t>
    </rPh>
    <rPh sb="9" eb="11">
      <t>ゲンザイ</t>
    </rPh>
    <rPh sb="12" eb="14">
      <t>ザイサン</t>
    </rPh>
    <rPh sb="14" eb="16">
      <t>ケイエイ</t>
    </rPh>
    <rPh sb="16" eb="17">
      <t>カ</t>
    </rPh>
    <rPh sb="17" eb="18">
      <t>シラ</t>
    </rPh>
    <phoneticPr fontId="2"/>
  </si>
  <si>
    <t>　財産収入、寄附金、繰入金、繰越金、諸収入を指す。</t>
    <phoneticPr fontId="2"/>
  </si>
  <si>
    <t>　交通安全対策特別交付金、分担金及び負担金、使用料、手数料、国有提供施設等所在市町村助成交付金、</t>
    <phoneticPr fontId="4"/>
  </si>
  <si>
    <t>　　　２　「実質収支」歳入総額－歳出総額－翌年度へ繰越すべき財源。</t>
    <rPh sb="6" eb="8">
      <t>ジッシツ</t>
    </rPh>
    <rPh sb="8" eb="10">
      <t>シュウシ</t>
    </rPh>
    <rPh sb="11" eb="13">
      <t>サイニュウ</t>
    </rPh>
    <rPh sb="13" eb="15">
      <t>ソウガク</t>
    </rPh>
    <rPh sb="16" eb="18">
      <t>サイシュツ</t>
    </rPh>
    <rPh sb="18" eb="20">
      <t>ソウガク</t>
    </rPh>
    <rPh sb="21" eb="24">
      <t>ヨクネンド</t>
    </rPh>
    <rPh sb="25" eb="27">
      <t>クリコ</t>
    </rPh>
    <rPh sb="30" eb="32">
      <t>ザイゲン</t>
    </rPh>
    <phoneticPr fontId="4"/>
  </si>
  <si>
    <t>　特別地方消費税交付金、自動車取得税交付金、軽油引取税交付金、自動車税環境性能割交付金、</t>
    <rPh sb="31" eb="34">
      <t>ジドウシャ</t>
    </rPh>
    <rPh sb="34" eb="35">
      <t>ゼイ</t>
    </rPh>
    <rPh sb="35" eb="43">
      <t>カンキョウセイノウワリコウフキン</t>
    </rPh>
    <phoneticPr fontId="4"/>
  </si>
  <si>
    <t>　　　　 ルールに基づき区分し直したもの。</t>
    <rPh sb="9" eb="10">
      <t>モト</t>
    </rPh>
    <rPh sb="12" eb="14">
      <t>クブン</t>
    </rPh>
    <rPh sb="15" eb="16">
      <t>ナオ</t>
    </rPh>
    <phoneticPr fontId="4"/>
  </si>
  <si>
    <t>　分離課税所得割交付金、道府県民税所得割臨時交付金、地方消費税交付金、ゴルフ場利用税交付金、</t>
    <rPh sb="12" eb="17">
      <t>ドウフケンミンゼイ</t>
    </rPh>
    <rPh sb="17" eb="19">
      <t>ショトク</t>
    </rPh>
    <rPh sb="19" eb="20">
      <t>ワリ</t>
    </rPh>
    <rPh sb="20" eb="22">
      <t>リンジ</t>
    </rPh>
    <rPh sb="22" eb="25">
      <t>コウフキン</t>
    </rPh>
    <rPh sb="38" eb="39">
      <t>ジョウ</t>
    </rPh>
    <rPh sb="39" eb="41">
      <t>リヨウ</t>
    </rPh>
    <rPh sb="41" eb="42">
      <t>ゼイ</t>
    </rPh>
    <rPh sb="42" eb="45">
      <t>コウフキン</t>
    </rPh>
    <phoneticPr fontId="4"/>
  </si>
  <si>
    <t>　　　　 各地方公共団体間の財政比較や時系列比較などを可能とするため、様々な区分の決算を全国共通の</t>
    <rPh sb="14" eb="16">
      <t>ザイセイ</t>
    </rPh>
    <rPh sb="16" eb="18">
      <t>ヒカク</t>
    </rPh>
    <rPh sb="19" eb="22">
      <t>ジケイレツ</t>
    </rPh>
    <rPh sb="22" eb="24">
      <t>ヒカク</t>
    </rPh>
    <rPh sb="27" eb="29">
      <t>カノウ</t>
    </rPh>
    <rPh sb="35" eb="37">
      <t>サマザマ</t>
    </rPh>
    <rPh sb="38" eb="40">
      <t>クブン</t>
    </rPh>
    <rPh sb="41" eb="43">
      <t>ケッサン</t>
    </rPh>
    <rPh sb="44" eb="46">
      <t>ゼンコク</t>
    </rPh>
    <rPh sb="46" eb="48">
      <t>キョウツウ</t>
    </rPh>
    <phoneticPr fontId="4"/>
  </si>
  <si>
    <t>３　歳入内訳の「その他」は、地方譲与税、利子割交付金、配当割交付金、株式等譲渡所得割交付金、</t>
    <rPh sb="2" eb="4">
      <t>サイニュウ</t>
    </rPh>
    <rPh sb="4" eb="6">
      <t>ウチワケ</t>
    </rPh>
    <rPh sb="10" eb="11">
      <t>タ</t>
    </rPh>
    <rPh sb="14" eb="16">
      <t>チホウ</t>
    </rPh>
    <rPh sb="16" eb="18">
      <t>ジョウヨ</t>
    </rPh>
    <rPh sb="18" eb="19">
      <t>ゼイ</t>
    </rPh>
    <rPh sb="20" eb="22">
      <t>リシ</t>
    </rPh>
    <rPh sb="22" eb="23">
      <t>ワ</t>
    </rPh>
    <rPh sb="23" eb="26">
      <t>コウフキン</t>
    </rPh>
    <rPh sb="27" eb="29">
      <t>ハイトウ</t>
    </rPh>
    <rPh sb="29" eb="30">
      <t>ワ</t>
    </rPh>
    <rPh sb="30" eb="33">
      <t>コウフキン</t>
    </rPh>
    <rPh sb="34" eb="37">
      <t>カブシキトウ</t>
    </rPh>
    <rPh sb="37" eb="39">
      <t>ジョウト</t>
    </rPh>
    <rPh sb="39" eb="41">
      <t>ショトク</t>
    </rPh>
    <rPh sb="41" eb="42">
      <t>ワ</t>
    </rPh>
    <rPh sb="42" eb="45">
      <t>コウフキン</t>
    </rPh>
    <phoneticPr fontId="4"/>
  </si>
  <si>
    <t>（注）１　「普通会計」公営事業会計以外の会計を統合して一つの会計としてとらえた統計上の会計区分。</t>
    <rPh sb="1" eb="2">
      <t>チュウ</t>
    </rPh>
    <rPh sb="6" eb="8">
      <t>フツウ</t>
    </rPh>
    <rPh sb="8" eb="10">
      <t>カイケイ</t>
    </rPh>
    <rPh sb="11" eb="13">
      <t>コウエイ</t>
    </rPh>
    <rPh sb="13" eb="15">
      <t>ジギョウ</t>
    </rPh>
    <rPh sb="15" eb="17">
      <t>カイケイ</t>
    </rPh>
    <rPh sb="17" eb="19">
      <t>イガイ</t>
    </rPh>
    <rPh sb="20" eb="22">
      <t>カイケイ</t>
    </rPh>
    <rPh sb="23" eb="25">
      <t>トウゴウ</t>
    </rPh>
    <rPh sb="27" eb="28">
      <t>ヒト</t>
    </rPh>
    <rPh sb="30" eb="32">
      <t>カイケイ</t>
    </rPh>
    <rPh sb="39" eb="42">
      <t>トウケイジョウ</t>
    </rPh>
    <rPh sb="43" eb="45">
      <t>カイケイ</t>
    </rPh>
    <rPh sb="45" eb="47">
      <t>クブン</t>
    </rPh>
    <phoneticPr fontId="4"/>
  </si>
  <si>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</si>
  <si>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</si>
  <si>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</si>
  <si>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</si>
  <si>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</si>
  <si>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</si>
  <si>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</si>
  <si>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</si>
  <si>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</si>
  <si>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</si>
  <si>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</si>
  <si>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</si>
  <si>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</si>
  <si>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</si>
  <si>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</si>
  <si>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</si>
  <si>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</si>
  <si>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</si>
  <si>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</si>
  <si>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</si>
  <si>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</si>
  <si>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</si>
  <si>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</si>
  <si>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</si>
  <si>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</si>
  <si>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</si>
  <si>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</si>
  <si>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</si>
  <si>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</si>
  <si>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</si>
  <si>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</si>
  <si>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</si>
  <si>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</si>
  <si>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町村計</t>
  </si>
  <si>
    <t>市計</t>
  </si>
  <si>
    <t xml:space="preserve"> 令和元年度</t>
    <rPh sb="1" eb="3">
      <t>レイワ</t>
    </rPh>
    <rPh sb="3" eb="4">
      <t>ガン</t>
    </rPh>
    <rPh sb="4" eb="6">
      <t>ネンド</t>
    </rPh>
    <phoneticPr fontId="4"/>
  </si>
  <si>
    <t xml:space="preserve"> 30年度</t>
    <phoneticPr fontId="4"/>
  </si>
  <si>
    <t>平成29年度</t>
    <rPh sb="0" eb="2">
      <t>ヘイセイ</t>
    </rPh>
    <phoneticPr fontId="4"/>
  </si>
  <si>
    <t>実質収支</t>
  </si>
  <si>
    <t>歳出総額</t>
  </si>
  <si>
    <t>歳入総額</t>
  </si>
  <si>
    <t>うち固定資産税</t>
  </si>
  <si>
    <t>うち市町村民税</t>
  </si>
  <si>
    <t>地方債</t>
  </si>
  <si>
    <t>国・県支出金</t>
  </si>
  <si>
    <t>地　方　特　例
交　付　金　等　</t>
    <rPh sb="10" eb="11">
      <t>フ</t>
    </rPh>
    <rPh sb="12" eb="13">
      <t>キン</t>
    </rPh>
    <rPh sb="14" eb="15">
      <t>トウ</t>
    </rPh>
    <phoneticPr fontId="4"/>
  </si>
  <si>
    <t>地方税</t>
  </si>
  <si>
    <t>　歳　　　　　　　　入　　　　　　　　内　　　　　　　　訳</t>
  </si>
  <si>
    <t>決算収支</t>
  </si>
  <si>
    <t>市町村名</t>
  </si>
  <si>
    <t>市町村課調</t>
    <rPh sb="0" eb="3">
      <t>シチョウソン</t>
    </rPh>
    <rPh sb="3" eb="4">
      <t>カ</t>
    </rPh>
    <rPh sb="4" eb="5">
      <t>シラ</t>
    </rPh>
    <phoneticPr fontId="4"/>
  </si>
  <si>
    <t>（注）　目的別歳出の「その他」は、災害復旧費、公債費、諸支出金、前年度繰上充用金を指す。</t>
    <rPh sb="1" eb="2">
      <t>チュウ</t>
    </rPh>
    <rPh sb="4" eb="6">
      <t>モクテキ</t>
    </rPh>
    <rPh sb="6" eb="7">
      <t>ベツ</t>
    </rPh>
    <rPh sb="7" eb="9">
      <t>サイシュツ</t>
    </rPh>
    <rPh sb="13" eb="14">
      <t>タ</t>
    </rPh>
    <rPh sb="17" eb="19">
      <t>サイガイ</t>
    </rPh>
    <rPh sb="19" eb="21">
      <t>フッキュウ</t>
    </rPh>
    <rPh sb="21" eb="22">
      <t>ヒ</t>
    </rPh>
    <rPh sb="23" eb="26">
      <t>コウサイヒ</t>
    </rPh>
    <rPh sb="27" eb="28">
      <t>ショ</t>
    </rPh>
    <rPh sb="28" eb="31">
      <t>シシュツキン</t>
    </rPh>
    <rPh sb="32" eb="35">
      <t>ゼンネンド</t>
    </rPh>
    <rPh sb="35" eb="37">
      <t>クリア</t>
    </rPh>
    <rPh sb="37" eb="38">
      <t>ジュウ</t>
    </rPh>
    <rPh sb="38" eb="39">
      <t>ヨウ</t>
    </rPh>
    <rPh sb="39" eb="40">
      <t>キン</t>
    </rPh>
    <rPh sb="41" eb="42">
      <t>サ</t>
    </rPh>
    <phoneticPr fontId="4"/>
  </si>
  <si>
    <t>令和元年度</t>
    <rPh sb="0" eb="2">
      <t>レイワ</t>
    </rPh>
    <rPh sb="2" eb="4">
      <t>ガンネン</t>
    </rPh>
    <rPh sb="4" eb="5">
      <t>ド</t>
    </rPh>
    <phoneticPr fontId="4"/>
  </si>
  <si>
    <t>　　30年度</t>
    <phoneticPr fontId="2"/>
  </si>
  <si>
    <t>消防費</t>
  </si>
  <si>
    <t>農林水産業費</t>
    <rPh sb="4" eb="5">
      <t>ギョウ</t>
    </rPh>
    <phoneticPr fontId="4"/>
  </si>
  <si>
    <t>　　　歳　　　　　　　　　　出　　　　　　　　　　内　　　　　　　　　　訳</t>
  </si>
  <si>
    <t>目　　　　　　　　　　的　　　　　　　　　　別</t>
  </si>
  <si>
    <t>１　歳出（目的別）</t>
    <rPh sb="2" eb="4">
      <t>サイシュツ</t>
    </rPh>
    <rPh sb="5" eb="7">
      <t>モクテキ</t>
    </rPh>
    <rPh sb="7" eb="8">
      <t>ベツ</t>
    </rPh>
    <phoneticPr fontId="4"/>
  </si>
  <si>
    <t>繰出金</t>
  </si>
  <si>
    <t>投資及び出資
金・貸付金</t>
  </si>
  <si>
    <t>積立金</t>
  </si>
  <si>
    <t>失業対策
事 業 費</t>
  </si>
  <si>
    <t>災害復旧
事 業 費</t>
  </si>
  <si>
    <t>普通建設
事 業 費</t>
  </si>
  <si>
    <t>補助費等</t>
  </si>
  <si>
    <t>扶助費</t>
  </si>
  <si>
    <t>維持補修費</t>
  </si>
  <si>
    <t>物件費</t>
  </si>
  <si>
    <t>人件費</t>
  </si>
  <si>
    <t>性　　　　　　　　　　質　　　　　　　　　　別</t>
  </si>
  <si>
    <t>２　歳出（性質別）</t>
    <rPh sb="2" eb="4">
      <t>サイシュツ</t>
    </rPh>
    <rPh sb="5" eb="7">
      <t>セイシツ</t>
    </rPh>
    <rPh sb="7" eb="8">
      <t>ベツ</t>
    </rPh>
    <phoneticPr fontId="4"/>
  </si>
  <si>
    <r>
      <t>県営住宅</t>
    </r>
    <r>
      <rPr>
        <sz val="7"/>
        <rFont val="ＭＳ 明朝"/>
        <family val="1"/>
        <charset val="128"/>
      </rPr>
      <t>事業会計</t>
    </r>
    <phoneticPr fontId="2"/>
  </si>
  <si>
    <t>　　  ２ 年 度</t>
    <phoneticPr fontId="4"/>
  </si>
  <si>
    <t>-</t>
    <phoneticPr fontId="2"/>
  </si>
  <si>
    <t>東京国税局「統計情報」より作成</t>
    <rPh sb="0" eb="2">
      <t>トウキョウ</t>
    </rPh>
    <rPh sb="2" eb="3">
      <t>コク</t>
    </rPh>
    <rPh sb="3" eb="4">
      <t>ゼイ</t>
    </rPh>
    <rPh sb="4" eb="5">
      <t>キョク</t>
    </rPh>
    <rPh sb="6" eb="8">
      <t>トウケイ</t>
    </rPh>
    <rPh sb="8" eb="10">
      <t>ジョウホウ</t>
    </rPh>
    <rPh sb="13" eb="15">
      <t>サクセイ</t>
    </rPh>
    <phoneticPr fontId="4"/>
  </si>
  <si>
    <t>販売（消費）
数量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</si>
</sst>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0;&quot;△ &quot;#,##0.0"/>
    <numFmt numFmtId="177" formatCode="#,##0;&quot;△ &quot;#,##0"/>
    <numFmt numFmtId="178" formatCode="#,##0_ ;[Red]\-#,##0\ "/>
    <numFmt numFmtId="179" formatCode="#,##0_ "/>
    <numFmt numFmtId="180" formatCode="#,##0.0;[Red]\-#,##0.0"/>
    <numFmt numFmtId="181" formatCode="#,##0.000000000_ ;[Red]\-#,##0.000000000\ "/>
    <numFmt numFmtId="182" formatCode="#,##0.00;&quot;△ &quot;#,##0.00"/>
    <numFmt numFmtId="183" formatCode="0.0%"/>
    <numFmt numFmtId="184" formatCode="#,##0.0000;&quot;△ &quot;#,##0.0000"/>
    <numFmt numFmtId="185" formatCode="#,##0&quot;件&quot;;\-#,##0&quot;件&quot;"/>
    <numFmt numFmtId="186" formatCode="#,##0.00;&quot;▲ &quot;#,##0.00"/>
    <numFmt numFmtId="187" formatCode="#,##0_);[Red]\(#,##0\)"/>
  </numFmts>
  <fonts count="25" x14ac:knownFonts="1">
    <font>
      <sz val="7"/>
      <name val="ＭＳ ゴシック"/>
      <family val="3"/>
      <charset val="128"/>
    </font>
    <font>
      <sz val="7"/>
      <name val="ＭＳ ゴシック"/>
      <family val="3"/>
      <charset val="128"/>
    </font>
    <font>
      <sz val="6"/>
      <name val="ＭＳ ゴシック"/>
      <family val="3"/>
      <charset val="128"/>
    </font>
    <font>
      <sz val="7"/>
      <name val="ＭＳ 明朝"/>
      <family val="1"/>
      <charset val="128"/>
    </font>
    <font>
      <sz val="6"/>
      <name val="ＭＳ Ｐゴシック"/>
      <family val="3"/>
      <charset val="128"/>
    </font>
    <font>
      <b/>
      <sz val="7"/>
      <name val="ＭＳ ゴシック"/>
      <family val="3"/>
      <charset val="128"/>
    </font>
    <font>
      <b/>
      <sz val="7"/>
      <name val="ＭＳ 明朝"/>
      <family val="1"/>
      <charset val="128"/>
    </font>
    <font>
      <sz val="6"/>
      <name val="ＭＳ 明朝"/>
      <family val="1"/>
      <charset val="128"/>
    </font>
    <font>
      <b/>
      <sz val="7"/>
      <color rgb="FFFF0000"/>
      <name val="ＭＳ ゴシック"/>
      <family val="3"/>
      <charset val="128"/>
    </font>
    <font>
      <sz val="7"/>
      <color rgb="FFFF0000"/>
      <name val="ＭＳ ゴシック"/>
      <family val="3"/>
      <charset val="128"/>
    </font>
    <font>
      <b/>
      <sz val="7"/>
      <color theme="1"/>
      <name val="ＭＳ 明朝"/>
      <family val="1"/>
      <charset val="128"/>
    </font>
    <font>
      <sz val="7"/>
      <color theme="1"/>
      <name val="ＭＳ 明朝"/>
      <family val="1"/>
      <charset val="128"/>
    </font>
    <font>
      <sz val="7"/>
      <color theme="1"/>
      <name val="ＭＳ ゴシック"/>
      <family val="3"/>
      <charset val="128"/>
    </font>
    <font>
      <b/>
      <sz val="7"/>
      <color theme="1"/>
      <name val="ＭＳ ゴシック"/>
      <family val="3"/>
      <charset val="128"/>
    </font>
    <font>
      <sz val="7"/>
      <color rgb="FFFF0000"/>
      <name val="ＭＳ 明朝"/>
      <family val="1"/>
      <charset val="128"/>
    </font>
    <font>
      <sz val="5"/>
      <name val="ＭＳ 明朝"/>
      <family val="1"/>
      <charset val="128"/>
    </font>
    <font>
      <sz val="12"/>
      <name val="ＭＳ ゴシック"/>
      <family val="3"/>
      <charset val="128"/>
    </font>
    <font>
      <sz val="7"/>
      <color indexed="10"/>
      <name val="ＭＳ ゴシック"/>
      <family val="3"/>
      <charset val="128"/>
    </font>
    <font>
      <sz val="8"/>
      <name val="ＭＳ 明朝"/>
      <family val="1"/>
      <charset val="128"/>
    </font>
    <font>
      <sz val="6.5"/>
      <name val="ＭＳ 明朝"/>
      <family val="1"/>
      <charset val="128"/>
    </font>
    <font>
      <b/>
      <sz val="6"/>
      <name val="ＭＳ Ｐゴシック"/>
      <family val="3"/>
      <charset val="128"/>
    </font>
    <font>
      <u/>
      <sz val="7"/>
      <color indexed="12"/>
      <name val="ＭＳ ゴシック"/>
      <family val="3"/>
      <charset val="128"/>
    </font>
    <font>
      <sz val="12"/>
      <color theme="1"/>
      <name val="ＭＳ 明朝"/>
      <family val="1"/>
      <charset val="128"/>
    </font>
    <font>
      <sz val="5"/>
      <color rgb="FFFF0000"/>
      <name val="ＭＳ 明朝"/>
      <family val="1"/>
      <charset val="128"/>
    </font>
    <font>
      <b/>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18" fillId="0" borderId="0" applyFill="0"/>
    <xf numFmtId="0" fontId="21" fillId="0" borderId="0" applyNumberFormat="0" applyFill="0" applyBorder="0" applyAlignment="0" applyProtection="0">
      <alignment vertical="top"/>
      <protection locked="0"/>
    </xf>
    <xf numFmtId="38" fontId="22" fillId="0" borderId="0" applyFont="0" applyFill="0" applyBorder="0" applyAlignment="0" applyProtection="0">
      <alignment vertical="center"/>
    </xf>
  </cellStyleXfs>
  <cellXfs count="457">
    <xf numFmtId="0" fontId="0" fillId="0" borderId="0" xfId="0"/>
    <xf numFmtId="0" fontId="3" fillId="0" borderId="0" xfId="0" applyFont="1" applyFill="1"/>
    <xf numFmtId="0" fontId="0" fillId="0" borderId="1" xfId="0" applyFont="1" applyFill="1" applyBorder="1"/>
    <xf numFmtId="0" fontId="0" fillId="0" borderId="2" xfId="0" applyFont="1" applyFill="1" applyBorder="1"/>
    <xf numFmtId="0" fontId="3" fillId="0" borderId="1" xfId="0" applyFont="1" applyFill="1" applyBorder="1"/>
    <xf numFmtId="0" fontId="0" fillId="0" borderId="3" xfId="0" applyFont="1" applyFill="1" applyBorder="1"/>
    <xf numFmtId="0" fontId="3" fillId="0" borderId="1" xfId="0" applyFont="1" applyFill="1" applyBorder="1" applyAlignment="1">
      <alignment vertical="center"/>
    </xf>
    <xf numFmtId="176" fontId="0" fillId="0" borderId="0" xfId="0" applyNumberFormat="1" applyFont="1" applyFill="1" applyBorder="1" applyAlignment="1">
      <alignment vertical="center"/>
    </xf>
    <xf numFmtId="0" fontId="0" fillId="0" borderId="5"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177" fontId="0" fillId="0" borderId="4" xfId="0" applyNumberFormat="1"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Fill="1" applyBorder="1" applyAlignment="1">
      <alignment horizontal="right" vertical="center"/>
    </xf>
    <xf numFmtId="177" fontId="5" fillId="0" borderId="4" xfId="0" applyNumberFormat="1" applyFont="1" applyFill="1" applyBorder="1" applyAlignment="1">
      <alignment vertical="center"/>
    </xf>
    <xf numFmtId="0" fontId="5" fillId="0" borderId="5" xfId="0" applyFont="1" applyFill="1" applyBorder="1" applyAlignment="1">
      <alignment vertical="center"/>
    </xf>
    <xf numFmtId="0" fontId="6" fillId="0" borderId="0" xfId="0" applyFont="1" applyFill="1" applyBorder="1" applyAlignment="1">
      <alignment horizontal="right" vertical="center"/>
    </xf>
    <xf numFmtId="0" fontId="0" fillId="0" borderId="0" xfId="0" applyFont="1" applyFill="1"/>
    <xf numFmtId="0" fontId="6" fillId="0" borderId="0" xfId="0" applyFont="1" applyFill="1" applyBorder="1" applyAlignment="1">
      <alignment horizontal="left" vertical="center"/>
    </xf>
    <xf numFmtId="0" fontId="0" fillId="0" borderId="0" xfId="0" applyFont="1" applyFill="1" applyBorder="1" applyAlignment="1">
      <alignment vertical="center"/>
    </xf>
    <xf numFmtId="177" fontId="5" fillId="0" borderId="0" xfId="0" applyNumberFormat="1" applyFont="1" applyFill="1" applyBorder="1" applyAlignment="1">
      <alignment horizontal="right" vertical="center"/>
    </xf>
    <xf numFmtId="0" fontId="6" fillId="0" borderId="0" xfId="0" applyFont="1" applyFill="1" applyBorder="1" applyAlignment="1">
      <alignment vertical="center"/>
    </xf>
    <xf numFmtId="177" fontId="5" fillId="0" borderId="0" xfId="0" applyNumberFormat="1" applyFont="1" applyFill="1" applyBorder="1" applyAlignment="1">
      <alignment vertical="center"/>
    </xf>
    <xf numFmtId="0" fontId="7" fillId="0" borderId="0" xfId="0" applyFont="1" applyFill="1" applyBorder="1" applyAlignment="1">
      <alignment horizontal="right" vertical="top"/>
    </xf>
    <xf numFmtId="0" fontId="7" fillId="0" borderId="4" xfId="0" applyFont="1" applyFill="1" applyBorder="1" applyAlignment="1">
      <alignment horizontal="right" vertical="top"/>
    </xf>
    <xf numFmtId="0" fontId="3" fillId="0" borderId="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8" xfId="0" applyFont="1" applyFill="1" applyBorder="1" applyAlignment="1">
      <alignment horizontal="distributed" vertical="center"/>
    </xf>
    <xf numFmtId="0" fontId="3" fillId="0" borderId="0" xfId="0" applyFont="1" applyFill="1" applyAlignment="1">
      <alignment horizontal="right" vertical="center"/>
    </xf>
    <xf numFmtId="0" fontId="3" fillId="0" borderId="0" xfId="0" applyFont="1" applyFill="1" applyBorder="1" applyAlignment="1">
      <alignment horizontal="center" vertical="center" wrapText="1" justifyLastLine="1"/>
    </xf>
    <xf numFmtId="0" fontId="3" fillId="0" borderId="0" xfId="0" applyFont="1" applyFill="1" applyBorder="1" applyAlignment="1">
      <alignment horizontal="distributed" vertical="center" justifyLastLine="1"/>
    </xf>
    <xf numFmtId="0" fontId="3" fillId="0" borderId="10" xfId="0" applyFont="1" applyFill="1" applyBorder="1" applyAlignment="1">
      <alignment vertical="center"/>
    </xf>
    <xf numFmtId="0" fontId="3" fillId="0" borderId="6" xfId="0" applyFont="1" applyFill="1" applyBorder="1" applyAlignment="1">
      <alignment horizontal="center" vertical="center" wrapText="1" justifyLastLine="1"/>
    </xf>
    <xf numFmtId="0" fontId="3" fillId="0" borderId="7" xfId="0" applyFont="1" applyFill="1" applyBorder="1" applyAlignment="1">
      <alignment horizontal="distributed" vertical="center" wrapText="1" justifyLastLine="1"/>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Alignment="1">
      <alignment vertical="center"/>
    </xf>
    <xf numFmtId="0" fontId="3" fillId="0" borderId="11" xfId="0" applyFont="1" applyFill="1" applyBorder="1" applyAlignment="1">
      <alignment vertical="center"/>
    </xf>
    <xf numFmtId="0" fontId="0" fillId="0" borderId="12" xfId="0" applyFont="1" applyFill="1" applyBorder="1" applyAlignment="1">
      <alignment vertical="center"/>
    </xf>
    <xf numFmtId="0" fontId="7" fillId="0" borderId="0" xfId="0" applyFont="1" applyFill="1" applyBorder="1" applyAlignment="1">
      <alignment horizontal="right" vertical="center"/>
    </xf>
    <xf numFmtId="0" fontId="7" fillId="0" borderId="10" xfId="0" applyFont="1" applyFill="1" applyBorder="1" applyAlignment="1">
      <alignment horizontal="right" vertical="top"/>
    </xf>
    <xf numFmtId="0" fontId="7" fillId="0" borderId="11" xfId="0" applyFont="1" applyFill="1" applyBorder="1" applyAlignment="1">
      <alignment horizontal="distributed" vertical="top"/>
    </xf>
    <xf numFmtId="0" fontId="7" fillId="0" borderId="11" xfId="0" applyFont="1" applyFill="1" applyBorder="1" applyAlignment="1">
      <alignment horizontal="right"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7" xfId="0" applyFont="1" applyFill="1" applyBorder="1" applyAlignment="1">
      <alignment horizontal="distributed" vertical="center" justifyLastLine="1"/>
    </xf>
    <xf numFmtId="0" fontId="7" fillId="0" borderId="17" xfId="0" applyFont="1" applyFill="1" applyBorder="1" applyAlignment="1">
      <alignment horizontal="center" vertical="center" wrapText="1"/>
    </xf>
    <xf numFmtId="0" fontId="3" fillId="0" borderId="18" xfId="0" applyFont="1" applyFill="1" applyBorder="1"/>
    <xf numFmtId="177" fontId="0" fillId="0" borderId="0" xfId="0" applyNumberFormat="1" applyFont="1" applyFill="1"/>
    <xf numFmtId="176" fontId="0" fillId="0" borderId="0"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8" fillId="0" borderId="4" xfId="0" applyNumberFormat="1" applyFont="1" applyFill="1" applyBorder="1" applyAlignment="1">
      <alignment vertical="center"/>
    </xf>
    <xf numFmtId="177" fontId="8"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7" fontId="9" fillId="0" borderId="0" xfId="0" applyNumberFormat="1" applyFont="1" applyFill="1" applyBorder="1" applyAlignment="1">
      <alignment vertical="center"/>
    </xf>
    <xf numFmtId="176" fontId="9" fillId="0" borderId="0" xfId="0" applyNumberFormat="1" applyFont="1" applyFill="1" applyBorder="1" applyAlignment="1">
      <alignment horizontal="right" vertical="center"/>
    </xf>
    <xf numFmtId="38" fontId="9" fillId="0" borderId="0" xfId="1" applyFont="1" applyFill="1" applyBorder="1" applyAlignment="1">
      <alignment vertical="center"/>
    </xf>
    <xf numFmtId="0" fontId="10" fillId="0" borderId="0" xfId="0" applyFont="1" applyFill="1" applyBorder="1" applyAlignment="1">
      <alignment horizontal="right" vertical="center"/>
    </xf>
    <xf numFmtId="0" fontId="3" fillId="0" borderId="0" xfId="0" applyFont="1" applyFill="1" applyBorder="1" applyAlignment="1">
      <alignment horizontal="distributed" vertical="center"/>
    </xf>
    <xf numFmtId="0" fontId="11" fillId="0" borderId="0" xfId="0" applyFont="1" applyFill="1"/>
    <xf numFmtId="0" fontId="11" fillId="0" borderId="0" xfId="0" applyFont="1" applyFill="1" applyAlignment="1">
      <alignment horizontal="right" vertical="center"/>
    </xf>
    <xf numFmtId="177" fontId="12" fillId="0" borderId="0" xfId="0" applyNumberFormat="1" applyFont="1" applyFill="1" applyBorder="1" applyAlignment="1">
      <alignment vertical="center"/>
    </xf>
    <xf numFmtId="177" fontId="12" fillId="0" borderId="0" xfId="0" applyNumberFormat="1" applyFont="1" applyFill="1" applyBorder="1" applyAlignment="1">
      <alignment horizontal="right" vertical="center"/>
    </xf>
    <xf numFmtId="176" fontId="12" fillId="0" borderId="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77" fontId="12" fillId="0" borderId="15" xfId="0" applyNumberFormat="1" applyFont="1" applyFill="1" applyBorder="1" applyAlignment="1">
      <alignment vertical="center"/>
    </xf>
    <xf numFmtId="177" fontId="12" fillId="0" borderId="11" xfId="0" applyNumberFormat="1" applyFont="1" applyFill="1" applyBorder="1" applyAlignment="1">
      <alignment vertical="center"/>
    </xf>
    <xf numFmtId="176" fontId="12" fillId="0" borderId="11" xfId="0" applyNumberFormat="1" applyFont="1" applyFill="1" applyBorder="1" applyAlignment="1">
      <alignment vertical="center"/>
    </xf>
    <xf numFmtId="0" fontId="3" fillId="0" borderId="0" xfId="0" applyFont="1" applyFill="1" applyBorder="1" applyAlignment="1">
      <alignment horizontal="distributed" vertical="center"/>
    </xf>
    <xf numFmtId="177" fontId="13" fillId="0" borderId="0" xfId="0" applyNumberFormat="1" applyFont="1" applyFill="1" applyBorder="1" applyAlignment="1">
      <alignment vertical="center"/>
    </xf>
    <xf numFmtId="38" fontId="12" fillId="0" borderId="0" xfId="1" applyFont="1" applyFill="1" applyBorder="1" applyAlignment="1">
      <alignment vertical="center"/>
    </xf>
    <xf numFmtId="177" fontId="13" fillId="0" borderId="4" xfId="0" applyNumberFormat="1" applyFont="1" applyFill="1" applyBorder="1" applyAlignment="1">
      <alignment vertical="center"/>
    </xf>
    <xf numFmtId="177" fontId="12" fillId="0" borderId="4" xfId="0" applyNumberFormat="1" applyFont="1" applyFill="1" applyBorder="1" applyAlignment="1">
      <alignment vertical="center"/>
    </xf>
    <xf numFmtId="177" fontId="12" fillId="0" borderId="4" xfId="0" applyNumberFormat="1" applyFont="1" applyFill="1" applyBorder="1" applyAlignment="1">
      <alignment horizontal="right" vertical="center"/>
    </xf>
    <xf numFmtId="38" fontId="12" fillId="0" borderId="4" xfId="1" applyFont="1" applyFill="1" applyBorder="1" applyAlignment="1">
      <alignment vertical="center"/>
    </xf>
    <xf numFmtId="177"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6" fillId="0" borderId="0" xfId="0" applyFont="1" applyFill="1" applyBorder="1" applyAlignment="1">
      <alignment horizontal="distributed" vertical="center"/>
    </xf>
    <xf numFmtId="0" fontId="3" fillId="0" borderId="8" xfId="0"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3" fillId="0" borderId="18" xfId="0" applyFont="1" applyFill="1" applyBorder="1" applyAlignment="1">
      <alignment horizontal="distributed" vertical="center" justifyLastLine="1"/>
    </xf>
    <xf numFmtId="0" fontId="1" fillId="0" borderId="0" xfId="0" applyFont="1" applyFill="1"/>
    <xf numFmtId="177" fontId="1" fillId="0" borderId="0" xfId="0" applyNumberFormat="1" applyFont="1" applyFill="1"/>
    <xf numFmtId="0" fontId="7" fillId="0" borderId="0" xfId="0" applyFont="1" applyFill="1" applyBorder="1" applyAlignment="1">
      <alignment horizontal="distributed" vertical="center"/>
    </xf>
    <xf numFmtId="0" fontId="1" fillId="0" borderId="3" xfId="0" applyFont="1" applyFill="1" applyBorder="1"/>
    <xf numFmtId="0" fontId="1" fillId="0" borderId="0" xfId="0" applyFont="1" applyFill="1" applyBorder="1" applyAlignment="1">
      <alignment vertical="center"/>
    </xf>
    <xf numFmtId="177" fontId="1" fillId="0" borderId="0" xfId="0" applyNumberFormat="1" applyFont="1" applyFill="1" applyBorder="1" applyAlignment="1">
      <alignment vertical="center"/>
    </xf>
    <xf numFmtId="0" fontId="1" fillId="0" borderId="5" xfId="0" applyFont="1" applyFill="1" applyBorder="1" applyAlignment="1">
      <alignment vertical="center"/>
    </xf>
    <xf numFmtId="177" fontId="0" fillId="0" borderId="0" xfId="0" applyNumberFormat="1" applyFont="1" applyFill="1" applyBorder="1" applyAlignment="1">
      <alignment horizontal="right" vertical="center"/>
    </xf>
    <xf numFmtId="41" fontId="0"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16" fillId="0" borderId="0" xfId="0" applyFont="1" applyFill="1"/>
    <xf numFmtId="41" fontId="0" fillId="0" borderId="0" xfId="0" applyNumberFormat="1" applyFont="1" applyFill="1" applyBorder="1" applyAlignment="1">
      <alignment horizontal="right" vertical="center"/>
    </xf>
    <xf numFmtId="0" fontId="0" fillId="0" borderId="0" xfId="0" applyFill="1"/>
    <xf numFmtId="177" fontId="9" fillId="0" borderId="0" xfId="0" applyNumberFormat="1" applyFont="1" applyFill="1" applyBorder="1" applyAlignment="1">
      <alignment horizontal="right" vertical="center"/>
    </xf>
    <xf numFmtId="41" fontId="9" fillId="0" borderId="0" xfId="0" applyNumberFormat="1" applyFont="1" applyFill="1" applyBorder="1" applyAlignment="1">
      <alignment horizontal="right" vertical="center"/>
    </xf>
    <xf numFmtId="177" fontId="8" fillId="0" borderId="0" xfId="0" applyNumberFormat="1" applyFont="1" applyFill="1" applyBorder="1" applyAlignment="1">
      <alignment vertical="center"/>
    </xf>
    <xf numFmtId="0" fontId="6" fillId="0" borderId="0" xfId="0" applyFont="1" applyFill="1" applyBorder="1" applyAlignment="1">
      <alignment horizontal="distributed"/>
    </xf>
    <xf numFmtId="0" fontId="6" fillId="0" borderId="0" xfId="0" applyFont="1" applyFill="1" applyAlignment="1">
      <alignment horizontal="distributed" vertical="center"/>
    </xf>
    <xf numFmtId="41" fontId="5" fillId="0" borderId="0" xfId="0" applyNumberFormat="1" applyFont="1" applyFill="1" applyBorder="1" applyAlignment="1">
      <alignment horizontal="right" vertical="center"/>
    </xf>
    <xf numFmtId="177" fontId="2" fillId="0" borderId="0" xfId="0" applyNumberFormat="1" applyFont="1" applyFill="1" applyBorder="1" applyAlignment="1">
      <alignment vertical="center"/>
    </xf>
    <xf numFmtId="0" fontId="3" fillId="0" borderId="11" xfId="0" applyFont="1" applyFill="1" applyBorder="1" applyAlignment="1">
      <alignment horizontal="distributed" vertical="center" justifyLastLine="1"/>
    </xf>
    <xf numFmtId="177" fontId="7" fillId="0" borderId="0" xfId="0" applyNumberFormat="1" applyFont="1" applyFill="1" applyBorder="1" applyAlignment="1">
      <alignment vertical="center"/>
    </xf>
    <xf numFmtId="0" fontId="3" fillId="0" borderId="6"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7" xfId="0" applyFont="1" applyFill="1" applyBorder="1" applyAlignment="1">
      <alignment horizontal="center" vertical="center" wrapText="1" justifyLastLine="1"/>
    </xf>
    <xf numFmtId="0" fontId="7" fillId="0" borderId="7" xfId="0" applyFont="1" applyFill="1" applyBorder="1" applyAlignment="1">
      <alignment horizontal="center" vertical="center" wrapText="1" justifyLastLine="1"/>
    </xf>
    <xf numFmtId="0" fontId="3" fillId="0" borderId="18" xfId="0" applyFont="1" applyFill="1" applyBorder="1" applyAlignment="1">
      <alignment vertical="center"/>
    </xf>
    <xf numFmtId="0" fontId="17" fillId="0" borderId="0" xfId="0" applyFont="1" applyFill="1"/>
    <xf numFmtId="0" fontId="0" fillId="0" borderId="19" xfId="0" applyFill="1" applyBorder="1"/>
    <xf numFmtId="0" fontId="0" fillId="0" borderId="20" xfId="0" applyFill="1" applyBorder="1"/>
    <xf numFmtId="0" fontId="0" fillId="0" borderId="1" xfId="0" applyFill="1" applyBorder="1"/>
    <xf numFmtId="0" fontId="0" fillId="0" borderId="3" xfId="0" applyFill="1" applyBorder="1"/>
    <xf numFmtId="0" fontId="0" fillId="0" borderId="0" xfId="0" applyFill="1" applyAlignment="1">
      <alignment vertical="top"/>
    </xf>
    <xf numFmtId="177" fontId="0" fillId="0" borderId="21" xfId="0" applyNumberFormat="1" applyFill="1" applyBorder="1" applyAlignment="1">
      <alignment vertical="top"/>
    </xf>
    <xf numFmtId="0" fontId="3" fillId="0" borderId="5" xfId="0" applyFont="1" applyFill="1" applyBorder="1" applyAlignment="1">
      <alignment vertical="top"/>
    </xf>
    <xf numFmtId="0" fontId="3" fillId="0" borderId="0" xfId="0" applyFont="1" applyFill="1" applyBorder="1" applyAlignment="1">
      <alignment vertical="top"/>
    </xf>
    <xf numFmtId="0" fontId="0" fillId="0" borderId="0" xfId="0" applyFill="1" applyAlignment="1"/>
    <xf numFmtId="177" fontId="0" fillId="0" borderId="21" xfId="0" applyNumberFormat="1" applyFill="1" applyBorder="1" applyAlignment="1"/>
    <xf numFmtId="0" fontId="3" fillId="0" borderId="5" xfId="0" applyFont="1" applyFill="1" applyBorder="1" applyAlignment="1"/>
    <xf numFmtId="0" fontId="3" fillId="0" borderId="0" xfId="0" applyFont="1" applyFill="1" applyBorder="1" applyAlignment="1"/>
    <xf numFmtId="177" fontId="1" fillId="0" borderId="21" xfId="0" applyNumberFormat="1" applyFont="1" applyFill="1" applyBorder="1" applyAlignment="1">
      <alignment vertical="center"/>
    </xf>
    <xf numFmtId="177" fontId="1" fillId="0" borderId="21" xfId="0" applyNumberFormat="1" applyFont="1" applyFill="1" applyBorder="1" applyAlignment="1"/>
    <xf numFmtId="0" fontId="0" fillId="0" borderId="0" xfId="0" applyFill="1" applyBorder="1" applyAlignment="1">
      <alignment vertical="top"/>
    </xf>
    <xf numFmtId="177" fontId="1" fillId="0" borderId="21" xfId="0" applyNumberFormat="1" applyFont="1" applyFill="1" applyBorder="1" applyAlignment="1">
      <alignment vertical="top"/>
    </xf>
    <xf numFmtId="0" fontId="3" fillId="0" borderId="0" xfId="0" applyFont="1" applyFill="1" applyBorder="1" applyAlignment="1">
      <alignment vertical="top" wrapText="1"/>
    </xf>
    <xf numFmtId="177" fontId="5" fillId="0" borderId="21" xfId="0" applyNumberFormat="1" applyFont="1" applyFill="1" applyBorder="1" applyAlignment="1">
      <alignment vertical="top"/>
    </xf>
    <xf numFmtId="0" fontId="5" fillId="0" borderId="5" xfId="0" applyFont="1" applyFill="1" applyBorder="1" applyAlignment="1">
      <alignment vertical="top"/>
    </xf>
    <xf numFmtId="0" fontId="3" fillId="0" borderId="0" xfId="0" applyFont="1" applyFill="1" applyAlignment="1">
      <alignment horizontal="right" vertical="center"/>
    </xf>
    <xf numFmtId="0" fontId="6" fillId="0" borderId="0" xfId="0" applyFont="1" applyFill="1" applyBorder="1" applyAlignment="1">
      <alignment vertical="top"/>
    </xf>
    <xf numFmtId="0" fontId="3" fillId="0" borderId="0" xfId="0" applyFont="1" applyFill="1" applyBorder="1" applyAlignment="1">
      <alignment wrapText="1"/>
    </xf>
    <xf numFmtId="177" fontId="5" fillId="0" borderId="21" xfId="0" applyNumberFormat="1" applyFont="1" applyFill="1" applyBorder="1" applyAlignment="1"/>
    <xf numFmtId="0" fontId="5" fillId="0" borderId="5" xfId="0" applyFont="1" applyFill="1" applyBorder="1" applyAlignment="1"/>
    <xf numFmtId="0" fontId="6" fillId="0" borderId="0" xfId="0" applyFont="1" applyFill="1" applyBorder="1" applyAlignment="1">
      <alignment horizontal="right" vertical="center"/>
    </xf>
    <xf numFmtId="0" fontId="6" fillId="0" borderId="0" xfId="0" applyFont="1" applyFill="1" applyBorder="1" applyAlignment="1"/>
    <xf numFmtId="178" fontId="5" fillId="0" borderId="0" xfId="1" applyNumberFormat="1" applyFont="1" applyFill="1" applyBorder="1" applyAlignment="1">
      <alignment horizontal="right" vertical="center"/>
    </xf>
    <xf numFmtId="179" fontId="5" fillId="0" borderId="0" xfId="1" applyNumberFormat="1" applyFont="1" applyFill="1" applyBorder="1" applyAlignment="1">
      <alignment horizontal="right"/>
    </xf>
    <xf numFmtId="49" fontId="5" fillId="0" borderId="0" xfId="1" applyNumberFormat="1" applyFont="1" applyFill="1" applyBorder="1" applyAlignment="1">
      <alignment horizontal="right"/>
    </xf>
    <xf numFmtId="0" fontId="3" fillId="0" borderId="21" xfId="0" applyFont="1" applyFill="1" applyBorder="1" applyAlignment="1">
      <alignment horizontal="distributed" vertical="center" justifyLastLine="1"/>
    </xf>
    <xf numFmtId="0" fontId="0" fillId="0" borderId="0" xfId="0" applyFont="1" applyFill="1" applyBorder="1" applyAlignment="1">
      <alignment horizontal="center" vertical="center" wrapText="1" justifyLastLine="1"/>
    </xf>
    <xf numFmtId="0" fontId="0" fillId="0" borderId="0" xfId="0" applyFont="1" applyFill="1" applyBorder="1" applyAlignment="1">
      <alignment horizontal="distributed" vertical="center" justifyLastLine="1"/>
    </xf>
    <xf numFmtId="0" fontId="3" fillId="0" borderId="0" xfId="0" applyFont="1" applyFill="1" applyBorder="1" applyAlignment="1">
      <alignment horizontal="center" vertical="center" wrapText="1"/>
    </xf>
    <xf numFmtId="0" fontId="3" fillId="0" borderId="5" xfId="0" applyFont="1" applyFill="1" applyBorder="1" applyAlignment="1">
      <alignment horizontal="distributed" vertical="center" justifyLastLine="1"/>
    </xf>
    <xf numFmtId="0" fontId="3" fillId="0" borderId="22" xfId="0" applyFont="1" applyFill="1" applyBorder="1"/>
    <xf numFmtId="0" fontId="3" fillId="0" borderId="23" xfId="0" applyFont="1" applyFill="1" applyBorder="1" applyAlignment="1">
      <alignment horizontal="distributed" vertical="center" justifyLastLine="1"/>
    </xf>
    <xf numFmtId="0" fontId="3" fillId="0" borderId="7" xfId="0" applyFont="1" applyFill="1" applyBorder="1" applyAlignment="1">
      <alignment horizontal="center" vertical="center" wrapText="1" shrinkToFit="1"/>
    </xf>
    <xf numFmtId="0" fontId="18" fillId="0" borderId="0" xfId="2" applyFont="1" applyAlignment="1">
      <alignment vertical="center"/>
    </xf>
    <xf numFmtId="0" fontId="3" fillId="0" borderId="0" xfId="0" applyFont="1" applyFill="1" applyAlignment="1">
      <alignment horizontal="right"/>
    </xf>
    <xf numFmtId="177" fontId="4" fillId="0" borderId="0" xfId="0" applyNumberFormat="1" applyFont="1" applyFill="1" applyBorder="1" applyAlignment="1">
      <alignment vertical="center"/>
    </xf>
    <xf numFmtId="177" fontId="0" fillId="0" borderId="1" xfId="0" applyNumberFormat="1" applyFont="1" applyFill="1" applyBorder="1"/>
    <xf numFmtId="0" fontId="3" fillId="0" borderId="1" xfId="0" applyFont="1" applyFill="1" applyBorder="1" applyAlignment="1">
      <alignment horizontal="right"/>
    </xf>
    <xf numFmtId="0" fontId="19" fillId="0" borderId="0" xfId="0" applyFont="1" applyFill="1" applyBorder="1" applyAlignment="1">
      <alignment horizontal="right" vertical="center"/>
    </xf>
    <xf numFmtId="177" fontId="20"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3" fillId="0" borderId="0" xfId="0" applyFont="1" applyFill="1" applyBorder="1"/>
    <xf numFmtId="0" fontId="19" fillId="0" borderId="24" xfId="0" applyFont="1" applyFill="1" applyBorder="1" applyAlignment="1">
      <alignment horizontal="center" vertical="center"/>
    </xf>
    <xf numFmtId="0" fontId="3" fillId="0" borderId="12" xfId="0" applyFont="1" applyFill="1" applyBorder="1" applyAlignment="1">
      <alignment vertical="center"/>
    </xf>
    <xf numFmtId="0" fontId="3" fillId="0" borderId="25" xfId="0" applyFont="1" applyFill="1" applyBorder="1" applyAlignment="1">
      <alignment vertical="center"/>
    </xf>
    <xf numFmtId="0" fontId="3" fillId="0" borderId="0" xfId="0" applyFont="1"/>
    <xf numFmtId="0" fontId="21" fillId="0" borderId="0" xfId="3" applyAlignment="1" applyProtection="1"/>
    <xf numFmtId="0" fontId="18" fillId="0" borderId="0" xfId="2" applyAlignment="1">
      <alignment vertical="center"/>
    </xf>
    <xf numFmtId="0" fontId="0" fillId="0" borderId="1" xfId="0" applyBorder="1"/>
    <xf numFmtId="0" fontId="0" fillId="0" borderId="3" xfId="0" applyBorder="1"/>
    <xf numFmtId="0" fontId="3" fillId="0" borderId="1" xfId="0" applyFont="1" applyBorder="1"/>
    <xf numFmtId="0" fontId="3" fillId="0" borderId="0" xfId="0" applyFont="1" applyFill="1" applyBorder="1" applyAlignment="1">
      <alignment horizontal="right" vertical="center"/>
    </xf>
    <xf numFmtId="0" fontId="3" fillId="0" borderId="0" xfId="0" applyFont="1" applyBorder="1" applyAlignment="1">
      <alignment vertical="center"/>
    </xf>
    <xf numFmtId="177" fontId="0" fillId="0" borderId="0" xfId="0" applyNumberFormat="1" applyFont="1" applyFill="1" applyBorder="1" applyAlignment="1">
      <alignment vertical="center"/>
    </xf>
    <xf numFmtId="0" fontId="3" fillId="0" borderId="5" xfId="0" applyFont="1" applyBorder="1" applyAlignment="1">
      <alignment vertical="center"/>
    </xf>
    <xf numFmtId="177" fontId="0" fillId="0" borderId="0" xfId="0" applyNumberFormat="1" applyFill="1" applyBorder="1" applyAlignment="1">
      <alignment vertical="center"/>
    </xf>
    <xf numFmtId="0" fontId="7" fillId="0" borderId="11" xfId="0" applyFont="1" applyBorder="1" applyAlignment="1">
      <alignment horizontal="right" vertical="center"/>
    </xf>
    <xf numFmtId="0" fontId="7" fillId="0" borderId="0" xfId="0" applyFont="1" applyBorder="1" applyAlignment="1">
      <alignment horizontal="right" vertical="center"/>
    </xf>
    <xf numFmtId="0" fontId="7" fillId="0" borderId="10" xfId="0" applyFont="1" applyBorder="1" applyAlignment="1">
      <alignment horizontal="right" vertical="top"/>
    </xf>
    <xf numFmtId="0" fontId="7" fillId="0" borderId="11" xfId="0" applyFont="1" applyBorder="1" applyAlignment="1">
      <alignment horizontal="right" vertical="top"/>
    </xf>
    <xf numFmtId="0" fontId="3" fillId="0" borderId="26" xfId="0" applyFont="1" applyBorder="1" applyAlignment="1">
      <alignment horizontal="distributed" vertical="center" justifyLastLine="1"/>
    </xf>
    <xf numFmtId="0" fontId="3" fillId="0" borderId="24"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18" xfId="0" applyFont="1" applyBorder="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14" fillId="0" borderId="0" xfId="0" applyFont="1" applyFill="1"/>
    <xf numFmtId="0" fontId="9" fillId="0" borderId="0" xfId="0" applyFont="1" applyFill="1"/>
    <xf numFmtId="179" fontId="1" fillId="0" borderId="0" xfId="1" applyNumberFormat="1" applyFont="1" applyFill="1" applyBorder="1" applyAlignment="1">
      <alignment horizontal="right"/>
    </xf>
    <xf numFmtId="178"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xf>
    <xf numFmtId="0" fontId="3"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0" fontId="3" fillId="0" borderId="8" xfId="0" applyFont="1" applyBorder="1" applyAlignment="1">
      <alignment horizontal="distributed" vertical="center" justifyLastLine="1"/>
    </xf>
    <xf numFmtId="0" fontId="6" fillId="0" borderId="0" xfId="0" applyFont="1" applyFill="1" applyBorder="1" applyAlignment="1">
      <alignment horizontal="distributed" vertical="center"/>
    </xf>
    <xf numFmtId="0" fontId="6" fillId="0" borderId="0" xfId="0" applyFont="1" applyFill="1" applyBorder="1" applyAlignment="1">
      <alignment horizontal="right" vertical="center"/>
    </xf>
    <xf numFmtId="0" fontId="3" fillId="0" borderId="0" xfId="0" applyFont="1" applyFill="1" applyAlignment="1">
      <alignment horizontal="right" vertical="center"/>
    </xf>
    <xf numFmtId="0" fontId="3" fillId="0" borderId="24"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0" xfId="0" applyFont="1" applyFill="1" applyBorder="1" applyAlignment="1">
      <alignment horizontal="distributed" vertical="center" justifyLastLine="1"/>
    </xf>
    <xf numFmtId="41" fontId="12" fillId="0" borderId="0" xfId="0" applyNumberFormat="1" applyFont="1" applyFill="1" applyBorder="1" applyAlignment="1">
      <alignment horizontal="right" vertical="center"/>
    </xf>
    <xf numFmtId="180" fontId="1" fillId="0" borderId="0" xfId="0" applyNumberFormat="1" applyFont="1" applyFill="1"/>
    <xf numFmtId="0" fontId="1" fillId="0" borderId="1" xfId="0" applyFont="1" applyFill="1" applyBorder="1"/>
    <xf numFmtId="0" fontId="1" fillId="0" borderId="0" xfId="0" applyFont="1" applyFill="1" applyAlignment="1">
      <alignment vertical="top"/>
    </xf>
    <xf numFmtId="0" fontId="3" fillId="0" borderId="0" xfId="0" applyFont="1" applyFill="1" applyBorder="1" applyAlignment="1">
      <alignment horizontal="distributed" vertical="top"/>
    </xf>
    <xf numFmtId="38" fontId="1" fillId="0" borderId="0" xfId="1" applyFont="1" applyFill="1" applyAlignment="1">
      <alignment vertical="top"/>
    </xf>
    <xf numFmtId="181" fontId="1" fillId="0" borderId="0" xfId="1" applyNumberFormat="1" applyFont="1" applyFill="1"/>
    <xf numFmtId="177" fontId="0" fillId="0" borderId="0" xfId="0" applyNumberFormat="1" applyFont="1" applyFill="1" applyBorder="1" applyAlignment="1">
      <alignment vertical="top"/>
    </xf>
    <xf numFmtId="180" fontId="0" fillId="0" borderId="0" xfId="1" applyNumberFormat="1" applyFont="1" applyFill="1" applyBorder="1" applyAlignment="1">
      <alignment horizontal="right" vertical="center"/>
    </xf>
    <xf numFmtId="38" fontId="1" fillId="0" borderId="0" xfId="1" applyFont="1" applyFill="1"/>
    <xf numFmtId="38" fontId="0" fillId="0" borderId="0" xfId="1" applyFont="1" applyFill="1"/>
    <xf numFmtId="182" fontId="1" fillId="0" borderId="0" xfId="0" applyNumberFormat="1" applyFont="1" applyFill="1"/>
    <xf numFmtId="176" fontId="5" fillId="0" borderId="0" xfId="0" applyNumberFormat="1" applyFont="1" applyFill="1" applyBorder="1" applyAlignment="1">
      <alignment vertical="center"/>
    </xf>
    <xf numFmtId="176" fontId="1" fillId="0" borderId="0" xfId="0" applyNumberFormat="1" applyFont="1" applyFill="1"/>
    <xf numFmtId="0" fontId="3" fillId="0" borderId="13" xfId="0" applyFont="1" applyFill="1" applyBorder="1" applyAlignment="1">
      <alignment horizontal="distributed" vertical="center" wrapText="1" justifyLastLine="1"/>
    </xf>
    <xf numFmtId="0" fontId="3" fillId="0" borderId="14" xfId="0" applyFont="1" applyFill="1" applyBorder="1" applyAlignment="1">
      <alignment horizontal="distributed" vertical="center" justifyLastLine="1"/>
    </xf>
    <xf numFmtId="0" fontId="3" fillId="0" borderId="14" xfId="0" applyFont="1" applyFill="1" applyBorder="1" applyAlignment="1">
      <alignment horizontal="center" vertical="center" wrapText="1" justifyLastLine="1"/>
    </xf>
    <xf numFmtId="0" fontId="3" fillId="0" borderId="16" xfId="0" applyFont="1" applyFill="1" applyBorder="1"/>
    <xf numFmtId="0" fontId="3" fillId="0" borderId="17" xfId="0" applyFont="1" applyFill="1" applyBorder="1"/>
    <xf numFmtId="0" fontId="3" fillId="0" borderId="25" xfId="0" applyFont="1" applyFill="1" applyBorder="1"/>
    <xf numFmtId="3" fontId="0" fillId="0" borderId="0" xfId="0" applyNumberFormat="1" applyFont="1" applyFill="1"/>
    <xf numFmtId="177" fontId="0" fillId="0" borderId="0" xfId="1" applyNumberFormat="1" applyFont="1" applyFill="1" applyAlignment="1">
      <alignment horizontal="right" vertical="center"/>
    </xf>
    <xf numFmtId="3" fontId="1" fillId="0" borderId="0" xfId="0" applyNumberFormat="1" applyFont="1" applyFill="1"/>
    <xf numFmtId="184" fontId="0" fillId="0" borderId="0" xfId="0" applyNumberFormat="1" applyFont="1" applyFill="1" applyBorder="1" applyAlignment="1">
      <alignment vertical="center"/>
    </xf>
    <xf numFmtId="183" fontId="1" fillId="0" borderId="0" xfId="0" applyNumberFormat="1" applyFont="1" applyFill="1"/>
    <xf numFmtId="0" fontId="3" fillId="0" borderId="10" xfId="0" applyFont="1" applyFill="1" applyBorder="1" applyAlignment="1">
      <alignment horizontal="right" vertical="top"/>
    </xf>
    <xf numFmtId="0" fontId="3" fillId="0" borderId="11" xfId="0" applyFont="1" applyFill="1" applyBorder="1" applyAlignment="1">
      <alignment horizontal="right" vertical="top"/>
    </xf>
    <xf numFmtId="0" fontId="3" fillId="0" borderId="13"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26" xfId="0" applyFont="1" applyFill="1" applyBorder="1" applyAlignment="1">
      <alignment horizontal="center" vertical="center" justifyLastLine="1"/>
    </xf>
    <xf numFmtId="0" fontId="3" fillId="0" borderId="24" xfId="0" applyFont="1" applyFill="1" applyBorder="1" applyAlignment="1">
      <alignment horizontal="center" vertical="center" justifyLastLine="1"/>
    </xf>
    <xf numFmtId="0" fontId="9" fillId="0" borderId="1" xfId="0" applyFont="1" applyFill="1" applyBorder="1"/>
    <xf numFmtId="0" fontId="3" fillId="0" borderId="0" xfId="0" applyFont="1" applyFill="1" applyBorder="1" applyAlignment="1">
      <alignment horizontal="right" vertical="top"/>
    </xf>
    <xf numFmtId="0" fontId="3" fillId="0" borderId="6" xfId="0" applyFont="1" applyFill="1" applyBorder="1" applyAlignment="1">
      <alignment horizontal="distributed" vertical="center" wrapText="1" justifyLastLine="1"/>
    </xf>
    <xf numFmtId="0" fontId="0" fillId="0" borderId="0" xfId="0" applyFont="1" applyFill="1" applyBorder="1"/>
    <xf numFmtId="0" fontId="14" fillId="0" borderId="5" xfId="0" applyFont="1" applyFill="1" applyBorder="1" applyAlignment="1">
      <alignment vertical="center"/>
    </xf>
    <xf numFmtId="0" fontId="7" fillId="0" borderId="0" xfId="0" applyFont="1" applyFill="1" applyBorder="1" applyAlignment="1">
      <alignment horizontal="distributed" vertical="center" shrinkToFit="1"/>
    </xf>
    <xf numFmtId="0" fontId="3" fillId="0" borderId="0" xfId="0" applyFont="1" applyFill="1" applyBorder="1" applyAlignment="1">
      <alignment horizontal="distributed" vertical="center" wrapText="1" justifyLastLine="1"/>
    </xf>
    <xf numFmtId="0" fontId="23" fillId="0" borderId="0" xfId="0" applyFont="1" applyFill="1"/>
    <xf numFmtId="0" fontId="7" fillId="0" borderId="0" xfId="0" applyFont="1" applyFill="1"/>
    <xf numFmtId="0" fontId="0" fillId="0" borderId="0" xfId="0" applyFill="1" applyBorder="1"/>
    <xf numFmtId="0" fontId="0" fillId="0" borderId="5" xfId="0" applyFill="1" applyBorder="1" applyAlignment="1">
      <alignment vertical="center"/>
    </xf>
    <xf numFmtId="177" fontId="5" fillId="0" borderId="0" xfId="0" applyNumberFormat="1" applyFont="1" applyFill="1"/>
    <xf numFmtId="0" fontId="5" fillId="0" borderId="5" xfId="0" applyFont="1" applyFill="1" applyBorder="1"/>
    <xf numFmtId="0" fontId="6" fillId="0" borderId="0" xfId="0" applyFont="1" applyFill="1"/>
    <xf numFmtId="177" fontId="5" fillId="0" borderId="0" xfId="1" applyNumberFormat="1" applyFont="1" applyFill="1"/>
    <xf numFmtId="38" fontId="5" fillId="0" borderId="0" xfId="1" applyFont="1" applyFill="1"/>
    <xf numFmtId="177" fontId="0" fillId="0" borderId="0" xfId="1" applyNumberFormat="1" applyFont="1" applyFill="1" applyAlignment="1">
      <alignment horizontal="right"/>
    </xf>
    <xf numFmtId="41" fontId="0" fillId="0" borderId="0" xfId="0" applyNumberFormat="1" applyFill="1" applyBorder="1" applyAlignment="1">
      <alignment vertical="center"/>
    </xf>
    <xf numFmtId="0" fontId="0" fillId="0" borderId="10" xfId="0" applyFill="1" applyBorder="1" applyAlignment="1">
      <alignment vertical="center"/>
    </xf>
    <xf numFmtId="179" fontId="3" fillId="0" borderId="0" xfId="0" applyNumberFormat="1" applyFont="1" applyFill="1"/>
    <xf numFmtId="0" fontId="14" fillId="0" borderId="0" xfId="0" applyFont="1"/>
    <xf numFmtId="179" fontId="14" fillId="0" borderId="1" xfId="0" applyNumberFormat="1" applyFont="1" applyFill="1" applyBorder="1"/>
    <xf numFmtId="179" fontId="14" fillId="0" borderId="2" xfId="0" applyNumberFormat="1" applyFont="1" applyFill="1" applyBorder="1"/>
    <xf numFmtId="179" fontId="3" fillId="0" borderId="1" xfId="0" applyNumberFormat="1" applyFont="1" applyFill="1" applyBorder="1"/>
    <xf numFmtId="179" fontId="0" fillId="0" borderId="0" xfId="0" applyNumberFormat="1" applyFont="1" applyFill="1" applyAlignment="1">
      <alignment vertical="center"/>
    </xf>
    <xf numFmtId="41" fontId="0" fillId="0" borderId="0" xfId="0" applyNumberFormat="1" applyFont="1" applyFill="1" applyAlignment="1">
      <alignment vertical="center"/>
    </xf>
    <xf numFmtId="179" fontId="0" fillId="0" borderId="4" xfId="0" applyNumberFormat="1" applyFont="1" applyFill="1" applyBorder="1" applyAlignment="1">
      <alignment vertical="center"/>
    </xf>
    <xf numFmtId="179" fontId="3" fillId="0" borderId="0" xfId="0" applyNumberFormat="1" applyFont="1" applyFill="1" applyAlignment="1">
      <alignment horizontal="distributed" vertical="center"/>
    </xf>
    <xf numFmtId="179" fontId="3" fillId="0" borderId="0" xfId="0" applyNumberFormat="1" applyFont="1" applyFill="1" applyAlignment="1">
      <alignment vertical="center"/>
    </xf>
    <xf numFmtId="178" fontId="0" fillId="0" borderId="0" xfId="1" applyNumberFormat="1" applyFont="1" applyFill="1" applyAlignment="1">
      <alignment vertical="center"/>
    </xf>
    <xf numFmtId="179" fontId="3" fillId="0" borderId="5" xfId="0" applyNumberFormat="1" applyFont="1" applyFill="1" applyBorder="1" applyAlignment="1">
      <alignment horizontal="distributed" vertical="center"/>
    </xf>
    <xf numFmtId="179" fontId="3" fillId="0" borderId="0" xfId="0" applyNumberFormat="1" applyFont="1" applyFill="1" applyAlignment="1">
      <alignment horizontal="distributed" vertical="center" wrapText="1"/>
    </xf>
    <xf numFmtId="41" fontId="0" fillId="0" borderId="0" xfId="0" applyNumberFormat="1" applyFont="1" applyFill="1" applyAlignment="1">
      <alignment horizontal="right" vertical="center"/>
    </xf>
    <xf numFmtId="0" fontId="3" fillId="0" borderId="0" xfId="0" applyFont="1" applyAlignment="1">
      <alignment wrapText="1"/>
    </xf>
    <xf numFmtId="179" fontId="3" fillId="0" borderId="0" xfId="0" applyNumberFormat="1" applyFont="1" applyFill="1" applyBorder="1" applyAlignment="1">
      <alignment horizontal="left" vertical="center"/>
    </xf>
    <xf numFmtId="179" fontId="3" fillId="0" borderId="0" xfId="0" applyNumberFormat="1" applyFont="1" applyFill="1" applyBorder="1" applyAlignment="1">
      <alignment horizontal="distributed" vertical="center"/>
    </xf>
    <xf numFmtId="179" fontId="6" fillId="0" borderId="0" xfId="0" applyNumberFormat="1" applyFont="1" applyFill="1" applyAlignment="1">
      <alignment horizontal="left" vertical="center"/>
    </xf>
    <xf numFmtId="179" fontId="6" fillId="0" borderId="0" xfId="0" applyNumberFormat="1" applyFont="1" applyFill="1" applyBorder="1" applyAlignment="1">
      <alignment horizontal="left" vertical="center"/>
    </xf>
    <xf numFmtId="179" fontId="5" fillId="0" borderId="0" xfId="0" applyNumberFormat="1" applyFont="1" applyFill="1" applyAlignment="1">
      <alignment vertical="center"/>
    </xf>
    <xf numFmtId="179" fontId="5" fillId="0" borderId="4"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0" xfId="0" applyNumberFormat="1" applyFont="1" applyFill="1" applyAlignment="1">
      <alignment horizontal="right" vertical="center"/>
    </xf>
    <xf numFmtId="179" fontId="24" fillId="0" borderId="0" xfId="0" applyNumberFormat="1" applyFont="1" applyFill="1" applyAlignment="1">
      <alignment vertical="center"/>
    </xf>
    <xf numFmtId="179" fontId="6" fillId="0" borderId="0" xfId="0" applyNumberFormat="1" applyFont="1" applyFill="1" applyAlignment="1">
      <alignment vertical="center"/>
    </xf>
    <xf numFmtId="179" fontId="3" fillId="0" borderId="4" xfId="0" applyNumberFormat="1" applyFont="1" applyFill="1" applyBorder="1"/>
    <xf numFmtId="179" fontId="3" fillId="0" borderId="13" xfId="0" applyNumberFormat="1"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179" fontId="3" fillId="0" borderId="25" xfId="0" applyNumberFormat="1" applyFont="1" applyFill="1" applyBorder="1" applyAlignment="1">
      <alignment horizontal="distributed" vertical="center" justifyLastLine="1"/>
    </xf>
    <xf numFmtId="179" fontId="3" fillId="0" borderId="1" xfId="0" applyNumberFormat="1" applyFont="1" applyFill="1" applyBorder="1" applyAlignment="1">
      <alignment horizontal="right" vertical="center"/>
    </xf>
    <xf numFmtId="0" fontId="14" fillId="0" borderId="2" xfId="0" applyFont="1" applyBorder="1"/>
    <xf numFmtId="0" fontId="3" fillId="0" borderId="1" xfId="0" applyFont="1" applyBorder="1" applyAlignment="1">
      <alignment vertical="center"/>
    </xf>
    <xf numFmtId="0" fontId="0" fillId="0" borderId="0" xfId="0" applyFont="1" applyFill="1" applyBorder="1" applyAlignment="1">
      <alignment horizontal="righ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Border="1" applyAlignment="1">
      <alignment horizontal="distributed" vertical="center" wrapText="1"/>
    </xf>
    <xf numFmtId="177" fontId="9" fillId="0" borderId="4" xfId="0" applyNumberFormat="1" applyFont="1" applyFill="1" applyBorder="1" applyAlignment="1">
      <alignment vertical="center"/>
    </xf>
    <xf numFmtId="177" fontId="3" fillId="0" borderId="0" xfId="0" applyNumberFormat="1" applyFont="1"/>
    <xf numFmtId="0" fontId="6" fillId="0" borderId="0" xfId="0" applyFont="1" applyBorder="1" applyAlignment="1">
      <alignment horizontal="right" vertical="center"/>
    </xf>
    <xf numFmtId="0" fontId="6" fillId="0" borderId="0" xfId="0"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7" fillId="0" borderId="4" xfId="0" applyFont="1" applyBorder="1" applyAlignment="1">
      <alignment horizontal="right" vertical="center"/>
    </xf>
    <xf numFmtId="0" fontId="3" fillId="0" borderId="15" xfId="0" applyFont="1" applyBorder="1" applyAlignment="1">
      <alignment horizontal="distributed" vertical="center" justifyLastLine="1"/>
    </xf>
    <xf numFmtId="0" fontId="3" fillId="0" borderId="15" xfId="0" applyFont="1" applyBorder="1" applyAlignment="1">
      <alignment vertical="center"/>
    </xf>
    <xf numFmtId="0" fontId="3" fillId="0" borderId="18" xfId="0" applyFont="1" applyBorder="1" applyAlignment="1">
      <alignment horizontal="distributed" vertical="center" justifyLastLine="1"/>
    </xf>
    <xf numFmtId="0" fontId="3" fillId="0" borderId="3" xfId="0" applyFont="1" applyBorder="1"/>
    <xf numFmtId="185" fontId="1" fillId="0" borderId="0" xfId="1" applyNumberFormat="1" applyFont="1" applyFill="1" applyBorder="1" applyAlignment="1">
      <alignment horizontal="right" vertical="center"/>
    </xf>
    <xf numFmtId="3" fontId="3" fillId="0" borderId="0" xfId="0" applyNumberFormat="1" applyFont="1" applyFill="1" applyBorder="1" applyAlignment="1">
      <alignment vertical="center"/>
    </xf>
    <xf numFmtId="40" fontId="1" fillId="0" borderId="0" xfId="1" applyNumberFormat="1" applyFont="1" applyFill="1" applyBorder="1" applyAlignment="1">
      <alignment vertical="center"/>
    </xf>
    <xf numFmtId="38" fontId="1" fillId="0" borderId="0" xfId="1" applyFont="1" applyFill="1" applyBorder="1" applyAlignment="1">
      <alignment horizontal="right" vertical="center"/>
    </xf>
    <xf numFmtId="0" fontId="2" fillId="0" borderId="0" xfId="0" applyFont="1" applyFill="1" applyBorder="1" applyAlignment="1">
      <alignment horizontal="right" vertical="top"/>
    </xf>
    <xf numFmtId="177" fontId="0" fillId="0" borderId="0" xfId="0" quotePrefix="1" applyNumberFormat="1" applyFont="1" applyFill="1" applyBorder="1" applyAlignment="1">
      <alignment horizontal="right" vertical="center"/>
    </xf>
    <xf numFmtId="186" fontId="0" fillId="0" borderId="0" xfId="0" quotePrefix="1" applyNumberFormat="1" applyFont="1" applyFill="1" applyAlignment="1"/>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186" fontId="0" fillId="0" borderId="0" xfId="0" applyNumberFormat="1" applyFont="1" applyFill="1" applyAlignment="1">
      <alignment horizontal="right"/>
    </xf>
    <xf numFmtId="38" fontId="9" fillId="0" borderId="0" xfId="1" applyFont="1" applyFill="1" applyBorder="1" applyAlignment="1">
      <alignment horizontal="right" vertical="center"/>
    </xf>
    <xf numFmtId="182" fontId="0" fillId="0" borderId="0" xfId="0" applyNumberFormat="1" applyFont="1" applyFill="1" applyBorder="1" applyAlignment="1">
      <alignment vertical="center"/>
    </xf>
    <xf numFmtId="0" fontId="6" fillId="0" borderId="5" xfId="0" applyFont="1" applyFill="1" applyBorder="1" applyAlignment="1">
      <alignment vertical="center"/>
    </xf>
    <xf numFmtId="0" fontId="6" fillId="0" borderId="5" xfId="0" applyFont="1" applyBorder="1" applyAlignment="1">
      <alignment vertical="center"/>
    </xf>
    <xf numFmtId="0" fontId="6" fillId="0" borderId="0" xfId="0" applyFont="1" applyBorder="1" applyAlignment="1">
      <alignment horizontal="distributed" vertical="center"/>
    </xf>
    <xf numFmtId="0" fontId="9" fillId="0" borderId="0" xfId="0" applyFont="1" applyFill="1" applyBorder="1" applyAlignment="1">
      <alignment vertical="center"/>
    </xf>
    <xf numFmtId="0" fontId="7" fillId="0" borderId="0" xfId="0" applyFont="1" applyBorder="1" applyAlignment="1">
      <alignment horizontal="right" vertical="top"/>
    </xf>
    <xf numFmtId="0" fontId="7" fillId="0" borderId="5" xfId="0" applyFont="1" applyBorder="1" applyAlignment="1">
      <alignment horizontal="right" vertical="top"/>
    </xf>
    <xf numFmtId="0" fontId="3" fillId="0" borderId="8" xfId="0" applyFont="1" applyBorder="1" applyAlignment="1">
      <alignment vertical="center"/>
    </xf>
    <xf numFmtId="0" fontId="0" fillId="0" borderId="0" xfId="0" applyFill="1" applyAlignment="1">
      <alignment vertical="center"/>
    </xf>
    <xf numFmtId="41" fontId="0" fillId="0" borderId="0" xfId="0" applyNumberFormat="1" applyFont="1" applyBorder="1" applyAlignment="1">
      <alignment vertical="center"/>
    </xf>
    <xf numFmtId="41" fontId="0" fillId="0" borderId="4" xfId="0" applyNumberFormat="1" applyFont="1" applyBorder="1" applyAlignment="1">
      <alignment vertical="center"/>
    </xf>
    <xf numFmtId="41" fontId="0" fillId="0" borderId="4" xfId="0" applyNumberFormat="1" applyFont="1" applyFill="1" applyBorder="1" applyAlignment="1">
      <alignment vertical="center"/>
    </xf>
    <xf numFmtId="41" fontId="0" fillId="0" borderId="0" xfId="0" applyNumberFormat="1" applyFont="1" applyFill="1" applyBorder="1" applyAlignment="1" applyProtection="1">
      <alignment vertical="center"/>
      <protection locked="0"/>
    </xf>
    <xf numFmtId="0" fontId="0"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26" xfId="0" applyFont="1" applyFill="1" applyBorder="1" applyAlignment="1">
      <alignment horizontal="distributed" vertical="center" justifyLastLine="1"/>
    </xf>
    <xf numFmtId="0" fontId="3" fillId="0" borderId="24" xfId="0" applyFont="1" applyFill="1" applyBorder="1" applyAlignment="1">
      <alignment horizontal="distributed" vertical="center" justifyLastLine="1"/>
    </xf>
    <xf numFmtId="0" fontId="3" fillId="0" borderId="31" xfId="0" applyFont="1" applyFill="1" applyBorder="1" applyAlignment="1">
      <alignment vertical="center"/>
    </xf>
    <xf numFmtId="0" fontId="19" fillId="0" borderId="8" xfId="0" applyFont="1" applyFill="1" applyBorder="1" applyAlignment="1">
      <alignment vertical="center"/>
    </xf>
    <xf numFmtId="0" fontId="3" fillId="0" borderId="6" xfId="0" applyFont="1" applyFill="1" applyBorder="1" applyAlignment="1">
      <alignment vertical="center"/>
    </xf>
    <xf numFmtId="177"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3" fillId="0" borderId="3" xfId="0" applyFont="1" applyFill="1" applyBorder="1" applyAlignment="1">
      <alignment vertical="center"/>
    </xf>
    <xf numFmtId="0" fontId="3" fillId="0" borderId="1" xfId="0" applyFont="1" applyFill="1" applyBorder="1" applyAlignment="1">
      <alignment horizontal="distributed" vertical="center"/>
    </xf>
    <xf numFmtId="0" fontId="0" fillId="0" borderId="0" xfId="0" applyFill="1" applyBorder="1" applyAlignment="1">
      <alignment vertical="center"/>
    </xf>
    <xf numFmtId="179" fontId="0" fillId="0" borderId="0" xfId="0" applyNumberFormat="1" applyFont="1" applyFill="1" applyBorder="1"/>
    <xf numFmtId="187" fontId="0" fillId="0" borderId="0" xfId="0" applyNumberFormat="1" applyFont="1" applyFill="1" applyBorder="1"/>
    <xf numFmtId="41" fontId="0" fillId="0" borderId="0" xfId="0" applyNumberFormat="1" applyFont="1" applyFill="1" applyBorder="1"/>
    <xf numFmtId="179" fontId="0" fillId="0" borderId="4" xfId="0" applyNumberFormat="1" applyFont="1" applyFill="1" applyBorder="1"/>
    <xf numFmtId="179" fontId="9" fillId="0" borderId="0" xfId="0" applyNumberFormat="1" applyFont="1" applyFill="1" applyBorder="1"/>
    <xf numFmtId="187" fontId="9" fillId="0" borderId="0" xfId="0" applyNumberFormat="1" applyFont="1"/>
    <xf numFmtId="41" fontId="9" fillId="0" borderId="0" xfId="0" applyNumberFormat="1" applyFont="1" applyFill="1" applyBorder="1"/>
    <xf numFmtId="179" fontId="9" fillId="0" borderId="4" xfId="0" applyNumberFormat="1" applyFont="1" applyFill="1" applyBorder="1"/>
    <xf numFmtId="187" fontId="0" fillId="0" borderId="0" xfId="0" applyNumberFormat="1" applyFont="1"/>
    <xf numFmtId="187" fontId="9" fillId="0" borderId="0" xfId="0" applyNumberFormat="1" applyFont="1" applyFill="1" applyBorder="1"/>
    <xf numFmtId="41" fontId="9" fillId="0" borderId="0" xfId="0" applyNumberFormat="1" applyFont="1" applyFill="1" applyBorder="1" applyAlignment="1">
      <alignment vertical="center"/>
    </xf>
    <xf numFmtId="0" fontId="3" fillId="0" borderId="14" xfId="0" applyFont="1" applyFill="1" applyBorder="1" applyAlignment="1">
      <alignment horizontal="distributed" vertical="center" wrapText="1" justifyLastLine="1"/>
    </xf>
    <xf numFmtId="0" fontId="3" fillId="0" borderId="1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6" fillId="0" borderId="0" xfId="0" applyFont="1" applyFill="1" applyAlignment="1">
      <alignment vertical="center"/>
    </xf>
    <xf numFmtId="0" fontId="18" fillId="0" borderId="0" xfId="2" applyFont="1" applyFill="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19" fillId="0" borderId="26" xfId="0" applyFont="1" applyFill="1" applyBorder="1" applyAlignment="1">
      <alignment horizontal="center" vertical="center"/>
    </xf>
    <xf numFmtId="0" fontId="3" fillId="0" borderId="8"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7" fillId="0" borderId="4" xfId="0" applyFont="1" applyBorder="1" applyAlignment="1">
      <alignment horizontal="right" vertical="top"/>
    </xf>
    <xf numFmtId="3" fontId="3" fillId="0" borderId="4" xfId="0" applyNumberFormat="1" applyFont="1" applyFill="1" applyBorder="1" applyAlignment="1">
      <alignment vertical="center"/>
    </xf>
    <xf numFmtId="0" fontId="3" fillId="0" borderId="4" xfId="0" applyFont="1" applyFill="1" applyBorder="1" applyAlignment="1">
      <alignment vertical="center"/>
    </xf>
    <xf numFmtId="0" fontId="3" fillId="0" borderId="2" xfId="0" applyFont="1" applyBorder="1"/>
    <xf numFmtId="0" fontId="3" fillId="0" borderId="6" xfId="0" applyFont="1" applyFill="1" applyBorder="1" applyAlignment="1">
      <alignment horizontal="distributed" vertical="center"/>
    </xf>
    <xf numFmtId="0" fontId="3" fillId="0" borderId="2" xfId="0" applyFont="1" applyFill="1" applyBorder="1"/>
    <xf numFmtId="0" fontId="3" fillId="0" borderId="2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7" xfId="0" applyFont="1" applyFill="1" applyBorder="1" applyAlignment="1">
      <alignment horizontal="center" vertical="center" wrapText="1" justifyLastLine="1"/>
    </xf>
    <xf numFmtId="0" fontId="3" fillId="0" borderId="14" xfId="0" applyFont="1" applyFill="1" applyBorder="1" applyAlignment="1">
      <alignment horizontal="center" vertical="center" justifyLastLine="1"/>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7"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Alignment="1">
      <alignment horizontal="distributed" vertical="center"/>
    </xf>
    <xf numFmtId="0" fontId="15" fillId="0" borderId="0" xfId="0" applyFont="1" applyFill="1" applyBorder="1" applyAlignment="1">
      <alignment horizontal="distributed" vertical="center"/>
    </xf>
    <xf numFmtId="0" fontId="15" fillId="0" borderId="0" xfId="0" applyFont="1" applyFill="1" applyAlignment="1">
      <alignment horizontal="distributed" vertical="center"/>
    </xf>
    <xf numFmtId="0" fontId="7" fillId="0" borderId="0" xfId="0" applyFont="1" applyFill="1" applyAlignment="1">
      <alignment horizontal="distributed" vertical="center"/>
    </xf>
    <xf numFmtId="0" fontId="15" fillId="0" borderId="0" xfId="0" applyFont="1" applyFill="1" applyBorder="1" applyAlignment="1">
      <alignment horizontal="distributed" vertical="center" wrapText="1"/>
    </xf>
    <xf numFmtId="0" fontId="3" fillId="0" borderId="8"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distributed" vertical="center"/>
    </xf>
    <xf numFmtId="0" fontId="3" fillId="0" borderId="18"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6" fillId="0" borderId="0" xfId="0" applyFont="1" applyFill="1" applyBorder="1" applyAlignment="1">
      <alignment horizontal="right" vertical="center"/>
    </xf>
    <xf numFmtId="0" fontId="3" fillId="0" borderId="0" xfId="0" applyFont="1" applyAlignment="1">
      <alignment vertical="center"/>
    </xf>
    <xf numFmtId="0" fontId="3" fillId="0" borderId="18"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29" xfId="0" applyFont="1" applyFill="1" applyBorder="1" applyAlignment="1">
      <alignment horizontal="distributed" vertical="center" justifyLastLine="1"/>
    </xf>
    <xf numFmtId="0" fontId="3" fillId="2" borderId="28" xfId="0" applyFont="1" applyFill="1" applyBorder="1" applyAlignment="1">
      <alignment horizontal="distributed" vertical="center" wrapText="1" justifyLastLine="1"/>
    </xf>
    <xf numFmtId="0" fontId="3" fillId="2" borderId="27" xfId="0" applyFont="1" applyFill="1" applyBorder="1" applyAlignment="1">
      <alignment horizontal="distributed" vertical="center" justifyLastLine="1"/>
    </xf>
    <xf numFmtId="0" fontId="3" fillId="2" borderId="14"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0" fontId="3" fillId="0" borderId="29" xfId="0" applyFont="1" applyFill="1" applyBorder="1" applyAlignment="1">
      <alignment horizontal="center" vertical="center" wrapText="1"/>
    </xf>
    <xf numFmtId="0" fontId="3" fillId="0" borderId="13" xfId="0" applyFont="1" applyFill="1" applyBorder="1"/>
    <xf numFmtId="0" fontId="3" fillId="0" borderId="28" xfId="0" applyFont="1" applyFill="1" applyBorder="1" applyAlignment="1">
      <alignment horizontal="center" vertical="center" wrapText="1"/>
    </xf>
    <xf numFmtId="0" fontId="3" fillId="0" borderId="14" xfId="0" applyFont="1" applyFill="1" applyBorder="1"/>
    <xf numFmtId="0" fontId="3" fillId="0" borderId="27" xfId="0" applyFont="1" applyFill="1" applyBorder="1"/>
    <xf numFmtId="179" fontId="3" fillId="0" borderId="18"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15" xfId="0" applyNumberFormat="1" applyFont="1" applyFill="1" applyBorder="1" applyAlignment="1">
      <alignment horizontal="center" vertical="center"/>
    </xf>
    <xf numFmtId="179" fontId="3" fillId="0" borderId="17" xfId="0" applyNumberFormat="1" applyFont="1" applyFill="1" applyBorder="1" applyAlignment="1">
      <alignment horizontal="distributed" vertical="center" wrapText="1" justifyLastLine="1"/>
    </xf>
    <xf numFmtId="179" fontId="3" fillId="0" borderId="27" xfId="0" applyNumberFormat="1" applyFont="1" applyFill="1" applyBorder="1" applyAlignment="1">
      <alignment horizontal="distributed" vertical="center" wrapText="1" justifyLastLine="1"/>
    </xf>
    <xf numFmtId="179" fontId="3" fillId="0" borderId="14" xfId="0" applyNumberFormat="1" applyFont="1" applyFill="1" applyBorder="1" applyAlignment="1">
      <alignment horizontal="distributed" vertical="center" wrapText="1" justifyLastLine="1"/>
    </xf>
    <xf numFmtId="179" fontId="3" fillId="0" borderId="16" xfId="0" applyNumberFormat="1" applyFont="1" applyFill="1" applyBorder="1" applyAlignment="1">
      <alignment horizontal="distributed" vertical="center" wrapText="1" justifyLastLine="1"/>
    </xf>
    <xf numFmtId="179" fontId="3" fillId="0" borderId="25" xfId="0" applyNumberFormat="1" applyFont="1" applyFill="1" applyBorder="1" applyAlignment="1">
      <alignment horizontal="distributed" vertical="center" wrapText="1" justifyLastLine="1"/>
    </xf>
    <xf numFmtId="179" fontId="3" fillId="0" borderId="13" xfId="0" applyNumberFormat="1" applyFont="1" applyFill="1" applyBorder="1" applyAlignment="1">
      <alignment horizontal="distributed" vertical="center" wrapText="1" justifyLastLine="1"/>
    </xf>
    <xf numFmtId="179" fontId="3" fillId="0" borderId="12" xfId="0" applyNumberFormat="1" applyFont="1" applyFill="1" applyBorder="1" applyAlignment="1">
      <alignment horizontal="distributed" vertical="center" wrapText="1" justifyLastLine="1"/>
    </xf>
    <xf numFmtId="179" fontId="3" fillId="0" borderId="4" xfId="0" applyNumberFormat="1" applyFont="1" applyFill="1" applyBorder="1" applyAlignment="1">
      <alignment horizontal="distributed" vertical="center" wrapText="1" justifyLastLine="1"/>
    </xf>
    <xf numFmtId="0" fontId="3" fillId="0" borderId="0" xfId="0" applyFont="1" applyFill="1" applyBorder="1" applyAlignment="1">
      <alignment horizontal="distributed" vertical="center" wrapText="1"/>
    </xf>
    <xf numFmtId="0" fontId="6" fillId="0" borderId="0" xfId="0" applyFont="1" applyFill="1" applyBorder="1" applyAlignment="1">
      <alignment horizontal="left" vertical="center" justifyLastLine="1"/>
    </xf>
    <xf numFmtId="0" fontId="3" fillId="0" borderId="0" xfId="0" applyFont="1" applyFill="1" applyAlignment="1">
      <alignment horizontal="left" vertical="center" justifyLastLine="1"/>
    </xf>
    <xf numFmtId="0" fontId="3" fillId="0" borderId="0" xfId="0" applyNumberFormat="1" applyFont="1" applyFill="1" applyBorder="1" applyAlignment="1">
      <alignment horizontal="distributed" vertical="center"/>
    </xf>
    <xf numFmtId="0" fontId="6" fillId="0" borderId="0" xfId="0" applyFont="1" applyFill="1" applyBorder="1" applyAlignment="1">
      <alignment horizontal="distributed" vertical="center"/>
    </xf>
    <xf numFmtId="0" fontId="3" fillId="0" borderId="0" xfId="0" applyFont="1" applyAlignment="1"/>
    <xf numFmtId="0" fontId="3" fillId="0" borderId="11" xfId="0" applyFont="1" applyFill="1" applyBorder="1" applyAlignment="1">
      <alignment horizontal="distributed"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0" fillId="0" borderId="0" xfId="0" applyFill="1" applyAlignment="1">
      <alignment horizontal="distributed" vertical="center"/>
    </xf>
    <xf numFmtId="0" fontId="3" fillId="0" borderId="9" xfId="0" applyFont="1" applyFill="1" applyBorder="1" applyAlignment="1">
      <alignment horizontal="distributed" vertical="center" justifyLastLine="1"/>
    </xf>
    <xf numFmtId="0" fontId="3" fillId="0" borderId="0" xfId="0" applyFont="1" applyFill="1" applyAlignment="1">
      <alignment horizontal="right" vertical="center"/>
    </xf>
    <xf numFmtId="0" fontId="0" fillId="0" borderId="0" xfId="0" applyFill="1" applyBorder="1" applyAlignment="1">
      <alignment horizontal="distributed" vertical="center"/>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8" xfId="0" applyFont="1" applyBorder="1" applyAlignment="1">
      <alignment horizontal="distributed" vertical="center"/>
    </xf>
    <xf numFmtId="0" fontId="3" fillId="0" borderId="0" xfId="0" applyFont="1" applyAlignment="1">
      <alignment horizontal="distributed" vertical="center"/>
    </xf>
    <xf numFmtId="0" fontId="3" fillId="0" borderId="15" xfId="0" applyFont="1" applyBorder="1" applyAlignment="1">
      <alignment horizontal="distributed" vertical="center"/>
    </xf>
    <xf numFmtId="0" fontId="3" fillId="0" borderId="9" xfId="0" applyFont="1" applyBorder="1" applyAlignment="1">
      <alignment horizontal="distributed" vertical="center" justifyLastLine="1"/>
    </xf>
    <xf numFmtId="0" fontId="3" fillId="0" borderId="29" xfId="0" applyFont="1" applyBorder="1" applyAlignment="1">
      <alignment horizontal="distributed" vertical="center" wrapText="1" justifyLastLine="1"/>
    </xf>
    <xf numFmtId="0" fontId="3" fillId="0" borderId="4" xfId="0" applyFont="1" applyBorder="1" applyAlignment="1">
      <alignment horizontal="distributed" vertical="center" justifyLastLine="1"/>
    </xf>
    <xf numFmtId="0" fontId="3" fillId="0" borderId="28" xfId="0" applyFont="1" applyBorder="1" applyAlignment="1">
      <alignment horizontal="distributed" vertical="center" wrapText="1" justifyLastLine="1"/>
    </xf>
    <xf numFmtId="0" fontId="3" fillId="0" borderId="27"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7" fillId="0" borderId="29" xfId="0" applyFont="1" applyBorder="1" applyAlignment="1">
      <alignment horizontal="distributed" vertical="center" wrapText="1" justifyLastLine="1"/>
    </xf>
    <xf numFmtId="0" fontId="7" fillId="0" borderId="4"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24" xfId="0" applyFont="1" applyBorder="1" applyAlignment="1">
      <alignment horizontal="distributed" vertical="center" justifyLastLine="1"/>
    </xf>
  </cellXfs>
  <cellStyles count="5">
    <cellStyle name="ハイパーリンク" xfId="3" builtinId="8"/>
    <cellStyle name="桁区切り 2" xfId="1"/>
    <cellStyle name="桁区切り 3" xfId="4"/>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38100</xdr:rowOff>
    </xdr:from>
    <xdr:to>
      <xdr:col>2</xdr:col>
      <xdr:colOff>57150</xdr:colOff>
      <xdr:row>29</xdr:row>
      <xdr:rowOff>104775</xdr:rowOff>
    </xdr:to>
    <xdr:sp macro="" textlink="">
      <xdr:nvSpPr>
        <xdr:cNvPr id="2" name="AutoShape 1"/>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3" name="AutoShape 5"/>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4" name="AutoShape 7"/>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5" name="AutoShape 9"/>
        <xdr:cNvSpPr>
          <a:spLocks/>
        </xdr:cNvSpPr>
      </xdr:nvSpPr>
      <xdr:spPr bwMode="auto">
        <a:xfrm>
          <a:off x="8667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76200</xdr:rowOff>
    </xdr:from>
    <xdr:to>
      <xdr:col>2</xdr:col>
      <xdr:colOff>57150</xdr:colOff>
      <xdr:row>34</xdr:row>
      <xdr:rowOff>104775</xdr:rowOff>
    </xdr:to>
    <xdr:sp macro="" textlink="">
      <xdr:nvSpPr>
        <xdr:cNvPr id="6" name="AutoShape 10"/>
        <xdr:cNvSpPr>
          <a:spLocks/>
        </xdr:cNvSpPr>
      </xdr:nvSpPr>
      <xdr:spPr bwMode="auto">
        <a:xfrm>
          <a:off x="866775" y="3914775"/>
          <a:ext cx="47625" cy="400050"/>
        </a:xfrm>
        <a:prstGeom prst="leftBrace">
          <a:avLst>
            <a:gd name="adj1" fmla="val 156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43963</xdr:colOff>
      <xdr:row>4</xdr:row>
      <xdr:rowOff>65941</xdr:rowOff>
    </xdr:from>
    <xdr:to>
      <xdr:col>2</xdr:col>
      <xdr:colOff>89682</xdr:colOff>
      <xdr:row>6</xdr:row>
      <xdr:rowOff>263769</xdr:rowOff>
    </xdr:to>
    <xdr:sp macro="" textlink="">
      <xdr:nvSpPr>
        <xdr:cNvPr id="2" name="左中かっこ 1"/>
        <xdr:cNvSpPr/>
      </xdr:nvSpPr>
      <xdr:spPr>
        <a:xfrm>
          <a:off x="615463" y="835268"/>
          <a:ext cx="45719" cy="81328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43961</xdr:colOff>
      <xdr:row>7</xdr:row>
      <xdr:rowOff>87924</xdr:rowOff>
    </xdr:from>
    <xdr:to>
      <xdr:col>2</xdr:col>
      <xdr:colOff>89680</xdr:colOff>
      <xdr:row>8</xdr:row>
      <xdr:rowOff>234463</xdr:rowOff>
    </xdr:to>
    <xdr:sp macro="" textlink="">
      <xdr:nvSpPr>
        <xdr:cNvPr id="13" name="左中かっこ 12"/>
        <xdr:cNvSpPr/>
      </xdr:nvSpPr>
      <xdr:spPr>
        <a:xfrm>
          <a:off x="615461" y="1780443"/>
          <a:ext cx="45719" cy="45427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43963</xdr:colOff>
      <xdr:row>15</xdr:row>
      <xdr:rowOff>65941</xdr:rowOff>
    </xdr:from>
    <xdr:to>
      <xdr:col>2</xdr:col>
      <xdr:colOff>89682</xdr:colOff>
      <xdr:row>17</xdr:row>
      <xdr:rowOff>263769</xdr:rowOff>
    </xdr:to>
    <xdr:sp macro="" textlink="">
      <xdr:nvSpPr>
        <xdr:cNvPr id="4" name="左中かっこ 3"/>
        <xdr:cNvSpPr/>
      </xdr:nvSpPr>
      <xdr:spPr>
        <a:xfrm>
          <a:off x="615463" y="835268"/>
          <a:ext cx="45719" cy="81328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85725</xdr:colOff>
      <xdr:row>4</xdr:row>
      <xdr:rowOff>104775</xdr:rowOff>
    </xdr:to>
    <xdr:sp macro="" textlink="">
      <xdr:nvSpPr>
        <xdr:cNvPr id="2" name="AutoShape 1"/>
        <xdr:cNvSpPr>
          <a:spLocks/>
        </xdr:cNvSpPr>
      </xdr:nvSpPr>
      <xdr:spPr bwMode="auto">
        <a:xfrm>
          <a:off x="895350" y="409575"/>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xdr:row>
      <xdr:rowOff>47625</xdr:rowOff>
    </xdr:from>
    <xdr:to>
      <xdr:col>2</xdr:col>
      <xdr:colOff>95250</xdr:colOff>
      <xdr:row>6</xdr:row>
      <xdr:rowOff>114300</xdr:rowOff>
    </xdr:to>
    <xdr:sp macro="" textlink="">
      <xdr:nvSpPr>
        <xdr:cNvPr id="3" name="AutoShape 2"/>
        <xdr:cNvSpPr>
          <a:spLocks/>
        </xdr:cNvSpPr>
      </xdr:nvSpPr>
      <xdr:spPr bwMode="auto">
        <a:xfrm>
          <a:off x="904875" y="666750"/>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7</xdr:row>
      <xdr:rowOff>66675</xdr:rowOff>
    </xdr:from>
    <xdr:to>
      <xdr:col>2</xdr:col>
      <xdr:colOff>95250</xdr:colOff>
      <xdr:row>8</xdr:row>
      <xdr:rowOff>123825</xdr:rowOff>
    </xdr:to>
    <xdr:sp macro="" textlink="">
      <xdr:nvSpPr>
        <xdr:cNvPr id="4" name="AutoShape 3"/>
        <xdr:cNvSpPr>
          <a:spLocks/>
        </xdr:cNvSpPr>
      </xdr:nvSpPr>
      <xdr:spPr bwMode="auto">
        <a:xfrm>
          <a:off x="904875" y="933450"/>
          <a:ext cx="47625" cy="180975"/>
        </a:xfrm>
        <a:prstGeom prst="leftBrace">
          <a:avLst>
            <a:gd name="adj1" fmla="val 444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47625</xdr:rowOff>
    </xdr:from>
    <xdr:to>
      <xdr:col>2</xdr:col>
      <xdr:colOff>95250</xdr:colOff>
      <xdr:row>10</xdr:row>
      <xdr:rowOff>114300</xdr:rowOff>
    </xdr:to>
    <xdr:sp macro="" textlink="">
      <xdr:nvSpPr>
        <xdr:cNvPr id="5" name="AutoShape 4"/>
        <xdr:cNvSpPr>
          <a:spLocks/>
        </xdr:cNvSpPr>
      </xdr:nvSpPr>
      <xdr:spPr bwMode="auto">
        <a:xfrm>
          <a:off x="904875" y="11620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11</xdr:row>
      <xdr:rowOff>47625</xdr:rowOff>
    </xdr:from>
    <xdr:to>
      <xdr:col>2</xdr:col>
      <xdr:colOff>85725</xdr:colOff>
      <xdr:row>12</xdr:row>
      <xdr:rowOff>114300</xdr:rowOff>
    </xdr:to>
    <xdr:sp macro="" textlink="">
      <xdr:nvSpPr>
        <xdr:cNvPr id="6" name="AutoShape 5"/>
        <xdr:cNvSpPr>
          <a:spLocks/>
        </xdr:cNvSpPr>
      </xdr:nvSpPr>
      <xdr:spPr bwMode="auto">
        <a:xfrm>
          <a:off x="895350" y="14097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38100</xdr:rowOff>
    </xdr:from>
    <xdr:to>
      <xdr:col>2</xdr:col>
      <xdr:colOff>95250</xdr:colOff>
      <xdr:row>14</xdr:row>
      <xdr:rowOff>104775</xdr:rowOff>
    </xdr:to>
    <xdr:sp macro="" textlink="">
      <xdr:nvSpPr>
        <xdr:cNvPr id="7" name="AutoShape 6"/>
        <xdr:cNvSpPr>
          <a:spLocks/>
        </xdr:cNvSpPr>
      </xdr:nvSpPr>
      <xdr:spPr bwMode="auto">
        <a:xfrm>
          <a:off x="904875" y="1647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15</xdr:row>
      <xdr:rowOff>47625</xdr:rowOff>
    </xdr:from>
    <xdr:to>
      <xdr:col>2</xdr:col>
      <xdr:colOff>95250</xdr:colOff>
      <xdr:row>16</xdr:row>
      <xdr:rowOff>123825</xdr:rowOff>
    </xdr:to>
    <xdr:sp macro="" textlink="">
      <xdr:nvSpPr>
        <xdr:cNvPr id="8" name="AutoShape 7"/>
        <xdr:cNvSpPr>
          <a:spLocks/>
        </xdr:cNvSpPr>
      </xdr:nvSpPr>
      <xdr:spPr bwMode="auto">
        <a:xfrm>
          <a:off x="904875" y="1905000"/>
          <a:ext cx="47625" cy="200025"/>
        </a:xfrm>
        <a:prstGeom prst="leftBrace">
          <a:avLst>
            <a:gd name="adj1" fmla="val 4759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17</xdr:row>
      <xdr:rowOff>47625</xdr:rowOff>
    </xdr:from>
    <xdr:to>
      <xdr:col>2</xdr:col>
      <xdr:colOff>95250</xdr:colOff>
      <xdr:row>18</xdr:row>
      <xdr:rowOff>114300</xdr:rowOff>
    </xdr:to>
    <xdr:sp macro="" textlink="">
      <xdr:nvSpPr>
        <xdr:cNvPr id="9" name="AutoShape 8"/>
        <xdr:cNvSpPr>
          <a:spLocks/>
        </xdr:cNvSpPr>
      </xdr:nvSpPr>
      <xdr:spPr bwMode="auto">
        <a:xfrm>
          <a:off x="904875" y="21526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19</xdr:row>
      <xdr:rowOff>57150</xdr:rowOff>
    </xdr:from>
    <xdr:to>
      <xdr:col>2</xdr:col>
      <xdr:colOff>95250</xdr:colOff>
      <xdr:row>20</xdr:row>
      <xdr:rowOff>123825</xdr:rowOff>
    </xdr:to>
    <xdr:sp macro="" textlink="">
      <xdr:nvSpPr>
        <xdr:cNvPr id="10" name="AutoShape 9"/>
        <xdr:cNvSpPr>
          <a:spLocks/>
        </xdr:cNvSpPr>
      </xdr:nvSpPr>
      <xdr:spPr bwMode="auto">
        <a:xfrm>
          <a:off x="904875" y="2409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57150</xdr:rowOff>
    </xdr:from>
    <xdr:to>
      <xdr:col>2</xdr:col>
      <xdr:colOff>85725</xdr:colOff>
      <xdr:row>22</xdr:row>
      <xdr:rowOff>123825</xdr:rowOff>
    </xdr:to>
    <xdr:sp macro="" textlink="">
      <xdr:nvSpPr>
        <xdr:cNvPr id="11" name="AutoShape 10"/>
        <xdr:cNvSpPr>
          <a:spLocks/>
        </xdr:cNvSpPr>
      </xdr:nvSpPr>
      <xdr:spPr bwMode="auto">
        <a:xfrm>
          <a:off x="895350" y="26574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23</xdr:row>
      <xdr:rowOff>57150</xdr:rowOff>
    </xdr:from>
    <xdr:to>
      <xdr:col>2</xdr:col>
      <xdr:colOff>85725</xdr:colOff>
      <xdr:row>24</xdr:row>
      <xdr:rowOff>123825</xdr:rowOff>
    </xdr:to>
    <xdr:sp macro="" textlink="">
      <xdr:nvSpPr>
        <xdr:cNvPr id="12" name="AutoShape 11"/>
        <xdr:cNvSpPr>
          <a:spLocks/>
        </xdr:cNvSpPr>
      </xdr:nvSpPr>
      <xdr:spPr bwMode="auto">
        <a:xfrm>
          <a:off x="895350" y="29051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38100</xdr:rowOff>
    </xdr:from>
    <xdr:to>
      <xdr:col>2</xdr:col>
      <xdr:colOff>104775</xdr:colOff>
      <xdr:row>26</xdr:row>
      <xdr:rowOff>104775</xdr:rowOff>
    </xdr:to>
    <xdr:sp macro="" textlink="">
      <xdr:nvSpPr>
        <xdr:cNvPr id="13" name="AutoShape 12"/>
        <xdr:cNvSpPr>
          <a:spLocks/>
        </xdr:cNvSpPr>
      </xdr:nvSpPr>
      <xdr:spPr bwMode="auto">
        <a:xfrm>
          <a:off x="914400" y="31337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27</xdr:row>
      <xdr:rowOff>47625</xdr:rowOff>
    </xdr:from>
    <xdr:to>
      <xdr:col>2</xdr:col>
      <xdr:colOff>95250</xdr:colOff>
      <xdr:row>28</xdr:row>
      <xdr:rowOff>114300</xdr:rowOff>
    </xdr:to>
    <xdr:sp macro="" textlink="">
      <xdr:nvSpPr>
        <xdr:cNvPr id="14" name="AutoShape 13"/>
        <xdr:cNvSpPr>
          <a:spLocks/>
        </xdr:cNvSpPr>
      </xdr:nvSpPr>
      <xdr:spPr bwMode="auto">
        <a:xfrm>
          <a:off x="904875" y="33909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57150</xdr:rowOff>
    </xdr:from>
    <xdr:to>
      <xdr:col>2</xdr:col>
      <xdr:colOff>95250</xdr:colOff>
      <xdr:row>30</xdr:row>
      <xdr:rowOff>123825</xdr:rowOff>
    </xdr:to>
    <xdr:sp macro="" textlink="">
      <xdr:nvSpPr>
        <xdr:cNvPr id="15" name="AutoShape 14"/>
        <xdr:cNvSpPr>
          <a:spLocks/>
        </xdr:cNvSpPr>
      </xdr:nvSpPr>
      <xdr:spPr bwMode="auto">
        <a:xfrm>
          <a:off x="904875" y="36480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31</xdr:row>
      <xdr:rowOff>57150</xdr:rowOff>
    </xdr:from>
    <xdr:to>
      <xdr:col>2</xdr:col>
      <xdr:colOff>85725</xdr:colOff>
      <xdr:row>32</xdr:row>
      <xdr:rowOff>114300</xdr:rowOff>
    </xdr:to>
    <xdr:sp macro="" textlink="">
      <xdr:nvSpPr>
        <xdr:cNvPr id="16" name="AutoShape 15"/>
        <xdr:cNvSpPr>
          <a:spLocks/>
        </xdr:cNvSpPr>
      </xdr:nvSpPr>
      <xdr:spPr bwMode="auto">
        <a:xfrm>
          <a:off x="895350" y="3895725"/>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33</xdr:row>
      <xdr:rowOff>47625</xdr:rowOff>
    </xdr:from>
    <xdr:to>
      <xdr:col>2</xdr:col>
      <xdr:colOff>95250</xdr:colOff>
      <xdr:row>34</xdr:row>
      <xdr:rowOff>114300</xdr:rowOff>
    </xdr:to>
    <xdr:sp macro="" textlink="">
      <xdr:nvSpPr>
        <xdr:cNvPr id="17" name="AutoShape 16"/>
        <xdr:cNvSpPr>
          <a:spLocks/>
        </xdr:cNvSpPr>
      </xdr:nvSpPr>
      <xdr:spPr bwMode="auto">
        <a:xfrm>
          <a:off x="904875" y="41338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47625</xdr:rowOff>
    </xdr:from>
    <xdr:to>
      <xdr:col>2</xdr:col>
      <xdr:colOff>95250</xdr:colOff>
      <xdr:row>36</xdr:row>
      <xdr:rowOff>123825</xdr:rowOff>
    </xdr:to>
    <xdr:sp macro="" textlink="">
      <xdr:nvSpPr>
        <xdr:cNvPr id="18" name="AutoShape 17"/>
        <xdr:cNvSpPr>
          <a:spLocks/>
        </xdr:cNvSpPr>
      </xdr:nvSpPr>
      <xdr:spPr bwMode="auto">
        <a:xfrm>
          <a:off x="904875" y="438150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37</xdr:row>
      <xdr:rowOff>47625</xdr:rowOff>
    </xdr:from>
    <xdr:to>
      <xdr:col>2</xdr:col>
      <xdr:colOff>95250</xdr:colOff>
      <xdr:row>38</xdr:row>
      <xdr:rowOff>114300</xdr:rowOff>
    </xdr:to>
    <xdr:sp macro="" textlink="">
      <xdr:nvSpPr>
        <xdr:cNvPr id="19" name="AutoShape 18"/>
        <xdr:cNvSpPr>
          <a:spLocks/>
        </xdr:cNvSpPr>
      </xdr:nvSpPr>
      <xdr:spPr bwMode="auto">
        <a:xfrm>
          <a:off x="904875" y="46291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95250</xdr:colOff>
      <xdr:row>40</xdr:row>
      <xdr:rowOff>114300</xdr:rowOff>
    </xdr:to>
    <xdr:sp macro="" textlink="">
      <xdr:nvSpPr>
        <xdr:cNvPr id="20" name="AutoShape 19"/>
        <xdr:cNvSpPr>
          <a:spLocks/>
        </xdr:cNvSpPr>
      </xdr:nvSpPr>
      <xdr:spPr bwMode="auto">
        <a:xfrm>
          <a:off x="904875" y="487680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41</xdr:row>
      <xdr:rowOff>47625</xdr:rowOff>
    </xdr:from>
    <xdr:to>
      <xdr:col>2</xdr:col>
      <xdr:colOff>104775</xdr:colOff>
      <xdr:row>42</xdr:row>
      <xdr:rowOff>123825</xdr:rowOff>
    </xdr:to>
    <xdr:sp macro="" textlink="">
      <xdr:nvSpPr>
        <xdr:cNvPr id="21" name="AutoShape 20"/>
        <xdr:cNvSpPr>
          <a:spLocks/>
        </xdr:cNvSpPr>
      </xdr:nvSpPr>
      <xdr:spPr bwMode="auto">
        <a:xfrm>
          <a:off x="914400" y="512445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43</xdr:row>
      <xdr:rowOff>47625</xdr:rowOff>
    </xdr:from>
    <xdr:to>
      <xdr:col>2</xdr:col>
      <xdr:colOff>104775</xdr:colOff>
      <xdr:row>44</xdr:row>
      <xdr:rowOff>104775</xdr:rowOff>
    </xdr:to>
    <xdr:sp macro="" textlink="">
      <xdr:nvSpPr>
        <xdr:cNvPr id="22" name="AutoShape 21"/>
        <xdr:cNvSpPr>
          <a:spLocks/>
        </xdr:cNvSpPr>
      </xdr:nvSpPr>
      <xdr:spPr bwMode="auto">
        <a:xfrm>
          <a:off x="914400" y="5372100"/>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8"/>
  <sheetViews>
    <sheetView tabSelected="1" zoomScaleNormal="100" zoomScaleSheetLayoutView="148" zoomScalePageLayoutView="130" workbookViewId="0"/>
  </sheetViews>
  <sheetFormatPr defaultColWidth="9.59765625" defaultRowHeight="9.75" x14ac:dyDescent="0.15"/>
  <cols>
    <col min="1" max="1" width="2" style="1" customWidth="1"/>
    <col min="2" max="2" width="29.19921875" style="1" customWidth="1"/>
    <col min="3" max="3" width="2" style="90" customWidth="1"/>
    <col min="4" max="4" width="24.3984375" style="90" customWidth="1"/>
    <col min="5" max="5" width="17.59765625" style="90" customWidth="1"/>
    <col min="6" max="6" width="24.3984375" style="90" customWidth="1"/>
    <col min="7" max="8" width="25.3984375" style="90" customWidth="1"/>
    <col min="9" max="9" width="18.796875" style="90" customWidth="1"/>
    <col min="10" max="10" width="25.3984375" style="90" customWidth="1"/>
    <col min="11" max="11" width="24.19921875" style="90" hidden="1" customWidth="1"/>
    <col min="12" max="12" width="24.3984375" style="90" hidden="1" customWidth="1"/>
    <col min="13" max="13" width="16.19921875" style="90" bestFit="1" customWidth="1"/>
    <col min="14" max="16384" width="9.59765625" style="90"/>
  </cols>
  <sheetData>
    <row r="1" spans="1:13" s="1" customFormat="1" ht="11.25" customHeight="1" thickBot="1" x14ac:dyDescent="0.2">
      <c r="J1" s="137" t="s">
        <v>260</v>
      </c>
      <c r="M1" s="163"/>
    </row>
    <row r="2" spans="1:13" s="1" customFormat="1" ht="2.25" customHeight="1" thickTop="1" x14ac:dyDescent="0.15">
      <c r="A2" s="52"/>
      <c r="B2" s="52"/>
      <c r="C2" s="52"/>
      <c r="D2" s="222"/>
      <c r="E2" s="222"/>
      <c r="F2" s="221"/>
      <c r="G2" s="223"/>
      <c r="H2" s="222"/>
      <c r="I2" s="222"/>
      <c r="J2" s="221"/>
      <c r="K2" s="52"/>
      <c r="L2" s="52"/>
      <c r="M2" s="163"/>
    </row>
    <row r="3" spans="1:13" s="1" customFormat="1" ht="22.5" customHeight="1" x14ac:dyDescent="0.15">
      <c r="A3" s="31"/>
      <c r="B3" s="31" t="s">
        <v>259</v>
      </c>
      <c r="C3" s="31"/>
      <c r="D3" s="220" t="s">
        <v>258</v>
      </c>
      <c r="E3" s="220" t="s">
        <v>257</v>
      </c>
      <c r="F3" s="218" t="s">
        <v>256</v>
      </c>
      <c r="G3" s="219" t="s">
        <v>120</v>
      </c>
      <c r="H3" s="219" t="s">
        <v>40</v>
      </c>
      <c r="I3" s="219" t="s">
        <v>255</v>
      </c>
      <c r="J3" s="218" t="s">
        <v>254</v>
      </c>
      <c r="K3" s="220" t="s">
        <v>257</v>
      </c>
      <c r="L3" s="218" t="s">
        <v>256</v>
      </c>
      <c r="M3" s="111"/>
    </row>
    <row r="4" spans="1:13" s="1" customFormat="1" ht="11.25" customHeight="1" x14ac:dyDescent="0.15">
      <c r="A4" s="43"/>
      <c r="B4" s="43"/>
      <c r="C4" s="41"/>
      <c r="D4" s="40" t="s">
        <v>22</v>
      </c>
      <c r="E4" s="40" t="s">
        <v>21</v>
      </c>
      <c r="F4" s="40" t="s">
        <v>22</v>
      </c>
      <c r="G4" s="40" t="s">
        <v>22</v>
      </c>
      <c r="H4" s="40" t="s">
        <v>22</v>
      </c>
      <c r="I4" s="40" t="s">
        <v>21</v>
      </c>
      <c r="J4" s="40" t="s">
        <v>22</v>
      </c>
      <c r="K4" s="40" t="s">
        <v>21</v>
      </c>
      <c r="L4" s="40" t="s">
        <v>253</v>
      </c>
    </row>
    <row r="5" spans="1:13" ht="11.25" customHeight="1" x14ac:dyDescent="0.15">
      <c r="A5" s="22"/>
      <c r="B5" s="88" t="s">
        <v>252</v>
      </c>
      <c r="C5" s="16"/>
      <c r="D5" s="23">
        <v>1930600636</v>
      </c>
      <c r="E5" s="216">
        <v>100</v>
      </c>
      <c r="F5" s="23">
        <v>36952961</v>
      </c>
      <c r="G5" s="23">
        <v>1967553597</v>
      </c>
      <c r="H5" s="23">
        <v>1939030473</v>
      </c>
      <c r="I5" s="216">
        <v>98.6</v>
      </c>
      <c r="J5" s="23">
        <v>-28523123</v>
      </c>
      <c r="M5" s="91"/>
    </row>
    <row r="6" spans="1:13" ht="11.25" customHeight="1" x14ac:dyDescent="0.15">
      <c r="A6" s="22"/>
      <c r="B6" s="88" t="s">
        <v>251</v>
      </c>
      <c r="C6" s="16"/>
      <c r="D6" s="23">
        <v>1820580600</v>
      </c>
      <c r="E6" s="216">
        <v>100</v>
      </c>
      <c r="F6" s="23">
        <v>33295060</v>
      </c>
      <c r="G6" s="23">
        <v>1853875660</v>
      </c>
      <c r="H6" s="23">
        <v>1815723828</v>
      </c>
      <c r="I6" s="216">
        <v>97.9</v>
      </c>
      <c r="J6" s="23">
        <v>-38151832</v>
      </c>
      <c r="M6" s="91"/>
    </row>
    <row r="7" spans="1:13" ht="11.25" customHeight="1" x14ac:dyDescent="0.15">
      <c r="A7" s="22"/>
      <c r="B7" s="88" t="s">
        <v>250</v>
      </c>
      <c r="C7" s="16"/>
      <c r="D7" s="23">
        <v>1861568547</v>
      </c>
      <c r="E7" s="216">
        <v>100</v>
      </c>
      <c r="F7" s="23">
        <v>41071591</v>
      </c>
      <c r="G7" s="23">
        <v>1902640138</v>
      </c>
      <c r="H7" s="23">
        <v>1841765922</v>
      </c>
      <c r="I7" s="216">
        <v>96.8</v>
      </c>
      <c r="J7" s="23">
        <v>-60874215</v>
      </c>
      <c r="K7" s="213">
        <f>J7/J$7*100</f>
        <v>100</v>
      </c>
      <c r="L7" s="213">
        <v>36635564457</v>
      </c>
      <c r="M7" s="217"/>
    </row>
    <row r="8" spans="1:13" ht="4.5" customHeight="1" x14ac:dyDescent="0.15">
      <c r="A8" s="11"/>
      <c r="B8" s="11"/>
      <c r="C8" s="96"/>
      <c r="D8" s="175"/>
      <c r="E8" s="7"/>
      <c r="F8" s="175"/>
      <c r="G8" s="23"/>
      <c r="H8" s="175"/>
      <c r="I8" s="216"/>
      <c r="J8" s="175"/>
      <c r="K8" s="213"/>
      <c r="L8" s="213"/>
      <c r="M8" s="215"/>
    </row>
    <row r="9" spans="1:13" ht="11.25" customHeight="1" x14ac:dyDescent="0.15">
      <c r="A9" s="11"/>
      <c r="B9" s="87" t="s">
        <v>249</v>
      </c>
      <c r="C9" s="9"/>
      <c r="D9" s="175">
        <v>1153419410</v>
      </c>
      <c r="E9" s="212">
        <v>62</v>
      </c>
      <c r="F9" s="355" t="s">
        <v>465</v>
      </c>
      <c r="G9" s="175">
        <v>1153419410</v>
      </c>
      <c r="H9" s="175">
        <v>1153672370</v>
      </c>
      <c r="I9" s="7">
        <v>100</v>
      </c>
      <c r="J9" s="175">
        <v>252960</v>
      </c>
      <c r="K9" s="210">
        <f t="shared" ref="K9:K24" si="0">J9/J$7*100</f>
        <v>-0.41554539964088244</v>
      </c>
      <c r="L9" s="213">
        <v>0</v>
      </c>
      <c r="M9" s="91"/>
    </row>
    <row r="10" spans="1:13" ht="11.25" customHeight="1" x14ac:dyDescent="0.15">
      <c r="A10" s="11"/>
      <c r="B10" s="87" t="s">
        <v>10</v>
      </c>
      <c r="C10" s="9"/>
      <c r="D10" s="175">
        <v>137249080</v>
      </c>
      <c r="E10" s="212">
        <v>7.4</v>
      </c>
      <c r="F10" s="355" t="s">
        <v>465</v>
      </c>
      <c r="G10" s="175">
        <v>137249080</v>
      </c>
      <c r="H10" s="175">
        <v>137217878</v>
      </c>
      <c r="I10" s="7">
        <v>100</v>
      </c>
      <c r="J10" s="175">
        <v>-31201</v>
      </c>
      <c r="K10" s="210">
        <f t="shared" si="0"/>
        <v>5.1254870391347136E-2</v>
      </c>
      <c r="L10" s="213">
        <v>0</v>
      </c>
      <c r="M10" s="91"/>
    </row>
    <row r="11" spans="1:13" ht="11.25" customHeight="1" x14ac:dyDescent="0.15">
      <c r="A11" s="11"/>
      <c r="B11" s="87" t="s">
        <v>248</v>
      </c>
      <c r="C11" s="9"/>
      <c r="D11" s="175">
        <v>12290988</v>
      </c>
      <c r="E11" s="212">
        <v>0.7</v>
      </c>
      <c r="F11" s="355" t="s">
        <v>465</v>
      </c>
      <c r="G11" s="175">
        <v>12290988</v>
      </c>
      <c r="H11" s="175">
        <v>11856892</v>
      </c>
      <c r="I11" s="7">
        <v>96.5</v>
      </c>
      <c r="J11" s="175">
        <v>-434096</v>
      </c>
      <c r="K11" s="210">
        <f t="shared" si="0"/>
        <v>0.71310324083850607</v>
      </c>
      <c r="L11" s="213">
        <v>0</v>
      </c>
      <c r="M11" s="91"/>
    </row>
    <row r="12" spans="1:13" ht="11.25" customHeight="1" x14ac:dyDescent="0.15">
      <c r="A12" s="11"/>
      <c r="B12" s="87" t="s">
        <v>247</v>
      </c>
      <c r="C12" s="9"/>
      <c r="D12" s="175">
        <v>105105011</v>
      </c>
      <c r="E12" s="212">
        <v>5.6</v>
      </c>
      <c r="F12" s="355" t="s">
        <v>465</v>
      </c>
      <c r="G12" s="175">
        <v>105105011</v>
      </c>
      <c r="H12" s="175">
        <v>107019453</v>
      </c>
      <c r="I12" s="7">
        <v>101.8</v>
      </c>
      <c r="J12" s="175">
        <v>1914442</v>
      </c>
      <c r="K12" s="210">
        <f t="shared" si="0"/>
        <v>-3.144914476515221</v>
      </c>
      <c r="L12" s="214">
        <v>0</v>
      </c>
      <c r="M12" s="91"/>
    </row>
    <row r="13" spans="1:13" ht="11.25" customHeight="1" x14ac:dyDescent="0.15">
      <c r="A13" s="11"/>
      <c r="B13" s="87" t="s">
        <v>246</v>
      </c>
      <c r="C13" s="9"/>
      <c r="D13" s="175">
        <v>1200000</v>
      </c>
      <c r="E13" s="212">
        <v>0.1</v>
      </c>
      <c r="F13" s="355" t="s">
        <v>465</v>
      </c>
      <c r="G13" s="175">
        <v>1200000</v>
      </c>
      <c r="H13" s="175">
        <v>1240495</v>
      </c>
      <c r="I13" s="7">
        <v>103.4</v>
      </c>
      <c r="J13" s="175">
        <v>40495</v>
      </c>
      <c r="K13" s="210">
        <f t="shared" si="0"/>
        <v>-6.6522418399974442E-2</v>
      </c>
      <c r="L13" s="214">
        <v>0</v>
      </c>
      <c r="M13" s="91"/>
    </row>
    <row r="14" spans="1:13" ht="4.5" customHeight="1" x14ac:dyDescent="0.15">
      <c r="A14" s="11"/>
      <c r="B14" s="11"/>
      <c r="C14" s="96"/>
      <c r="D14" s="175"/>
      <c r="E14" s="7"/>
      <c r="F14" s="175"/>
      <c r="G14" s="23"/>
      <c r="H14" s="175"/>
      <c r="I14" s="216"/>
      <c r="J14" s="175"/>
      <c r="K14" s="213"/>
      <c r="L14" s="213"/>
      <c r="M14" s="215"/>
    </row>
    <row r="15" spans="1:13" ht="11.25" customHeight="1" x14ac:dyDescent="0.15">
      <c r="A15" s="11"/>
      <c r="B15" s="87" t="s">
        <v>245</v>
      </c>
      <c r="C15" s="9"/>
      <c r="D15" s="175">
        <v>606504</v>
      </c>
      <c r="E15" s="212">
        <v>0</v>
      </c>
      <c r="F15" s="175">
        <v>139446</v>
      </c>
      <c r="G15" s="175">
        <v>745950</v>
      </c>
      <c r="H15" s="175">
        <v>651341</v>
      </c>
      <c r="I15" s="7">
        <v>87.3</v>
      </c>
      <c r="J15" s="175">
        <v>-94609</v>
      </c>
      <c r="K15" s="210">
        <f t="shared" si="0"/>
        <v>0.15541719921973532</v>
      </c>
      <c r="L15" s="214">
        <v>58473706</v>
      </c>
      <c r="M15" s="91"/>
    </row>
    <row r="16" spans="1:13" ht="11.25" customHeight="1" x14ac:dyDescent="0.15">
      <c r="A16" s="11"/>
      <c r="B16" s="87" t="s">
        <v>244</v>
      </c>
      <c r="C16" s="9"/>
      <c r="D16" s="175">
        <v>30838017</v>
      </c>
      <c r="E16" s="212">
        <v>1.7</v>
      </c>
      <c r="F16" s="355" t="s">
        <v>465</v>
      </c>
      <c r="G16" s="175">
        <v>30838017</v>
      </c>
      <c r="H16" s="175">
        <v>30552424</v>
      </c>
      <c r="I16" s="7">
        <v>99.1</v>
      </c>
      <c r="J16" s="175">
        <v>-285592</v>
      </c>
      <c r="K16" s="210">
        <f t="shared" si="0"/>
        <v>0.46915101903162121</v>
      </c>
      <c r="L16" s="213">
        <v>0</v>
      </c>
      <c r="M16" s="91"/>
    </row>
    <row r="17" spans="1:13" ht="11.25" customHeight="1" x14ac:dyDescent="0.15">
      <c r="A17" s="11"/>
      <c r="B17" s="87" t="s">
        <v>243</v>
      </c>
      <c r="C17" s="9"/>
      <c r="D17" s="175">
        <v>135439268</v>
      </c>
      <c r="E17" s="212">
        <v>7.3</v>
      </c>
      <c r="F17" s="175">
        <v>12624322</v>
      </c>
      <c r="G17" s="175">
        <v>148063590</v>
      </c>
      <c r="H17" s="175">
        <v>121527005</v>
      </c>
      <c r="I17" s="7">
        <v>82.1</v>
      </c>
      <c r="J17" s="175">
        <v>-26536585</v>
      </c>
      <c r="K17" s="210">
        <f t="shared" si="0"/>
        <v>43.592488215248444</v>
      </c>
      <c r="L17" s="213">
        <v>8205719424</v>
      </c>
      <c r="M17" s="91"/>
    </row>
    <row r="18" spans="1:13" ht="11.25" customHeight="1" x14ac:dyDescent="0.15">
      <c r="A18" s="11"/>
      <c r="B18" s="87" t="s">
        <v>242</v>
      </c>
      <c r="C18" s="9"/>
      <c r="D18" s="175">
        <v>11941398</v>
      </c>
      <c r="E18" s="212">
        <v>0.6</v>
      </c>
      <c r="F18" s="355" t="s">
        <v>465</v>
      </c>
      <c r="G18" s="175">
        <v>11941398</v>
      </c>
      <c r="H18" s="175">
        <v>12215943</v>
      </c>
      <c r="I18" s="7">
        <v>102.3</v>
      </c>
      <c r="J18" s="175">
        <v>274545</v>
      </c>
      <c r="K18" s="210">
        <f t="shared" si="0"/>
        <v>-0.45100376243044776</v>
      </c>
      <c r="L18" s="213">
        <v>0</v>
      </c>
      <c r="M18" s="91"/>
    </row>
    <row r="19" spans="1:13" ht="11.25" customHeight="1" x14ac:dyDescent="0.15">
      <c r="A19" s="11"/>
      <c r="B19" s="87" t="s">
        <v>241</v>
      </c>
      <c r="C19" s="9"/>
      <c r="D19" s="175">
        <v>200567</v>
      </c>
      <c r="E19" s="212">
        <v>0</v>
      </c>
      <c r="F19" s="355" t="s">
        <v>465</v>
      </c>
      <c r="G19" s="175">
        <v>200567</v>
      </c>
      <c r="H19" s="175">
        <v>178471</v>
      </c>
      <c r="I19" s="7">
        <v>89</v>
      </c>
      <c r="J19" s="175">
        <v>-22095</v>
      </c>
      <c r="K19" s="210">
        <f t="shared" si="0"/>
        <v>3.6296155934002601E-2</v>
      </c>
      <c r="L19" s="213">
        <v>0</v>
      </c>
      <c r="M19" s="91"/>
    </row>
    <row r="20" spans="1:13" ht="4.5" customHeight="1" x14ac:dyDescent="0.15">
      <c r="A20" s="11"/>
      <c r="B20" s="11"/>
      <c r="C20" s="96"/>
      <c r="D20" s="175"/>
      <c r="E20" s="7"/>
      <c r="F20" s="175"/>
      <c r="G20" s="23"/>
      <c r="H20" s="175"/>
      <c r="I20" s="216"/>
      <c r="J20" s="175"/>
      <c r="K20" s="213"/>
      <c r="L20" s="213"/>
      <c r="M20" s="215"/>
    </row>
    <row r="21" spans="1:13" ht="11.25" customHeight="1" x14ac:dyDescent="0.15">
      <c r="A21" s="11"/>
      <c r="B21" s="87" t="s">
        <v>240</v>
      </c>
      <c r="C21" s="9"/>
      <c r="D21" s="175">
        <v>19641736</v>
      </c>
      <c r="E21" s="212">
        <v>1.1000000000000001</v>
      </c>
      <c r="F21" s="355" t="s">
        <v>465</v>
      </c>
      <c r="G21" s="175">
        <v>19641736</v>
      </c>
      <c r="H21" s="175">
        <v>15178516</v>
      </c>
      <c r="I21" s="7">
        <v>77.3</v>
      </c>
      <c r="J21" s="175">
        <v>-4463219</v>
      </c>
      <c r="K21" s="210">
        <f t="shared" si="0"/>
        <v>7.3318711378865418</v>
      </c>
      <c r="L21" s="213">
        <v>0</v>
      </c>
      <c r="M21" s="91"/>
    </row>
    <row r="22" spans="1:13" ht="11.25" customHeight="1" x14ac:dyDescent="0.15">
      <c r="A22" s="11"/>
      <c r="B22" s="87" t="s">
        <v>239</v>
      </c>
      <c r="C22" s="9"/>
      <c r="D22" s="175">
        <v>4952237</v>
      </c>
      <c r="E22" s="212">
        <v>0.3</v>
      </c>
      <c r="F22" s="175">
        <v>13039935</v>
      </c>
      <c r="G22" s="175">
        <v>17992172</v>
      </c>
      <c r="H22" s="175">
        <v>17992173</v>
      </c>
      <c r="I22" s="7">
        <v>100</v>
      </c>
      <c r="J22" s="175">
        <v>0</v>
      </c>
      <c r="K22" s="210">
        <f t="shared" si="0"/>
        <v>0</v>
      </c>
      <c r="L22" s="213">
        <v>13268263443</v>
      </c>
      <c r="M22" s="91"/>
    </row>
    <row r="23" spans="1:13" ht="11.25" customHeight="1" x14ac:dyDescent="0.15">
      <c r="A23" s="11"/>
      <c r="B23" s="87" t="s">
        <v>238</v>
      </c>
      <c r="C23" s="9"/>
      <c r="D23" s="175">
        <v>23587331</v>
      </c>
      <c r="E23" s="212">
        <v>1.3</v>
      </c>
      <c r="F23" s="175">
        <v>237886</v>
      </c>
      <c r="G23" s="175">
        <v>23825217</v>
      </c>
      <c r="H23" s="175">
        <v>22873358</v>
      </c>
      <c r="I23" s="7">
        <v>96</v>
      </c>
      <c r="J23" s="175">
        <v>-951859</v>
      </c>
      <c r="K23" s="210">
        <f t="shared" si="0"/>
        <v>1.5636489111194287</v>
      </c>
      <c r="L23" s="213">
        <v>209107884</v>
      </c>
      <c r="M23" s="91"/>
    </row>
    <row r="24" spans="1:13" s="207" customFormat="1" ht="11.25" customHeight="1" x14ac:dyDescent="0.15">
      <c r="A24" s="125"/>
      <c r="B24" s="208" t="s">
        <v>237</v>
      </c>
      <c r="C24" s="124"/>
      <c r="D24" s="175">
        <v>225097000</v>
      </c>
      <c r="E24" s="212">
        <v>12.1</v>
      </c>
      <c r="F24" s="175">
        <v>15030000</v>
      </c>
      <c r="G24" s="211">
        <v>240127000</v>
      </c>
      <c r="H24" s="175">
        <v>209589600</v>
      </c>
      <c r="I24" s="7">
        <v>87.3</v>
      </c>
      <c r="J24" s="175">
        <v>-30537400</v>
      </c>
      <c r="K24" s="210">
        <f t="shared" si="0"/>
        <v>50.164753664585248</v>
      </c>
      <c r="L24" s="209">
        <v>14894000000</v>
      </c>
      <c r="M24" s="91"/>
    </row>
    <row r="25" spans="1:13" ht="3" customHeight="1" thickBot="1" x14ac:dyDescent="0.2">
      <c r="A25" s="4"/>
      <c r="B25" s="4"/>
      <c r="C25" s="93"/>
      <c r="D25" s="206"/>
      <c r="E25" s="206"/>
      <c r="F25" s="206"/>
      <c r="G25" s="206"/>
      <c r="H25" s="206"/>
      <c r="I25" s="206"/>
      <c r="J25" s="206"/>
      <c r="K25" s="206"/>
      <c r="L25" s="206"/>
    </row>
    <row r="26" spans="1:13" ht="3" customHeight="1" thickTop="1" x14ac:dyDescent="0.15"/>
    <row r="27" spans="1:13" x14ac:dyDescent="0.15">
      <c r="B27" s="1" t="s">
        <v>236</v>
      </c>
    </row>
    <row r="28" spans="1:13" x14ac:dyDescent="0.15">
      <c r="E28" s="205"/>
    </row>
  </sheetData>
  <phoneticPr fontId="2"/>
  <pageMargins left="0.70866141732283472" right="0.70866141732283472" top="0.74803149606299213" bottom="0.74803149606299213" header="0.31496062992125984" footer="0.31496062992125984"/>
  <pageSetup paperSize="8" scale="150" orientation="landscape" r:id="rId1"/>
  <headerFooter>
    <oddHeader>&amp;L&amp;9一般会計歳入決算額&amp;R&amp;9 &amp;F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3"/>
  <sheetViews>
    <sheetView zoomScaleNormal="100" zoomScalePageLayoutView="140" workbookViewId="0"/>
  </sheetViews>
  <sheetFormatPr defaultColWidth="9.59765625" defaultRowHeight="9.75" x14ac:dyDescent="0.15"/>
  <cols>
    <col min="1" max="1" width="4.59765625" style="254" customWidth="1"/>
    <col min="2" max="2" width="30.796875" style="254" customWidth="1"/>
    <col min="3" max="3" width="2.19921875" style="254" customWidth="1"/>
    <col min="4" max="4" width="20.3984375" style="254" customWidth="1"/>
    <col min="5" max="6" width="17" style="254" customWidth="1"/>
    <col min="7" max="7" width="22.59765625" style="254" bestFit="1" customWidth="1"/>
    <col min="8" max="16384" width="9.59765625" style="167"/>
  </cols>
  <sheetData>
    <row r="1" spans="1:10" ht="10.5" thickBot="1" x14ac:dyDescent="0.2">
      <c r="A1" s="258" t="s">
        <v>340</v>
      </c>
      <c r="B1" s="258"/>
      <c r="C1" s="258"/>
      <c r="D1" s="258"/>
      <c r="E1" s="258"/>
      <c r="F1" s="258"/>
      <c r="G1" s="283" t="s">
        <v>296</v>
      </c>
    </row>
    <row r="2" spans="1:10" ht="9.6" customHeight="1" thickTop="1" x14ac:dyDescent="0.15">
      <c r="A2" s="410" t="s">
        <v>339</v>
      </c>
      <c r="B2" s="410"/>
      <c r="C2" s="282"/>
      <c r="D2" s="413" t="s">
        <v>338</v>
      </c>
      <c r="E2" s="416" t="s">
        <v>337</v>
      </c>
      <c r="F2" s="417"/>
      <c r="G2" s="416" t="s">
        <v>336</v>
      </c>
    </row>
    <row r="3" spans="1:10" ht="9" customHeight="1" x14ac:dyDescent="0.15">
      <c r="A3" s="411"/>
      <c r="B3" s="411"/>
      <c r="C3" s="151"/>
      <c r="D3" s="414"/>
      <c r="E3" s="418"/>
      <c r="F3" s="419"/>
      <c r="G3" s="420"/>
    </row>
    <row r="4" spans="1:10" ht="9" customHeight="1" x14ac:dyDescent="0.15">
      <c r="A4" s="412"/>
      <c r="B4" s="412"/>
      <c r="C4" s="281"/>
      <c r="D4" s="415"/>
      <c r="E4" s="280" t="s">
        <v>335</v>
      </c>
      <c r="F4" s="280" t="s">
        <v>334</v>
      </c>
      <c r="G4" s="418"/>
    </row>
    <row r="5" spans="1:10" ht="4.5" customHeight="1" x14ac:dyDescent="0.15">
      <c r="D5" s="279"/>
    </row>
    <row r="6" spans="1:10" ht="15" customHeight="1" x14ac:dyDescent="0.15">
      <c r="A6" s="263"/>
      <c r="B6" s="276" t="s">
        <v>333</v>
      </c>
      <c r="C6" s="278"/>
      <c r="D6" s="274">
        <v>3738545350</v>
      </c>
      <c r="E6" s="273">
        <v>190399117</v>
      </c>
      <c r="F6" s="273">
        <v>262673837</v>
      </c>
      <c r="G6" s="273">
        <v>3666270629</v>
      </c>
    </row>
    <row r="7" spans="1:10" ht="15" customHeight="1" x14ac:dyDescent="0.15">
      <c r="A7" s="278"/>
      <c r="B7" s="276" t="s">
        <v>332</v>
      </c>
      <c r="C7" s="278"/>
      <c r="D7" s="274">
        <v>3666270629</v>
      </c>
      <c r="E7" s="273">
        <v>181017914</v>
      </c>
      <c r="F7" s="273">
        <v>271493482</v>
      </c>
      <c r="G7" s="273">
        <v>3575795061</v>
      </c>
    </row>
    <row r="8" spans="1:10" ht="15" customHeight="1" x14ac:dyDescent="0.15">
      <c r="A8" s="277"/>
      <c r="B8" s="276" t="s">
        <v>331</v>
      </c>
      <c r="C8" s="275"/>
      <c r="D8" s="274">
        <f>+D10+D12</f>
        <v>3575795061</v>
      </c>
      <c r="E8" s="273">
        <f>+E10+E12</f>
        <v>211951851</v>
      </c>
      <c r="F8" s="273">
        <f>+F10+F12</f>
        <v>277908572</v>
      </c>
      <c r="G8" s="273">
        <f>+G10+G12</f>
        <v>3509838340</v>
      </c>
    </row>
    <row r="9" spans="1:10" ht="15" customHeight="1" x14ac:dyDescent="0.15">
      <c r="A9" s="263"/>
      <c r="B9" s="263"/>
      <c r="C9" s="263"/>
      <c r="D9" s="261"/>
      <c r="E9" s="259"/>
      <c r="F9" s="259"/>
      <c r="G9" s="259"/>
    </row>
    <row r="10" spans="1:10" ht="15" customHeight="1" x14ac:dyDescent="0.15">
      <c r="A10" s="271" t="s">
        <v>330</v>
      </c>
      <c r="B10" s="272"/>
      <c r="C10" s="272"/>
      <c r="D10" s="261">
        <v>3432256233</v>
      </c>
      <c r="E10" s="259">
        <f>14553000+194845600+191000</f>
        <v>209589600</v>
      </c>
      <c r="F10" s="259">
        <f>263074148+2191000</f>
        <v>265265148</v>
      </c>
      <c r="G10" s="259">
        <f>+D10+E10-F10+89095</f>
        <v>3376669780</v>
      </c>
    </row>
    <row r="11" spans="1:10" ht="15" customHeight="1" x14ac:dyDescent="0.15">
      <c r="A11" s="263"/>
      <c r="B11" s="262"/>
      <c r="C11" s="262"/>
      <c r="D11" s="261"/>
      <c r="E11" s="259"/>
      <c r="F11" s="259"/>
      <c r="G11" s="259"/>
    </row>
    <row r="12" spans="1:10" ht="15" customHeight="1" x14ac:dyDescent="0.15">
      <c r="A12" s="271" t="s">
        <v>329</v>
      </c>
      <c r="B12" s="272"/>
      <c r="C12" s="272"/>
      <c r="D12" s="261">
        <f>+SUM(D15:D21)</f>
        <v>143538828</v>
      </c>
      <c r="E12" s="259">
        <f>+SUM(E15:E21)</f>
        <v>2362251</v>
      </c>
      <c r="F12" s="259">
        <f>+SUM(F15:F21)</f>
        <v>12643424</v>
      </c>
      <c r="G12" s="259">
        <f>+SUM(G15:G21)+1</f>
        <v>133168560</v>
      </c>
    </row>
    <row r="13" spans="1:10" ht="15" customHeight="1" x14ac:dyDescent="0.15">
      <c r="A13" s="271"/>
      <c r="B13" s="272"/>
      <c r="C13" s="272"/>
      <c r="D13" s="261"/>
      <c r="E13" s="259"/>
      <c r="F13" s="259"/>
      <c r="G13" s="259"/>
    </row>
    <row r="14" spans="1:10" ht="15" customHeight="1" x14ac:dyDescent="0.15">
      <c r="A14" s="271"/>
      <c r="B14" s="270"/>
      <c r="C14" s="269"/>
      <c r="D14" s="261"/>
      <c r="E14" s="101"/>
      <c r="F14" s="259"/>
      <c r="G14" s="259"/>
      <c r="J14" s="268"/>
    </row>
    <row r="15" spans="1:10" ht="15" customHeight="1" x14ac:dyDescent="0.15">
      <c r="A15" s="263"/>
      <c r="B15" s="262" t="s">
        <v>328</v>
      </c>
      <c r="C15" s="262"/>
      <c r="D15" s="261">
        <v>867970</v>
      </c>
      <c r="E15" s="260">
        <v>0</v>
      </c>
      <c r="F15" s="259">
        <v>125400</v>
      </c>
      <c r="G15" s="259">
        <f>+D15+E15-F15</f>
        <v>742570</v>
      </c>
    </row>
    <row r="16" spans="1:10" ht="15" customHeight="1" x14ac:dyDescent="0.15">
      <c r="A16" s="263"/>
      <c r="B16" s="262" t="s">
        <v>327</v>
      </c>
      <c r="C16" s="262"/>
      <c r="D16" s="261">
        <v>89095</v>
      </c>
      <c r="E16" s="260">
        <v>0</v>
      </c>
      <c r="F16" s="260">
        <v>0</v>
      </c>
      <c r="G16" s="267" t="s">
        <v>326</v>
      </c>
    </row>
    <row r="17" spans="1:7" ht="19.5" x14ac:dyDescent="0.15">
      <c r="A17" s="263"/>
      <c r="B17" s="266" t="s">
        <v>325</v>
      </c>
      <c r="C17" s="265"/>
      <c r="D17" s="261">
        <v>41387620</v>
      </c>
      <c r="E17" s="259">
        <v>1037000</v>
      </c>
      <c r="F17" s="259">
        <v>3117813</v>
      </c>
      <c r="G17" s="259">
        <f>+D17+E17-F17</f>
        <v>39306807</v>
      </c>
    </row>
    <row r="18" spans="1:7" ht="15" customHeight="1" x14ac:dyDescent="0.15">
      <c r="A18" s="263"/>
      <c r="B18" s="262" t="s">
        <v>109</v>
      </c>
      <c r="C18" s="262"/>
      <c r="D18" s="261">
        <v>3221285</v>
      </c>
      <c r="E18" s="264">
        <v>62208</v>
      </c>
      <c r="F18" s="260">
        <v>0</v>
      </c>
      <c r="G18" s="259">
        <f>+D18+E18-F18</f>
        <v>3283493</v>
      </c>
    </row>
    <row r="19" spans="1:7" ht="15" customHeight="1" x14ac:dyDescent="0.15">
      <c r="A19" s="263"/>
      <c r="B19" s="262" t="s">
        <v>235</v>
      </c>
      <c r="C19" s="262"/>
      <c r="D19" s="261">
        <v>7100600</v>
      </c>
      <c r="E19" s="259">
        <v>169043</v>
      </c>
      <c r="F19" s="259">
        <v>990770</v>
      </c>
      <c r="G19" s="259">
        <f>+D19+E19-F19</f>
        <v>6278873</v>
      </c>
    </row>
    <row r="20" spans="1:7" ht="15" customHeight="1" x14ac:dyDescent="0.15">
      <c r="A20" s="263"/>
      <c r="B20" s="262" t="s">
        <v>324</v>
      </c>
      <c r="C20" s="262"/>
      <c r="D20" s="261">
        <v>28173212</v>
      </c>
      <c r="E20" s="259">
        <f>263000+625000</f>
        <v>888000</v>
      </c>
      <c r="F20" s="259">
        <v>2392367</v>
      </c>
      <c r="G20" s="259">
        <f>+D20+E20-F20-1</f>
        <v>26668844</v>
      </c>
    </row>
    <row r="21" spans="1:7" ht="15" customHeight="1" x14ac:dyDescent="0.15">
      <c r="A21" s="263"/>
      <c r="B21" s="262" t="s">
        <v>323</v>
      </c>
      <c r="C21" s="262"/>
      <c r="D21" s="261">
        <v>62699046</v>
      </c>
      <c r="E21" s="259">
        <v>206000</v>
      </c>
      <c r="F21" s="259">
        <f>8208074-2191000</f>
        <v>6017074</v>
      </c>
      <c r="G21" s="259">
        <f>+D21+E21-F21</f>
        <v>56887972</v>
      </c>
    </row>
    <row r="22" spans="1:7" ht="5.25" customHeight="1" thickBot="1" x14ac:dyDescent="0.2">
      <c r="A22" s="258"/>
      <c r="B22" s="258"/>
      <c r="C22" s="258"/>
      <c r="D22" s="257"/>
      <c r="E22" s="256"/>
      <c r="F22" s="256"/>
      <c r="G22" s="256"/>
    </row>
    <row r="23" spans="1:7" ht="10.5" thickTop="1" x14ac:dyDescent="0.15"/>
    <row r="24" spans="1:7" s="255" customFormat="1" x14ac:dyDescent="0.15">
      <c r="A24" s="254" t="s">
        <v>322</v>
      </c>
      <c r="B24" s="254"/>
      <c r="C24" s="254"/>
      <c r="D24" s="254"/>
      <c r="E24" s="254"/>
      <c r="F24" s="254"/>
      <c r="G24" s="254"/>
    </row>
    <row r="25" spans="1:7" s="255" customFormat="1" x14ac:dyDescent="0.15">
      <c r="A25" s="254" t="s">
        <v>321</v>
      </c>
      <c r="B25" s="254"/>
      <c r="C25" s="254"/>
      <c r="D25" s="254"/>
      <c r="E25" s="254"/>
      <c r="F25" s="254"/>
      <c r="G25" s="254"/>
    </row>
    <row r="26" spans="1:7" s="255" customFormat="1" x14ac:dyDescent="0.15">
      <c r="A26" s="254" t="s">
        <v>320</v>
      </c>
      <c r="B26" s="254"/>
      <c r="C26" s="254"/>
      <c r="D26" s="254"/>
      <c r="E26" s="254"/>
      <c r="F26" s="254"/>
      <c r="G26" s="254"/>
    </row>
    <row r="27" spans="1:7" s="255" customFormat="1" x14ac:dyDescent="0.15">
      <c r="A27" s="254"/>
      <c r="B27" s="254" t="s">
        <v>319</v>
      </c>
      <c r="C27" s="254"/>
      <c r="D27" s="254"/>
      <c r="E27" s="254"/>
      <c r="F27" s="254"/>
      <c r="G27" s="254"/>
    </row>
    <row r="28" spans="1:7" s="255" customFormat="1" x14ac:dyDescent="0.15">
      <c r="A28" s="254"/>
      <c r="B28" s="254" t="s">
        <v>318</v>
      </c>
      <c r="C28" s="254"/>
      <c r="D28" s="254"/>
      <c r="E28" s="254"/>
      <c r="F28" s="254"/>
      <c r="G28" s="254"/>
    </row>
    <row r="29" spans="1:7" s="255" customFormat="1" x14ac:dyDescent="0.15">
      <c r="A29" s="254"/>
      <c r="B29" s="254"/>
      <c r="C29" s="254"/>
      <c r="D29" s="254"/>
      <c r="E29" s="254"/>
      <c r="F29" s="254"/>
      <c r="G29" s="254"/>
    </row>
    <row r="33" s="254" customFormat="1" x14ac:dyDescent="0.15"/>
  </sheetData>
  <mergeCells count="4">
    <mergeCell ref="A2:B4"/>
    <mergeCell ref="D2:D4"/>
    <mergeCell ref="E2:F3"/>
    <mergeCell ref="G2:G4"/>
  </mergeCells>
  <phoneticPr fontId="2"/>
  <pageMargins left="0.70866141732283472" right="0.70866141732283472" top="0.74803149606299213" bottom="0.74803149606299213" header="0.31496062992125984" footer="0.31496062992125984"/>
  <pageSetup paperSize="9" scale="120" orientation="portrait" cellComments="asDisplayed" r:id="rId1"/>
  <headerFooter>
    <oddHeader>&amp;L&amp;9県債現在高と借入・償還額&amp;R&amp;9&amp;F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6"/>
  <sheetViews>
    <sheetView zoomScaleNormal="100" zoomScalePageLayoutView="154" workbookViewId="0"/>
  </sheetViews>
  <sheetFormatPr defaultRowHeight="9.75" x14ac:dyDescent="0.15"/>
  <cols>
    <col min="1" max="1" width="1" style="1" customWidth="1"/>
    <col min="2" max="2" width="2.19921875" style="1" customWidth="1"/>
    <col min="3" max="3" width="19.19921875" style="1" customWidth="1"/>
    <col min="4" max="4" width="1" style="18" customWidth="1"/>
    <col min="5" max="5" width="19.796875" style="18" customWidth="1"/>
    <col min="6" max="6" width="10.59765625" style="18" customWidth="1"/>
    <col min="7" max="7" width="1" style="18" customWidth="1"/>
    <col min="8" max="8" width="1" style="1" customWidth="1"/>
    <col min="9" max="9" width="2.19921875" style="1" customWidth="1"/>
    <col min="10" max="10" width="19.19921875" style="1" customWidth="1"/>
    <col min="11" max="11" width="1" style="18" customWidth="1"/>
    <col min="12" max="12" width="19.19921875" style="18" customWidth="1"/>
    <col min="13" max="13" width="10.59765625" style="18" customWidth="1"/>
    <col min="14" max="16384" width="9.59765625" style="18"/>
  </cols>
  <sheetData>
    <row r="1" spans="1:13" s="1" customFormat="1" ht="11.25" customHeight="1" thickBot="1" x14ac:dyDescent="0.2">
      <c r="M1" s="29" t="s">
        <v>27</v>
      </c>
    </row>
    <row r="2" spans="1:13" s="1" customFormat="1" ht="17.100000000000001" customHeight="1" thickTop="1" x14ac:dyDescent="0.15">
      <c r="A2" s="28"/>
      <c r="B2" s="382" t="s">
        <v>26</v>
      </c>
      <c r="C2" s="382"/>
      <c r="D2" s="28"/>
      <c r="E2" s="27" t="s">
        <v>24</v>
      </c>
      <c r="F2" s="26" t="s">
        <v>23</v>
      </c>
      <c r="G2" s="28"/>
      <c r="H2" s="363"/>
      <c r="I2" s="382" t="s">
        <v>25</v>
      </c>
      <c r="J2" s="392"/>
      <c r="K2" s="28"/>
      <c r="L2" s="27" t="s">
        <v>24</v>
      </c>
      <c r="M2" s="26" t="s">
        <v>23</v>
      </c>
    </row>
    <row r="3" spans="1:13" s="1" customFormat="1" x14ac:dyDescent="0.15">
      <c r="A3" s="24"/>
      <c r="B3" s="24"/>
      <c r="C3" s="24"/>
      <c r="D3" s="24"/>
      <c r="E3" s="25" t="s">
        <v>22</v>
      </c>
      <c r="F3" s="24" t="s">
        <v>21</v>
      </c>
      <c r="G3" s="24"/>
      <c r="H3" s="25"/>
      <c r="I3" s="24"/>
      <c r="J3" s="24"/>
      <c r="K3" s="24"/>
      <c r="L3" s="25" t="s">
        <v>22</v>
      </c>
      <c r="M3" s="24" t="s">
        <v>21</v>
      </c>
    </row>
    <row r="4" spans="1:13" ht="15" customHeight="1" x14ac:dyDescent="0.15">
      <c r="A4" s="22"/>
      <c r="B4" s="422" t="s">
        <v>20</v>
      </c>
      <c r="C4" s="423"/>
      <c r="D4" s="13"/>
      <c r="E4" s="15"/>
      <c r="F4" s="23"/>
      <c r="G4" s="20"/>
      <c r="H4" s="361"/>
      <c r="I4" s="11"/>
      <c r="J4" s="10"/>
      <c r="K4" s="11"/>
      <c r="L4" s="12"/>
      <c r="M4" s="7"/>
    </row>
    <row r="5" spans="1:13" ht="15" customHeight="1" x14ac:dyDescent="0.15">
      <c r="A5" s="22"/>
      <c r="B5" s="22"/>
      <c r="C5" s="17" t="s">
        <v>66</v>
      </c>
      <c r="D5" s="13"/>
      <c r="E5" s="15">
        <v>1190723955</v>
      </c>
      <c r="F5" s="21" t="s">
        <v>7</v>
      </c>
      <c r="G5" s="20"/>
      <c r="H5" s="361"/>
      <c r="I5" s="376" t="s">
        <v>17</v>
      </c>
      <c r="J5" s="376"/>
      <c r="K5" s="11"/>
      <c r="L5" s="77">
        <v>1</v>
      </c>
      <c r="M5" s="69">
        <v>0</v>
      </c>
    </row>
    <row r="6" spans="1:13" ht="15" customHeight="1" x14ac:dyDescent="0.15">
      <c r="A6" s="22"/>
      <c r="B6" s="22"/>
      <c r="C6" s="17" t="s">
        <v>60</v>
      </c>
      <c r="D6" s="13"/>
      <c r="E6" s="15">
        <v>1153419410</v>
      </c>
      <c r="F6" s="21" t="s">
        <v>7</v>
      </c>
      <c r="G6" s="20"/>
      <c r="H6" s="361"/>
      <c r="I6" s="376" t="s">
        <v>15</v>
      </c>
      <c r="J6" s="376"/>
      <c r="K6" s="11"/>
      <c r="L6" s="78" t="s">
        <v>5</v>
      </c>
      <c r="M6" s="69" t="s">
        <v>5</v>
      </c>
    </row>
    <row r="7" spans="1:13" ht="15" customHeight="1" x14ac:dyDescent="0.15">
      <c r="A7" s="22"/>
      <c r="B7" s="22"/>
      <c r="C7" s="62" t="s">
        <v>464</v>
      </c>
      <c r="D7" s="16"/>
      <c r="E7" s="76">
        <v>1213108238</v>
      </c>
      <c r="F7" s="80" t="s">
        <v>5</v>
      </c>
      <c r="G7" s="316"/>
      <c r="H7" s="361"/>
      <c r="I7" s="424" t="s">
        <v>14</v>
      </c>
      <c r="J7" s="424"/>
      <c r="K7" s="11"/>
      <c r="L7" s="78">
        <v>16280</v>
      </c>
      <c r="M7" s="69">
        <v>0</v>
      </c>
    </row>
    <row r="8" spans="1:13" ht="15" customHeight="1" x14ac:dyDescent="0.15">
      <c r="A8" s="22"/>
      <c r="B8" s="22"/>
      <c r="C8" s="17"/>
      <c r="D8" s="13"/>
      <c r="E8" s="56"/>
      <c r="F8" s="57"/>
      <c r="G8" s="316"/>
      <c r="H8" s="361"/>
      <c r="I8" s="376" t="s">
        <v>82</v>
      </c>
      <c r="J8" s="377"/>
      <c r="K8" s="11"/>
      <c r="L8" s="78" t="s">
        <v>5</v>
      </c>
      <c r="M8" s="69" t="s">
        <v>5</v>
      </c>
    </row>
    <row r="9" spans="1:13" ht="15" customHeight="1" x14ac:dyDescent="0.15">
      <c r="A9" s="22"/>
      <c r="B9" s="376" t="s">
        <v>61</v>
      </c>
      <c r="C9" s="376"/>
      <c r="D9" s="13"/>
      <c r="E9" s="77">
        <v>366057801</v>
      </c>
      <c r="F9" s="68">
        <v>30.2</v>
      </c>
      <c r="G9" s="316"/>
      <c r="H9" s="361"/>
      <c r="I9" s="376" t="s">
        <v>80</v>
      </c>
      <c r="J9" s="377"/>
      <c r="K9" s="11"/>
      <c r="L9" s="78">
        <v>55</v>
      </c>
      <c r="M9" s="69">
        <v>0</v>
      </c>
    </row>
    <row r="10" spans="1:13" ht="15" customHeight="1" x14ac:dyDescent="0.15">
      <c r="A10" s="22"/>
      <c r="B10" s="22"/>
      <c r="C10" s="84" t="s">
        <v>9</v>
      </c>
      <c r="D10" s="13"/>
      <c r="E10" s="77">
        <v>337223213</v>
      </c>
      <c r="F10" s="68">
        <v>27.8</v>
      </c>
      <c r="G10" s="316"/>
      <c r="H10" s="361"/>
      <c r="I10" s="376" t="s">
        <v>81</v>
      </c>
      <c r="J10" s="377"/>
      <c r="K10" s="20"/>
      <c r="L10" s="55">
        <v>187244</v>
      </c>
      <c r="M10" s="69">
        <v>0</v>
      </c>
    </row>
    <row r="11" spans="1:13" ht="15" customHeight="1" x14ac:dyDescent="0.15">
      <c r="A11" s="11"/>
      <c r="B11" s="11"/>
      <c r="C11" s="84" t="s">
        <v>8</v>
      </c>
      <c r="D11" s="20"/>
      <c r="E11" s="77">
        <v>27352066</v>
      </c>
      <c r="F11" s="68">
        <v>2.2999999999999998</v>
      </c>
      <c r="G11" s="316"/>
      <c r="H11" s="361"/>
      <c r="I11" s="424"/>
      <c r="J11" s="424"/>
      <c r="K11" s="11"/>
      <c r="L11" s="78"/>
      <c r="M11" s="60"/>
    </row>
    <row r="12" spans="1:13" ht="15" customHeight="1" x14ac:dyDescent="0.15">
      <c r="A12" s="11"/>
      <c r="B12" s="11"/>
      <c r="C12" s="84" t="s">
        <v>12</v>
      </c>
      <c r="D12" s="11"/>
      <c r="E12" s="77">
        <v>1482522</v>
      </c>
      <c r="F12" s="68">
        <v>0.1</v>
      </c>
      <c r="G12" s="316"/>
      <c r="H12" s="361"/>
      <c r="I12" s="19" t="s">
        <v>10</v>
      </c>
      <c r="J12" s="37"/>
      <c r="K12" s="11"/>
      <c r="L12" s="55"/>
      <c r="M12" s="54"/>
    </row>
    <row r="13" spans="1:13" ht="15" customHeight="1" x14ac:dyDescent="0.15">
      <c r="A13" s="11"/>
      <c r="B13" s="376" t="s">
        <v>11</v>
      </c>
      <c r="C13" s="376"/>
      <c r="D13" s="11"/>
      <c r="E13" s="77">
        <v>277034364</v>
      </c>
      <c r="F13" s="68">
        <v>22.8</v>
      </c>
      <c r="G13" s="316"/>
      <c r="H13" s="361"/>
      <c r="J13" s="17" t="s">
        <v>65</v>
      </c>
      <c r="K13" s="11"/>
      <c r="L13" s="15">
        <v>139652260</v>
      </c>
      <c r="M13" s="14" t="s">
        <v>7</v>
      </c>
    </row>
    <row r="14" spans="1:13" ht="15" customHeight="1" x14ac:dyDescent="0.15">
      <c r="A14" s="11"/>
      <c r="C14" s="84" t="s">
        <v>79</v>
      </c>
      <c r="D14" s="11"/>
      <c r="E14" s="77">
        <v>19123602</v>
      </c>
      <c r="F14" s="68">
        <v>1.6</v>
      </c>
      <c r="G14" s="316"/>
      <c r="H14" s="361"/>
      <c r="I14" s="19"/>
      <c r="J14" s="17" t="s">
        <v>60</v>
      </c>
      <c r="L14" s="15">
        <v>137249080</v>
      </c>
      <c r="M14" s="14" t="s">
        <v>7</v>
      </c>
    </row>
    <row r="15" spans="1:13" ht="15" customHeight="1" x14ac:dyDescent="0.15">
      <c r="A15" s="11"/>
      <c r="C15" s="84" t="s">
        <v>8</v>
      </c>
      <c r="D15" s="11"/>
      <c r="E15" s="77">
        <v>257910762</v>
      </c>
      <c r="F15" s="68">
        <v>21.2</v>
      </c>
      <c r="G15" s="316"/>
      <c r="H15" s="361"/>
      <c r="J15" s="17" t="s">
        <v>67</v>
      </c>
      <c r="K15" s="13"/>
      <c r="L15" s="76">
        <v>159768143</v>
      </c>
      <c r="M15" s="81" t="s">
        <v>5</v>
      </c>
    </row>
    <row r="16" spans="1:13" ht="15" customHeight="1" x14ac:dyDescent="0.15">
      <c r="A16" s="11"/>
      <c r="B16" s="376" t="s">
        <v>6</v>
      </c>
      <c r="C16" s="376"/>
      <c r="D16" s="11"/>
      <c r="E16" s="77">
        <v>393880619</v>
      </c>
      <c r="F16" s="68">
        <v>32.5</v>
      </c>
      <c r="G16" s="316"/>
      <c r="H16" s="361"/>
      <c r="J16" s="17"/>
      <c r="K16" s="11"/>
      <c r="L16" s="15"/>
      <c r="M16" s="14"/>
    </row>
    <row r="17" spans="1:13" ht="15" customHeight="1" x14ac:dyDescent="0.15">
      <c r="A17" s="11"/>
      <c r="B17" s="376" t="s">
        <v>4</v>
      </c>
      <c r="C17" s="376"/>
      <c r="D17" s="11"/>
      <c r="E17" s="77">
        <v>27193569</v>
      </c>
      <c r="F17" s="68">
        <v>2.2000000000000002</v>
      </c>
      <c r="G17" s="316"/>
      <c r="H17" s="361"/>
      <c r="I17" s="421" t="s">
        <v>83</v>
      </c>
      <c r="J17" s="421"/>
      <c r="K17" s="13"/>
      <c r="L17" s="79">
        <v>157272267</v>
      </c>
      <c r="M17" s="68">
        <v>98.4</v>
      </c>
    </row>
    <row r="18" spans="1:13" ht="15" customHeight="1" x14ac:dyDescent="0.15">
      <c r="A18" s="11"/>
      <c r="B18" s="376" t="s">
        <v>3</v>
      </c>
      <c r="C18" s="376"/>
      <c r="D18" s="11"/>
      <c r="E18" s="77">
        <v>8699642</v>
      </c>
      <c r="F18" s="68">
        <v>0.7</v>
      </c>
      <c r="G18" s="316"/>
      <c r="H18" s="361"/>
      <c r="I18" s="421" t="s">
        <v>2</v>
      </c>
      <c r="J18" s="421"/>
      <c r="K18" s="16"/>
      <c r="L18" s="75">
        <v>1696515</v>
      </c>
      <c r="M18" s="68">
        <v>1.1000000000000001</v>
      </c>
    </row>
    <row r="19" spans="1:13" ht="15" customHeight="1" x14ac:dyDescent="0.15">
      <c r="A19" s="11"/>
      <c r="B19" s="376" t="s">
        <v>1</v>
      </c>
      <c r="C19" s="376"/>
      <c r="D19" s="9"/>
      <c r="E19" s="66">
        <v>1535576</v>
      </c>
      <c r="F19" s="68">
        <v>0.1</v>
      </c>
      <c r="G19" s="316"/>
      <c r="H19" s="361"/>
      <c r="I19" s="421" t="s">
        <v>0</v>
      </c>
      <c r="J19" s="421"/>
      <c r="K19" s="16"/>
      <c r="L19" s="79">
        <v>55398</v>
      </c>
      <c r="M19" s="68">
        <v>0</v>
      </c>
    </row>
    <row r="20" spans="1:13" ht="15" customHeight="1" x14ac:dyDescent="0.15">
      <c r="A20" s="11"/>
      <c r="B20" s="376" t="s">
        <v>19</v>
      </c>
      <c r="C20" s="376"/>
      <c r="D20" s="9"/>
      <c r="E20" s="77">
        <v>40936767</v>
      </c>
      <c r="F20" s="68">
        <v>3.4</v>
      </c>
      <c r="G20" s="316"/>
      <c r="H20" s="361"/>
      <c r="I20" s="421" t="s">
        <v>64</v>
      </c>
      <c r="J20" s="421"/>
      <c r="K20" s="13"/>
      <c r="L20" s="79">
        <v>597937</v>
      </c>
      <c r="M20" s="68">
        <v>0.4</v>
      </c>
    </row>
    <row r="21" spans="1:13" ht="15" customHeight="1" x14ac:dyDescent="0.15">
      <c r="A21" s="11"/>
      <c r="B21" s="376" t="s">
        <v>18</v>
      </c>
      <c r="C21" s="376"/>
      <c r="D21" s="9"/>
      <c r="E21" s="77">
        <v>97566320</v>
      </c>
      <c r="F21" s="68">
        <v>8.1</v>
      </c>
      <c r="G21" s="316"/>
      <c r="H21" s="361"/>
      <c r="I21" s="421" t="s">
        <v>84</v>
      </c>
      <c r="J21" s="421"/>
      <c r="K21" s="16"/>
      <c r="L21" s="75">
        <v>146026</v>
      </c>
      <c r="M21" s="68">
        <v>0.1</v>
      </c>
    </row>
    <row r="22" spans="1:13" ht="15" customHeight="1" x14ac:dyDescent="0.15">
      <c r="A22" s="11"/>
      <c r="B22" s="11"/>
      <c r="C22" s="84" t="s">
        <v>62</v>
      </c>
      <c r="D22" s="11"/>
      <c r="E22" s="77">
        <v>8406616</v>
      </c>
      <c r="F22" s="68">
        <v>0.7</v>
      </c>
      <c r="G22" s="316"/>
      <c r="H22" s="361"/>
      <c r="K22" s="16"/>
    </row>
    <row r="23" spans="1:13" ht="15" customHeight="1" x14ac:dyDescent="0.15">
      <c r="A23" s="11"/>
      <c r="B23" s="11"/>
      <c r="C23" s="84" t="s">
        <v>63</v>
      </c>
      <c r="D23" s="11"/>
      <c r="E23" s="77">
        <v>89159704</v>
      </c>
      <c r="F23" s="68">
        <v>7.4</v>
      </c>
      <c r="G23" s="316"/>
      <c r="H23" s="361"/>
      <c r="I23" s="85"/>
      <c r="J23" s="85"/>
      <c r="K23" s="16"/>
      <c r="L23" s="61"/>
      <c r="M23" s="58"/>
    </row>
    <row r="24" spans="1:13" ht="5.25" customHeight="1" thickBot="1" x14ac:dyDescent="0.2">
      <c r="A24" s="6"/>
      <c r="B24" s="4"/>
      <c r="C24" s="4"/>
      <c r="D24" s="5"/>
      <c r="E24" s="2"/>
      <c r="F24" s="2"/>
      <c r="G24" s="2"/>
      <c r="H24" s="364"/>
      <c r="I24" s="4"/>
      <c r="J24" s="4"/>
      <c r="K24" s="2"/>
      <c r="L24" s="3"/>
      <c r="M24" s="2"/>
    </row>
    <row r="25" spans="1:13" ht="4.5" customHeight="1" thickTop="1" x14ac:dyDescent="0.15"/>
    <row r="26" spans="1:13" s="1" customFormat="1" ht="10.5" customHeight="1" x14ac:dyDescent="0.15">
      <c r="B26" s="64" t="s">
        <v>85</v>
      </c>
    </row>
  </sheetData>
  <mergeCells count="23">
    <mergeCell ref="B2:C2"/>
    <mergeCell ref="I2:J2"/>
    <mergeCell ref="B4:C4"/>
    <mergeCell ref="I5:J5"/>
    <mergeCell ref="I11:J11"/>
    <mergeCell ref="B9:C9"/>
    <mergeCell ref="I6:J6"/>
    <mergeCell ref="I7:J7"/>
    <mergeCell ref="I8:J8"/>
    <mergeCell ref="I21:J21"/>
    <mergeCell ref="B21:C21"/>
    <mergeCell ref="I9:J9"/>
    <mergeCell ref="I10:J10"/>
    <mergeCell ref="I19:J19"/>
    <mergeCell ref="B20:C20"/>
    <mergeCell ref="I20:J20"/>
    <mergeCell ref="B19:C19"/>
    <mergeCell ref="B18:C18"/>
    <mergeCell ref="B13:C13"/>
    <mergeCell ref="I17:J17"/>
    <mergeCell ref="I18:J18"/>
    <mergeCell ref="B16:C16"/>
    <mergeCell ref="B17:C17"/>
  </mergeCells>
  <phoneticPr fontId="2"/>
  <pageMargins left="0.9055118110236221" right="0.70866141732283472" top="0.74803149606299213" bottom="0.74803149606299213" header="0.31496062992125984" footer="0.31496062992125984"/>
  <pageSetup paperSize="9" scale="125" orientation="portrait" blackAndWhite="1" r:id="rId1"/>
  <headerFooter>
    <oddHeader>&amp;L&amp;9県税・地方譲与税歳入予算額&amp;R&amp;9&amp;F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4"/>
  <sheetViews>
    <sheetView zoomScaleNormal="100" zoomScalePageLayoutView="136" workbookViewId="0"/>
  </sheetViews>
  <sheetFormatPr defaultRowHeight="9.75" x14ac:dyDescent="0.15"/>
  <cols>
    <col min="1" max="1" width="1" style="1" customWidth="1"/>
    <col min="2" max="3" width="2" style="1" customWidth="1"/>
    <col min="4" max="4" width="17.3984375" style="1" bestFit="1" customWidth="1"/>
    <col min="5" max="5" width="1.59765625" style="18" customWidth="1"/>
    <col min="6" max="8" width="18" style="18" customWidth="1"/>
    <col min="9" max="10" width="13.59765625" style="18" customWidth="1"/>
    <col min="11" max="11" width="14.59765625" style="18" customWidth="1"/>
    <col min="12" max="16384" width="9.59765625" style="18"/>
  </cols>
  <sheetData>
    <row r="1" spans="1:11" s="1" customFormat="1" ht="10.5" customHeight="1" thickBot="1" x14ac:dyDescent="0.2">
      <c r="B1" s="37" t="s">
        <v>42</v>
      </c>
      <c r="K1" s="29" t="s">
        <v>27</v>
      </c>
    </row>
    <row r="2" spans="1:11" s="1" customFormat="1" ht="41.25" customHeight="1" thickTop="1" x14ac:dyDescent="0.15">
      <c r="A2" s="36"/>
      <c r="B2" s="382" t="s">
        <v>26</v>
      </c>
      <c r="C2" s="382"/>
      <c r="D2" s="382"/>
      <c r="E2" s="35"/>
      <c r="F2" s="27" t="s">
        <v>24</v>
      </c>
      <c r="G2" s="27" t="s">
        <v>41</v>
      </c>
      <c r="H2" s="27" t="s">
        <v>40</v>
      </c>
      <c r="I2" s="34" t="s">
        <v>39</v>
      </c>
      <c r="J2" s="27" t="s">
        <v>38</v>
      </c>
      <c r="K2" s="33" t="s">
        <v>37</v>
      </c>
    </row>
    <row r="3" spans="1:11" ht="6" customHeight="1" x14ac:dyDescent="0.15">
      <c r="A3" s="11"/>
      <c r="B3" s="31"/>
      <c r="C3" s="31"/>
      <c r="D3" s="31"/>
      <c r="E3" s="32"/>
      <c r="F3" s="31"/>
      <c r="G3" s="31"/>
      <c r="H3" s="31"/>
      <c r="I3" s="30"/>
      <c r="J3" s="31"/>
      <c r="K3" s="30"/>
    </row>
    <row r="4" spans="1:11" ht="17.100000000000001" customHeight="1" x14ac:dyDescent="0.15">
      <c r="A4" s="22"/>
      <c r="B4" s="425" t="s">
        <v>68</v>
      </c>
      <c r="C4" s="425"/>
      <c r="D4" s="425"/>
      <c r="E4" s="16"/>
      <c r="F4" s="23">
        <v>1293588505</v>
      </c>
      <c r="G4" s="23">
        <v>1316415423</v>
      </c>
      <c r="H4" s="23">
        <v>1298070448</v>
      </c>
      <c r="I4" s="23">
        <v>874144</v>
      </c>
      <c r="J4" s="23">
        <v>1938192</v>
      </c>
      <c r="K4" s="23">
        <v>17280927</v>
      </c>
    </row>
    <row r="5" spans="1:11" ht="17.100000000000001" customHeight="1" x14ac:dyDescent="0.15">
      <c r="A5" s="22"/>
      <c r="B5" s="22" t="s">
        <v>86</v>
      </c>
      <c r="C5" s="22"/>
      <c r="D5" s="82" t="s">
        <v>87</v>
      </c>
      <c r="E5" s="16"/>
      <c r="F5" s="23">
        <v>1190723955</v>
      </c>
      <c r="G5" s="23">
        <v>1203376756</v>
      </c>
      <c r="H5" s="23">
        <v>1187632777</v>
      </c>
      <c r="I5" s="23">
        <v>898835</v>
      </c>
      <c r="J5" s="23">
        <v>1835179</v>
      </c>
      <c r="K5" s="23">
        <v>14807635</v>
      </c>
    </row>
    <row r="6" spans="1:11" ht="17.100000000000001" customHeight="1" x14ac:dyDescent="0.15">
      <c r="A6" s="22"/>
      <c r="B6" s="425" t="s">
        <v>69</v>
      </c>
      <c r="C6" s="425"/>
      <c r="D6" s="425"/>
      <c r="E6" s="16"/>
      <c r="F6" s="74">
        <f>F8+F29</f>
        <v>1153419410</v>
      </c>
      <c r="G6" s="74">
        <v>1168048361</v>
      </c>
      <c r="H6" s="74">
        <v>1153672370</v>
      </c>
      <c r="I6" s="74">
        <v>677199</v>
      </c>
      <c r="J6" s="74">
        <v>1506839</v>
      </c>
      <c r="K6" s="74">
        <v>13546349</v>
      </c>
    </row>
    <row r="7" spans="1:11" ht="17.100000000000001" customHeight="1" x14ac:dyDescent="0.15">
      <c r="A7" s="11"/>
      <c r="B7" s="11"/>
      <c r="C7" s="11"/>
      <c r="D7" s="11"/>
      <c r="E7" s="8"/>
      <c r="F7" s="59"/>
      <c r="G7" s="59"/>
      <c r="H7" s="59"/>
      <c r="I7" s="59"/>
      <c r="J7" s="59"/>
      <c r="K7" s="59"/>
    </row>
    <row r="8" spans="1:11" ht="17.100000000000001" customHeight="1" x14ac:dyDescent="0.15">
      <c r="A8" s="11"/>
      <c r="B8" s="376" t="s">
        <v>36</v>
      </c>
      <c r="C8" s="376"/>
      <c r="D8" s="376"/>
      <c r="E8" s="9"/>
      <c r="F8" s="66">
        <f>SUM(F9,F13,F16:F22,F26)</f>
        <v>1153403130</v>
      </c>
      <c r="G8" s="66">
        <v>1168032094</v>
      </c>
      <c r="H8" s="66">
        <v>1153656104</v>
      </c>
      <c r="I8" s="66">
        <v>677199</v>
      </c>
      <c r="J8" s="66">
        <v>1506839</v>
      </c>
      <c r="K8" s="66">
        <v>13546349</v>
      </c>
    </row>
    <row r="9" spans="1:11" ht="17.100000000000001" customHeight="1" x14ac:dyDescent="0.15">
      <c r="A9" s="11"/>
      <c r="B9" s="10"/>
      <c r="C9" s="376" t="s">
        <v>16</v>
      </c>
      <c r="D9" s="376"/>
      <c r="E9" s="9"/>
      <c r="F9" s="66">
        <f>F10+F11+F12</f>
        <v>377681328</v>
      </c>
      <c r="G9" s="66">
        <v>387641478</v>
      </c>
      <c r="H9" s="66">
        <v>378036399</v>
      </c>
      <c r="I9" s="67">
        <v>87724</v>
      </c>
      <c r="J9" s="66">
        <v>1239596</v>
      </c>
      <c r="K9" s="66">
        <v>8453206</v>
      </c>
    </row>
    <row r="10" spans="1:11" ht="17.100000000000001" customHeight="1" x14ac:dyDescent="0.15">
      <c r="A10" s="11"/>
      <c r="B10" s="10"/>
      <c r="C10" s="10"/>
      <c r="D10" s="10" t="s">
        <v>9</v>
      </c>
      <c r="E10" s="9"/>
      <c r="F10" s="66">
        <v>335051458</v>
      </c>
      <c r="G10" s="66">
        <v>344606709</v>
      </c>
      <c r="H10" s="66">
        <v>335112739</v>
      </c>
      <c r="I10" s="67" t="s">
        <v>5</v>
      </c>
      <c r="J10" s="66">
        <v>1187625</v>
      </c>
      <c r="K10" s="66">
        <v>8306344</v>
      </c>
    </row>
    <row r="11" spans="1:11" ht="17.100000000000001" customHeight="1" x14ac:dyDescent="0.15">
      <c r="A11" s="11"/>
      <c r="B11" s="10"/>
      <c r="C11" s="10"/>
      <c r="D11" s="10" t="s">
        <v>8</v>
      </c>
      <c r="E11" s="9"/>
      <c r="F11" s="66">
        <v>40965096</v>
      </c>
      <c r="G11" s="66">
        <v>41432646</v>
      </c>
      <c r="H11" s="66">
        <v>41321537</v>
      </c>
      <c r="I11" s="66">
        <v>87724</v>
      </c>
      <c r="J11" s="66">
        <v>51971</v>
      </c>
      <c r="K11" s="66">
        <v>146861</v>
      </c>
    </row>
    <row r="12" spans="1:11" ht="17.100000000000001" customHeight="1" x14ac:dyDescent="0.15">
      <c r="A12" s="11"/>
      <c r="B12" s="10"/>
      <c r="C12" s="10"/>
      <c r="D12" s="10" t="s">
        <v>12</v>
      </c>
      <c r="E12" s="9"/>
      <c r="F12" s="66">
        <v>1664774</v>
      </c>
      <c r="G12" s="66">
        <v>1602121</v>
      </c>
      <c r="H12" s="66">
        <v>1602122</v>
      </c>
      <c r="I12" s="67">
        <v>0</v>
      </c>
      <c r="J12" s="67" t="s">
        <v>5</v>
      </c>
      <c r="K12" s="67" t="s">
        <v>5</v>
      </c>
    </row>
    <row r="13" spans="1:11" ht="17.100000000000001" customHeight="1" x14ac:dyDescent="0.15">
      <c r="A13" s="11"/>
      <c r="B13" s="10"/>
      <c r="C13" s="376" t="s">
        <v>11</v>
      </c>
      <c r="D13" s="376"/>
      <c r="E13" s="9"/>
      <c r="F13" s="66">
        <f>SUM(F14:F15)</f>
        <v>273484770</v>
      </c>
      <c r="G13" s="66">
        <v>277139219</v>
      </c>
      <c r="H13" s="66">
        <v>276736709</v>
      </c>
      <c r="I13" s="66">
        <v>554642</v>
      </c>
      <c r="J13" s="66">
        <v>114375</v>
      </c>
      <c r="K13" s="66">
        <v>842777</v>
      </c>
    </row>
    <row r="14" spans="1:11" ht="17.100000000000001" customHeight="1" x14ac:dyDescent="0.15">
      <c r="A14" s="11"/>
      <c r="B14" s="10"/>
      <c r="C14" s="10"/>
      <c r="D14" s="10" t="s">
        <v>9</v>
      </c>
      <c r="E14" s="9"/>
      <c r="F14" s="66">
        <v>18944981</v>
      </c>
      <c r="G14" s="66">
        <v>19325080</v>
      </c>
      <c r="H14" s="66">
        <v>18972330</v>
      </c>
      <c r="I14" s="66">
        <v>2099</v>
      </c>
      <c r="J14" s="66">
        <v>17925</v>
      </c>
      <c r="K14" s="66">
        <v>336924</v>
      </c>
    </row>
    <row r="15" spans="1:11" ht="17.100000000000001" customHeight="1" x14ac:dyDescent="0.15">
      <c r="A15" s="11"/>
      <c r="B15" s="10"/>
      <c r="C15" s="10"/>
      <c r="D15" s="10" t="s">
        <v>8</v>
      </c>
      <c r="E15" s="9"/>
      <c r="F15" s="66">
        <v>254539789</v>
      </c>
      <c r="G15" s="66">
        <v>257814139</v>
      </c>
      <c r="H15" s="66">
        <v>257764379</v>
      </c>
      <c r="I15" s="66">
        <v>552543</v>
      </c>
      <c r="J15" s="66">
        <v>96449</v>
      </c>
      <c r="K15" s="66">
        <v>505853</v>
      </c>
    </row>
    <row r="16" spans="1:11" ht="17.100000000000001" customHeight="1" x14ac:dyDescent="0.15">
      <c r="A16" s="11"/>
      <c r="B16" s="10"/>
      <c r="C16" s="376" t="s">
        <v>6</v>
      </c>
      <c r="D16" s="376"/>
      <c r="E16" s="9"/>
      <c r="F16" s="66">
        <v>323697365</v>
      </c>
      <c r="G16" s="66">
        <v>320450374</v>
      </c>
      <c r="H16" s="66">
        <v>320450374</v>
      </c>
      <c r="I16" s="67" t="s">
        <v>5</v>
      </c>
      <c r="J16" s="67" t="s">
        <v>5</v>
      </c>
      <c r="K16" s="67" t="s">
        <v>5</v>
      </c>
    </row>
    <row r="17" spans="1:11" ht="17.100000000000001" customHeight="1" x14ac:dyDescent="0.15">
      <c r="A17" s="11"/>
      <c r="B17" s="10"/>
      <c r="C17" s="376" t="s">
        <v>4</v>
      </c>
      <c r="D17" s="376"/>
      <c r="E17" s="9"/>
      <c r="F17" s="66">
        <v>26948699</v>
      </c>
      <c r="G17" s="66">
        <v>28767497</v>
      </c>
      <c r="H17" s="66">
        <v>26858262</v>
      </c>
      <c r="I17" s="66">
        <v>33073</v>
      </c>
      <c r="J17" s="66">
        <v>54286</v>
      </c>
      <c r="K17" s="66">
        <v>1888022</v>
      </c>
    </row>
    <row r="18" spans="1:11" ht="17.100000000000001" customHeight="1" x14ac:dyDescent="0.15">
      <c r="A18" s="11"/>
      <c r="B18" s="10"/>
      <c r="C18" s="376" t="s">
        <v>3</v>
      </c>
      <c r="D18" s="376"/>
      <c r="E18" s="9"/>
      <c r="F18" s="66">
        <v>8768823</v>
      </c>
      <c r="G18" s="66">
        <v>8861004</v>
      </c>
      <c r="H18" s="66">
        <v>8860997</v>
      </c>
      <c r="I18" s="67">
        <v>4</v>
      </c>
      <c r="J18" s="67" t="s">
        <v>5</v>
      </c>
      <c r="K18" s="67">
        <v>11</v>
      </c>
    </row>
    <row r="19" spans="1:11" ht="17.100000000000001" customHeight="1" x14ac:dyDescent="0.15">
      <c r="A19" s="11"/>
      <c r="B19" s="10"/>
      <c r="C19" s="376" t="s">
        <v>1</v>
      </c>
      <c r="D19" s="376"/>
      <c r="E19" s="9"/>
      <c r="F19" s="66">
        <v>1508086</v>
      </c>
      <c r="G19" s="66">
        <v>1506052</v>
      </c>
      <c r="H19" s="66">
        <v>1506052</v>
      </c>
      <c r="I19" s="67" t="s">
        <v>5</v>
      </c>
      <c r="J19" s="67" t="s">
        <v>5</v>
      </c>
      <c r="K19" s="67" t="s">
        <v>5</v>
      </c>
    </row>
    <row r="20" spans="1:11" ht="17.100000000000001" customHeight="1" x14ac:dyDescent="0.15">
      <c r="A20" s="11"/>
      <c r="B20" s="10"/>
      <c r="C20" s="376" t="s">
        <v>35</v>
      </c>
      <c r="D20" s="376"/>
      <c r="E20" s="9"/>
      <c r="F20" s="66">
        <v>6524318</v>
      </c>
      <c r="G20" s="66">
        <v>6526395</v>
      </c>
      <c r="H20" s="66">
        <v>6526312</v>
      </c>
      <c r="I20" s="67" t="s">
        <v>5</v>
      </c>
      <c r="J20" s="67" t="s">
        <v>5</v>
      </c>
      <c r="K20" s="66">
        <v>83</v>
      </c>
    </row>
    <row r="21" spans="1:11" ht="17.100000000000001" customHeight="1" x14ac:dyDescent="0.15">
      <c r="A21" s="11"/>
      <c r="B21" s="10"/>
      <c r="C21" s="376" t="s">
        <v>34</v>
      </c>
      <c r="D21" s="376"/>
      <c r="E21" s="9"/>
      <c r="F21" s="66">
        <v>40657843</v>
      </c>
      <c r="G21" s="66">
        <v>42450002</v>
      </c>
      <c r="H21" s="66">
        <v>40769548</v>
      </c>
      <c r="I21" s="67">
        <v>163</v>
      </c>
      <c r="J21" s="67">
        <v>4453</v>
      </c>
      <c r="K21" s="66">
        <v>1676164</v>
      </c>
    </row>
    <row r="22" spans="1:11" ht="17.100000000000001" customHeight="1" x14ac:dyDescent="0.15">
      <c r="A22" s="11"/>
      <c r="B22" s="73"/>
      <c r="C22" s="376" t="s">
        <v>76</v>
      </c>
      <c r="D22" s="376"/>
      <c r="E22" s="9"/>
      <c r="F22" s="66">
        <f>F23+F24+F25</f>
        <v>94131897</v>
      </c>
      <c r="G22" s="66">
        <v>94690067</v>
      </c>
      <c r="H22" s="66">
        <v>93911445</v>
      </c>
      <c r="I22" s="67">
        <v>1590</v>
      </c>
      <c r="J22" s="66">
        <v>94128</v>
      </c>
      <c r="K22" s="66">
        <v>686083</v>
      </c>
    </row>
    <row r="23" spans="1:11" ht="17.100000000000001" customHeight="1" x14ac:dyDescent="0.15">
      <c r="A23" s="11"/>
      <c r="B23" s="73"/>
      <c r="C23" s="73"/>
      <c r="D23" s="73" t="s">
        <v>76</v>
      </c>
      <c r="E23" s="9"/>
      <c r="F23" s="66">
        <v>90005787</v>
      </c>
      <c r="G23" s="66">
        <v>90787190</v>
      </c>
      <c r="H23" s="66">
        <v>90008348</v>
      </c>
      <c r="I23" s="67">
        <v>1369</v>
      </c>
      <c r="J23" s="66">
        <v>94128</v>
      </c>
      <c r="K23" s="66">
        <v>686083</v>
      </c>
    </row>
    <row r="24" spans="1:11" ht="17.100000000000001" customHeight="1" x14ac:dyDescent="0.15">
      <c r="A24" s="11"/>
      <c r="B24" s="73"/>
      <c r="C24" s="73"/>
      <c r="D24" s="73" t="s">
        <v>77</v>
      </c>
      <c r="E24" s="9"/>
      <c r="F24" s="66">
        <v>3322222</v>
      </c>
      <c r="G24" s="66">
        <v>3134286</v>
      </c>
      <c r="H24" s="66">
        <v>3134506</v>
      </c>
      <c r="I24" s="66">
        <v>220</v>
      </c>
      <c r="J24" s="67" t="s">
        <v>5</v>
      </c>
      <c r="K24" s="67" t="s">
        <v>5</v>
      </c>
    </row>
    <row r="25" spans="1:11" ht="17.100000000000001" customHeight="1" x14ac:dyDescent="0.15">
      <c r="A25" s="11"/>
      <c r="B25" s="73"/>
      <c r="C25" s="73"/>
      <c r="D25" s="73" t="s">
        <v>78</v>
      </c>
      <c r="E25" s="9"/>
      <c r="F25" s="66">
        <v>803888</v>
      </c>
      <c r="G25" s="66">
        <v>768590</v>
      </c>
      <c r="H25" s="66">
        <v>768590</v>
      </c>
      <c r="I25" s="67" t="s">
        <v>5</v>
      </c>
      <c r="J25" s="67" t="s">
        <v>5</v>
      </c>
      <c r="K25" s="67" t="s">
        <v>5</v>
      </c>
    </row>
    <row r="26" spans="1:11" ht="17.100000000000001" customHeight="1" x14ac:dyDescent="0.15">
      <c r="A26" s="11"/>
      <c r="B26" s="10"/>
      <c r="C26" s="376" t="s">
        <v>17</v>
      </c>
      <c r="D26" s="376"/>
      <c r="E26" s="9"/>
      <c r="F26" s="66">
        <v>1</v>
      </c>
      <c r="G26" s="66">
        <v>1</v>
      </c>
      <c r="H26" s="66">
        <v>1</v>
      </c>
      <c r="I26" s="67" t="s">
        <v>5</v>
      </c>
      <c r="J26" s="67" t="s">
        <v>5</v>
      </c>
      <c r="K26" s="67" t="s">
        <v>5</v>
      </c>
    </row>
    <row r="27" spans="1:11" ht="17.100000000000001" customHeight="1" x14ac:dyDescent="0.15">
      <c r="A27" s="11"/>
      <c r="B27" s="10"/>
      <c r="C27" s="376" t="s">
        <v>15</v>
      </c>
      <c r="D27" s="376"/>
      <c r="E27" s="9"/>
      <c r="F27" s="67" t="s">
        <v>30</v>
      </c>
      <c r="G27" s="67" t="s">
        <v>5</v>
      </c>
      <c r="H27" s="67" t="s">
        <v>5</v>
      </c>
      <c r="I27" s="67" t="s">
        <v>5</v>
      </c>
      <c r="J27" s="67" t="s">
        <v>5</v>
      </c>
      <c r="K27" s="67" t="s">
        <v>5</v>
      </c>
    </row>
    <row r="28" spans="1:11" ht="17.100000000000001" customHeight="1" x14ac:dyDescent="0.15">
      <c r="A28" s="11"/>
      <c r="B28" s="10"/>
      <c r="C28" s="10"/>
      <c r="D28" s="10"/>
      <c r="E28" s="9"/>
      <c r="F28" s="59"/>
      <c r="G28" s="66"/>
      <c r="H28" s="66"/>
      <c r="I28" s="66"/>
      <c r="J28" s="66"/>
      <c r="K28" s="66"/>
    </row>
    <row r="29" spans="1:11" ht="17.100000000000001" customHeight="1" x14ac:dyDescent="0.15">
      <c r="A29" s="11"/>
      <c r="B29" s="376" t="s">
        <v>33</v>
      </c>
      <c r="C29" s="376"/>
      <c r="D29" s="376"/>
      <c r="E29" s="9"/>
      <c r="F29" s="66">
        <f>SUM(F30:F31)</f>
        <v>16280</v>
      </c>
      <c r="G29" s="66">
        <v>16266</v>
      </c>
      <c r="H29" s="66">
        <v>16266</v>
      </c>
      <c r="I29" s="67" t="s">
        <v>5</v>
      </c>
      <c r="J29" s="67" t="s">
        <v>5</v>
      </c>
      <c r="K29" s="67" t="s">
        <v>5</v>
      </c>
    </row>
    <row r="30" spans="1:11" ht="17.100000000000001" customHeight="1" x14ac:dyDescent="0.15">
      <c r="A30" s="11"/>
      <c r="B30" s="10"/>
      <c r="C30" s="376" t="s">
        <v>32</v>
      </c>
      <c r="D30" s="426"/>
      <c r="E30" s="9"/>
      <c r="F30" s="66">
        <v>16280</v>
      </c>
      <c r="G30" s="66">
        <v>16266</v>
      </c>
      <c r="H30" s="75">
        <v>16266</v>
      </c>
      <c r="I30" s="67" t="s">
        <v>5</v>
      </c>
      <c r="J30" s="67" t="s">
        <v>5</v>
      </c>
      <c r="K30" s="67" t="s">
        <v>5</v>
      </c>
    </row>
    <row r="31" spans="1:11" ht="17.100000000000001" customHeight="1" x14ac:dyDescent="0.15">
      <c r="A31" s="11"/>
      <c r="B31" s="10"/>
      <c r="C31" s="376" t="s">
        <v>31</v>
      </c>
      <c r="D31" s="376"/>
      <c r="E31" s="9"/>
      <c r="F31" s="67" t="s">
        <v>29</v>
      </c>
      <c r="G31" s="67" t="s">
        <v>5</v>
      </c>
      <c r="H31" s="67" t="s">
        <v>5</v>
      </c>
      <c r="I31" s="67" t="s">
        <v>5</v>
      </c>
      <c r="J31" s="67" t="s">
        <v>5</v>
      </c>
      <c r="K31" s="67" t="s">
        <v>5</v>
      </c>
    </row>
    <row r="32" spans="1:11" ht="5.25" customHeight="1" thickBot="1" x14ac:dyDescent="0.2">
      <c r="A32" s="6"/>
      <c r="B32" s="4"/>
      <c r="C32" s="4"/>
      <c r="D32" s="4"/>
      <c r="E32" s="5"/>
      <c r="F32" s="2"/>
      <c r="G32" s="2"/>
      <c r="H32" s="2"/>
      <c r="I32" s="2"/>
      <c r="J32" s="2"/>
      <c r="K32" s="2"/>
    </row>
    <row r="33" spans="2:2" ht="5.25" customHeight="1" thickTop="1" x14ac:dyDescent="0.15"/>
    <row r="34" spans="2:2" s="1" customFormat="1" x14ac:dyDescent="0.15">
      <c r="B34" s="64" t="s">
        <v>28</v>
      </c>
    </row>
  </sheetData>
  <mergeCells count="18">
    <mergeCell ref="C26:D26"/>
    <mergeCell ref="C27:D27"/>
    <mergeCell ref="B29:D29"/>
    <mergeCell ref="C30:D30"/>
    <mergeCell ref="C31:D31"/>
    <mergeCell ref="B6:D6"/>
    <mergeCell ref="C17:D17"/>
    <mergeCell ref="C18:D18"/>
    <mergeCell ref="B2:D2"/>
    <mergeCell ref="B4:D4"/>
    <mergeCell ref="B8:D8"/>
    <mergeCell ref="C9:D9"/>
    <mergeCell ref="C13:D13"/>
    <mergeCell ref="C19:D19"/>
    <mergeCell ref="C20:D20"/>
    <mergeCell ref="C21:D21"/>
    <mergeCell ref="C22:D22"/>
    <mergeCell ref="C16:D16"/>
  </mergeCells>
  <phoneticPr fontId="4"/>
  <pageMargins left="0.9055118110236221" right="0.70866141732283472" top="0.74803149606299213" bottom="0.74803149606299213" header="0.31496062992125984" footer="0.31496062992125984"/>
  <pageSetup paperSize="8" scale="150" orientation="portrait" r:id="rId1"/>
  <headerFooter>
    <oddHeader>&amp;L&amp;9県税収入実績&amp;R&amp;9&amp;F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1"/>
  <sheetViews>
    <sheetView zoomScaleNormal="100" workbookViewId="0"/>
  </sheetViews>
  <sheetFormatPr defaultRowHeight="9.75" x14ac:dyDescent="0.15"/>
  <cols>
    <col min="1" max="1" width="2" style="1" customWidth="1"/>
    <col min="2" max="2" width="10" style="1" customWidth="1"/>
    <col min="3" max="3" width="2" style="1" customWidth="1"/>
    <col min="4" max="4" width="11" style="1" customWidth="1"/>
    <col min="5" max="5" width="2" style="18" customWidth="1"/>
    <col min="6" max="6" width="15.3984375" style="18" customWidth="1"/>
    <col min="7" max="7" width="15" style="18" customWidth="1"/>
    <col min="8" max="8" width="9.3984375" style="18" customWidth="1"/>
    <col min="9" max="9" width="14.3984375" style="18" customWidth="1"/>
    <col min="10" max="10" width="15.3984375" style="18" customWidth="1"/>
    <col min="11" max="11" width="9.3984375" style="18" customWidth="1"/>
    <col min="12" max="16384" width="9.59765625" style="18"/>
  </cols>
  <sheetData>
    <row r="1" spans="1:11" s="1" customFormat="1" ht="12.75" customHeight="1" thickBot="1" x14ac:dyDescent="0.2">
      <c r="J1" s="64"/>
      <c r="K1" s="65" t="s">
        <v>70</v>
      </c>
    </row>
    <row r="2" spans="1:11" s="1" customFormat="1" ht="18.75" thickTop="1" x14ac:dyDescent="0.15">
      <c r="A2" s="52"/>
      <c r="B2" s="398" t="s">
        <v>26</v>
      </c>
      <c r="C2" s="398"/>
      <c r="D2" s="398"/>
      <c r="E2" s="52"/>
      <c r="F2" s="49" t="s">
        <v>59</v>
      </c>
      <c r="G2" s="49" t="s">
        <v>58</v>
      </c>
      <c r="H2" s="51" t="s">
        <v>57</v>
      </c>
      <c r="I2" s="50" t="s">
        <v>56</v>
      </c>
      <c r="J2" s="49" t="s">
        <v>55</v>
      </c>
      <c r="K2" s="48" t="s">
        <v>54</v>
      </c>
    </row>
    <row r="3" spans="1:11" s="1" customFormat="1" ht="15.75" customHeight="1" x14ac:dyDescent="0.15">
      <c r="A3" s="47"/>
      <c r="B3" s="374"/>
      <c r="C3" s="374"/>
      <c r="D3" s="374"/>
      <c r="E3" s="47"/>
      <c r="F3" s="45" t="s">
        <v>53</v>
      </c>
      <c r="G3" s="45" t="s">
        <v>52</v>
      </c>
      <c r="H3" s="46" t="s">
        <v>51</v>
      </c>
      <c r="I3" s="45" t="s">
        <v>50</v>
      </c>
      <c r="J3" s="45" t="s">
        <v>49</v>
      </c>
      <c r="K3" s="44" t="s">
        <v>48</v>
      </c>
    </row>
    <row r="4" spans="1:11" s="1" customFormat="1" ht="13.5" customHeight="1" x14ac:dyDescent="0.15">
      <c r="A4" s="43"/>
      <c r="B4" s="42"/>
      <c r="C4" s="42"/>
      <c r="D4" s="42"/>
      <c r="E4" s="41"/>
      <c r="F4" s="40" t="s">
        <v>47</v>
      </c>
      <c r="G4" s="40" t="s">
        <v>47</v>
      </c>
      <c r="H4" s="40" t="s">
        <v>46</v>
      </c>
      <c r="I4" s="40" t="s">
        <v>47</v>
      </c>
      <c r="J4" s="40" t="s">
        <v>47</v>
      </c>
      <c r="K4" s="40" t="s">
        <v>46</v>
      </c>
    </row>
    <row r="5" spans="1:11" ht="24" customHeight="1" x14ac:dyDescent="0.15">
      <c r="A5" s="11"/>
      <c r="B5" s="10"/>
      <c r="C5" s="10"/>
      <c r="D5" s="10" t="s">
        <v>9</v>
      </c>
      <c r="E5" s="8"/>
      <c r="F5" s="66">
        <v>335051458</v>
      </c>
      <c r="G5" s="66">
        <v>335112739</v>
      </c>
      <c r="H5" s="68">
        <f t="shared" ref="H5:H12" si="0">G5/F5*100</f>
        <v>100.01829002636364</v>
      </c>
      <c r="I5" s="66">
        <v>350380752</v>
      </c>
      <c r="J5" s="66">
        <v>-15268012</v>
      </c>
      <c r="K5" s="68">
        <f t="shared" ref="K5:K19" si="1">G5/I5*100</f>
        <v>95.642450987147825</v>
      </c>
    </row>
    <row r="6" spans="1:11" ht="24" customHeight="1" x14ac:dyDescent="0.15">
      <c r="A6" s="11"/>
      <c r="B6" s="10" t="s">
        <v>16</v>
      </c>
      <c r="C6" s="10"/>
      <c r="D6" s="10" t="s">
        <v>8</v>
      </c>
      <c r="E6" s="8"/>
      <c r="F6" s="66">
        <v>40965096</v>
      </c>
      <c r="G6" s="66">
        <v>41321537</v>
      </c>
      <c r="H6" s="68">
        <f t="shared" si="0"/>
        <v>100.87010903135685</v>
      </c>
      <c r="I6" s="66">
        <v>44742616</v>
      </c>
      <c r="J6" s="66">
        <v>-3421078</v>
      </c>
      <c r="K6" s="68">
        <f t="shared" si="1"/>
        <v>92.353869071938036</v>
      </c>
    </row>
    <row r="7" spans="1:11" ht="24" customHeight="1" x14ac:dyDescent="0.15">
      <c r="A7" s="11"/>
      <c r="B7" s="10"/>
      <c r="C7" s="10"/>
      <c r="D7" s="10" t="s">
        <v>12</v>
      </c>
      <c r="E7" s="8"/>
      <c r="F7" s="66">
        <v>1664774</v>
      </c>
      <c r="G7" s="66">
        <v>1602122</v>
      </c>
      <c r="H7" s="68">
        <f t="shared" si="0"/>
        <v>96.23660629010304</v>
      </c>
      <c r="I7" s="66">
        <v>3137061</v>
      </c>
      <c r="J7" s="66">
        <v>-1534939</v>
      </c>
      <c r="K7" s="68">
        <f t="shared" si="1"/>
        <v>51.070795244338576</v>
      </c>
    </row>
    <row r="8" spans="1:11" ht="24" customHeight="1" x14ac:dyDescent="0.15">
      <c r="A8" s="11"/>
      <c r="B8" s="376" t="s">
        <v>11</v>
      </c>
      <c r="C8" s="10"/>
      <c r="D8" s="10" t="s">
        <v>9</v>
      </c>
      <c r="E8" s="8"/>
      <c r="F8" s="66">
        <v>18944981</v>
      </c>
      <c r="G8" s="66">
        <v>18972330</v>
      </c>
      <c r="H8" s="68">
        <f t="shared" si="0"/>
        <v>100.14436013422237</v>
      </c>
      <c r="I8" s="66">
        <v>18867124</v>
      </c>
      <c r="J8" s="66">
        <v>105205</v>
      </c>
      <c r="K8" s="68">
        <f t="shared" si="1"/>
        <v>100.55761545850868</v>
      </c>
    </row>
    <row r="9" spans="1:11" ht="24" customHeight="1" x14ac:dyDescent="0.15">
      <c r="A9" s="11"/>
      <c r="B9" s="377"/>
      <c r="C9" s="10"/>
      <c r="D9" s="10" t="s">
        <v>8</v>
      </c>
      <c r="E9" s="8"/>
      <c r="F9" s="66">
        <v>254539789</v>
      </c>
      <c r="G9" s="66">
        <v>257764379</v>
      </c>
      <c r="H9" s="68">
        <f t="shared" si="0"/>
        <v>101.26683141078583</v>
      </c>
      <c r="I9" s="66">
        <v>263021979</v>
      </c>
      <c r="J9" s="66">
        <v>-5257599</v>
      </c>
      <c r="K9" s="68">
        <f t="shared" si="1"/>
        <v>98.001079597990554</v>
      </c>
    </row>
    <row r="10" spans="1:11" ht="24" customHeight="1" x14ac:dyDescent="0.15">
      <c r="A10" s="11"/>
      <c r="B10" s="376" t="s">
        <v>45</v>
      </c>
      <c r="C10" s="376"/>
      <c r="D10" s="376"/>
      <c r="E10" s="8"/>
      <c r="F10" s="66">
        <v>323697365</v>
      </c>
      <c r="G10" s="66">
        <v>320450374</v>
      </c>
      <c r="H10" s="68">
        <f t="shared" si="0"/>
        <v>98.99690533470978</v>
      </c>
      <c r="I10" s="66">
        <v>322032911</v>
      </c>
      <c r="J10" s="66">
        <v>-1582536</v>
      </c>
      <c r="K10" s="68">
        <f t="shared" si="1"/>
        <v>99.508579109170611</v>
      </c>
    </row>
    <row r="11" spans="1:11" ht="24" customHeight="1" x14ac:dyDescent="0.15">
      <c r="A11" s="11"/>
      <c r="B11" s="376" t="s">
        <v>4</v>
      </c>
      <c r="C11" s="376"/>
      <c r="D11" s="376"/>
      <c r="E11" s="8"/>
      <c r="F11" s="66">
        <v>26948699</v>
      </c>
      <c r="G11" s="66">
        <v>26858262</v>
      </c>
      <c r="H11" s="68">
        <f t="shared" si="0"/>
        <v>99.664410515698734</v>
      </c>
      <c r="I11" s="66">
        <v>29906308</v>
      </c>
      <c r="J11" s="66">
        <v>-3048045</v>
      </c>
      <c r="K11" s="68">
        <f t="shared" si="1"/>
        <v>89.808016422488521</v>
      </c>
    </row>
    <row r="12" spans="1:11" ht="24" customHeight="1" x14ac:dyDescent="0.15">
      <c r="A12" s="11"/>
      <c r="B12" s="376" t="s">
        <v>3</v>
      </c>
      <c r="C12" s="376"/>
      <c r="D12" s="376"/>
      <c r="E12" s="8"/>
      <c r="F12" s="66">
        <v>8768823</v>
      </c>
      <c r="G12" s="66">
        <v>8860997</v>
      </c>
      <c r="H12" s="68">
        <f t="shared" si="0"/>
        <v>101.05115589629304</v>
      </c>
      <c r="I12" s="66">
        <v>8756328</v>
      </c>
      <c r="J12" s="66">
        <v>104668</v>
      </c>
      <c r="K12" s="68">
        <f t="shared" si="1"/>
        <v>101.19535266381068</v>
      </c>
    </row>
    <row r="13" spans="1:11" ht="24" customHeight="1" x14ac:dyDescent="0.15">
      <c r="A13" s="11"/>
      <c r="B13" s="376" t="s">
        <v>1</v>
      </c>
      <c r="C13" s="376"/>
      <c r="D13" s="376"/>
      <c r="E13" s="8"/>
      <c r="F13" s="66">
        <v>1508086</v>
      </c>
      <c r="G13" s="66">
        <v>1506052</v>
      </c>
      <c r="H13" s="68">
        <f t="shared" ref="H13" si="2">G13/F13*100</f>
        <v>99.865127055088365</v>
      </c>
      <c r="I13" s="66">
        <v>1551724</v>
      </c>
      <c r="J13" s="66">
        <v>-45672</v>
      </c>
      <c r="K13" s="68">
        <f t="shared" si="1"/>
        <v>97.05669307170605</v>
      </c>
    </row>
    <row r="14" spans="1:11" ht="24" customHeight="1" x14ac:dyDescent="0.15">
      <c r="A14" s="11"/>
      <c r="B14" s="376" t="s">
        <v>35</v>
      </c>
      <c r="C14" s="376"/>
      <c r="D14" s="376"/>
      <c r="E14" s="8"/>
      <c r="F14" s="66">
        <v>6524318</v>
      </c>
      <c r="G14" s="66">
        <v>6526312</v>
      </c>
      <c r="H14" s="68">
        <f>G14/F14*100</f>
        <v>100.03056258140697</v>
      </c>
      <c r="I14" s="67">
        <v>12618074</v>
      </c>
      <c r="J14" s="66">
        <v>-6091762</v>
      </c>
      <c r="K14" s="68">
        <f t="shared" si="1"/>
        <v>51.721934742180139</v>
      </c>
    </row>
    <row r="15" spans="1:11" ht="24" customHeight="1" x14ac:dyDescent="0.15">
      <c r="A15" s="11"/>
      <c r="B15" s="376" t="s">
        <v>34</v>
      </c>
      <c r="C15" s="376"/>
      <c r="D15" s="376"/>
      <c r="E15" s="8"/>
      <c r="F15" s="66">
        <v>40657843</v>
      </c>
      <c r="G15" s="66">
        <v>40769548</v>
      </c>
      <c r="H15" s="68">
        <f>G15/F15*100</f>
        <v>100.27474403892995</v>
      </c>
      <c r="I15" s="67">
        <v>40817914</v>
      </c>
      <c r="J15" s="66">
        <v>-48366</v>
      </c>
      <c r="K15" s="68">
        <f t="shared" si="1"/>
        <v>99.881507908512916</v>
      </c>
    </row>
    <row r="16" spans="1:11" ht="24" customHeight="1" x14ac:dyDescent="0.15">
      <c r="A16" s="11"/>
      <c r="B16" s="63"/>
      <c r="C16" s="63"/>
      <c r="D16" s="63" t="s">
        <v>71</v>
      </c>
      <c r="E16" s="8"/>
      <c r="F16" s="66">
        <v>90005787</v>
      </c>
      <c r="G16" s="66">
        <v>90008348</v>
      </c>
      <c r="H16" s="68">
        <f t="shared" ref="H16:H18" si="3">G16/F16*100</f>
        <v>100.00284537259809</v>
      </c>
      <c r="I16" s="66">
        <v>91783316</v>
      </c>
      <c r="J16" s="66">
        <v>-1006377</v>
      </c>
      <c r="K16" s="68">
        <f>(G16+G18)/I16*100</f>
        <v>98.903528392894415</v>
      </c>
    </row>
    <row r="17" spans="1:11" ht="24" customHeight="1" x14ac:dyDescent="0.15">
      <c r="A17" s="11"/>
      <c r="B17" s="63" t="s">
        <v>71</v>
      </c>
      <c r="C17" s="63"/>
      <c r="D17" s="63" t="s">
        <v>72</v>
      </c>
      <c r="E17" s="8"/>
      <c r="F17" s="66">
        <v>3322222</v>
      </c>
      <c r="G17" s="66">
        <v>3134506</v>
      </c>
      <c r="H17" s="68">
        <f t="shared" si="3"/>
        <v>94.349685240781625</v>
      </c>
      <c r="I17" s="67" t="s">
        <v>5</v>
      </c>
      <c r="J17" s="66">
        <v>3134506</v>
      </c>
      <c r="K17" s="67" t="s">
        <v>5</v>
      </c>
    </row>
    <row r="18" spans="1:11" ht="24" customHeight="1" x14ac:dyDescent="0.15">
      <c r="A18" s="11"/>
      <c r="B18" s="63"/>
      <c r="C18" s="63"/>
      <c r="D18" s="63" t="s">
        <v>73</v>
      </c>
      <c r="E18" s="8"/>
      <c r="F18" s="66">
        <v>803888</v>
      </c>
      <c r="G18" s="66">
        <v>768590</v>
      </c>
      <c r="H18" s="68">
        <f t="shared" si="3"/>
        <v>95.609089823457992</v>
      </c>
      <c r="I18" s="67" t="s">
        <v>5</v>
      </c>
      <c r="J18" s="67" t="s">
        <v>5</v>
      </c>
      <c r="K18" s="67" t="s">
        <v>5</v>
      </c>
    </row>
    <row r="19" spans="1:11" ht="24" customHeight="1" x14ac:dyDescent="0.15">
      <c r="A19" s="11"/>
      <c r="B19" s="376" t="s">
        <v>17</v>
      </c>
      <c r="C19" s="376"/>
      <c r="D19" s="376"/>
      <c r="E19" s="8"/>
      <c r="F19" s="66">
        <v>1</v>
      </c>
      <c r="G19" s="66">
        <v>1</v>
      </c>
      <c r="H19" s="68">
        <v>120</v>
      </c>
      <c r="I19" s="66">
        <v>1</v>
      </c>
      <c r="J19" s="67" t="s">
        <v>30</v>
      </c>
      <c r="K19" s="68">
        <f t="shared" si="1"/>
        <v>100</v>
      </c>
    </row>
    <row r="20" spans="1:11" ht="24" customHeight="1" x14ac:dyDescent="0.15">
      <c r="A20" s="11"/>
      <c r="B20" s="376" t="s">
        <v>15</v>
      </c>
      <c r="C20" s="376"/>
      <c r="D20" s="376"/>
      <c r="E20" s="8"/>
      <c r="F20" s="67" t="s">
        <v>30</v>
      </c>
      <c r="G20" s="67" t="s">
        <v>30</v>
      </c>
      <c r="H20" s="69" t="s">
        <v>30</v>
      </c>
      <c r="I20" s="67" t="s">
        <v>30</v>
      </c>
      <c r="J20" s="67" t="s">
        <v>30</v>
      </c>
      <c r="K20" s="67" t="s">
        <v>5</v>
      </c>
    </row>
    <row r="21" spans="1:11" ht="24" customHeight="1" x14ac:dyDescent="0.15">
      <c r="A21" s="11"/>
      <c r="B21" s="376" t="s">
        <v>32</v>
      </c>
      <c r="C21" s="376"/>
      <c r="D21" s="376"/>
      <c r="E21" s="8"/>
      <c r="F21" s="66">
        <v>16280</v>
      </c>
      <c r="G21" s="66">
        <v>16266</v>
      </c>
      <c r="H21" s="68">
        <f>G21/F21*100</f>
        <v>99.91400491400492</v>
      </c>
      <c r="I21" s="66">
        <v>16657</v>
      </c>
      <c r="J21" s="66">
        <v>-391</v>
      </c>
      <c r="K21" s="68">
        <f>G21/I21*100</f>
        <v>97.652638530347602</v>
      </c>
    </row>
    <row r="22" spans="1:11" ht="24" customHeight="1" x14ac:dyDescent="0.15">
      <c r="A22" s="11"/>
      <c r="B22" s="421" t="s">
        <v>13</v>
      </c>
      <c r="C22" s="421"/>
      <c r="D22" s="421"/>
      <c r="E22" s="8"/>
      <c r="F22" s="67" t="s">
        <v>30</v>
      </c>
      <c r="G22" s="67" t="s">
        <v>5</v>
      </c>
      <c r="H22" s="69" t="s">
        <v>30</v>
      </c>
      <c r="I22" s="66">
        <v>6</v>
      </c>
      <c r="J22" s="66">
        <v>-6</v>
      </c>
      <c r="K22" s="67" t="s">
        <v>5</v>
      </c>
    </row>
    <row r="23" spans="1:11" ht="20.25" customHeight="1" x14ac:dyDescent="0.15">
      <c r="A23" s="11"/>
      <c r="B23" s="376" t="s">
        <v>44</v>
      </c>
      <c r="C23" s="376"/>
      <c r="D23" s="376"/>
      <c r="E23" s="39"/>
      <c r="F23" s="66">
        <v>1153419410</v>
      </c>
      <c r="G23" s="66">
        <v>1153672370</v>
      </c>
      <c r="H23" s="68">
        <f>G23/F23*100</f>
        <v>100.02193131117846</v>
      </c>
      <c r="I23" s="66">
        <v>1187632777</v>
      </c>
      <c r="J23" s="70">
        <v>-33960407</v>
      </c>
      <c r="K23" s="68">
        <f>G23/I23*100</f>
        <v>97.140495980097057</v>
      </c>
    </row>
    <row r="24" spans="1:11" ht="30" customHeight="1" x14ac:dyDescent="0.15">
      <c r="A24" s="38"/>
      <c r="B24" s="427" t="s">
        <v>43</v>
      </c>
      <c r="C24" s="427"/>
      <c r="D24" s="427"/>
      <c r="E24" s="8"/>
      <c r="F24" s="71">
        <v>295504885</v>
      </c>
      <c r="G24" s="71">
        <v>299085917</v>
      </c>
      <c r="H24" s="72">
        <f>G24/F24*100</f>
        <v>101.21183512753097</v>
      </c>
      <c r="I24" s="71">
        <v>307764595</v>
      </c>
      <c r="J24" s="71">
        <v>-8678678</v>
      </c>
      <c r="K24" s="72">
        <f>G24/I24*100</f>
        <v>97.180092141527837</v>
      </c>
    </row>
    <row r="25" spans="1:11" ht="4.5" customHeight="1" thickBot="1" x14ac:dyDescent="0.2">
      <c r="A25" s="4"/>
      <c r="B25" s="4"/>
      <c r="C25" s="4"/>
      <c r="D25" s="4"/>
      <c r="E25" s="5"/>
      <c r="F25" s="2"/>
      <c r="G25" s="2"/>
      <c r="H25" s="2"/>
      <c r="I25" s="2"/>
      <c r="J25" s="2"/>
      <c r="K25" s="2"/>
    </row>
    <row r="26" spans="1:11" ht="4.5" customHeight="1" thickTop="1" x14ac:dyDescent="0.15"/>
    <row r="27" spans="1:11" s="1" customFormat="1" x14ac:dyDescent="0.15">
      <c r="B27" s="64" t="s">
        <v>74</v>
      </c>
    </row>
    <row r="28" spans="1:11" x14ac:dyDescent="0.15">
      <c r="B28" s="64" t="s">
        <v>75</v>
      </c>
    </row>
    <row r="31" spans="1:11" x14ac:dyDescent="0.15">
      <c r="F31" s="53"/>
      <c r="G31" s="53"/>
      <c r="H31" s="53"/>
      <c r="I31" s="53"/>
      <c r="J31" s="53"/>
      <c r="K31" s="53"/>
    </row>
  </sheetData>
  <mergeCells count="14">
    <mergeCell ref="B22:D22"/>
    <mergeCell ref="B23:D23"/>
    <mergeCell ref="B24:D24"/>
    <mergeCell ref="B14:D14"/>
    <mergeCell ref="B15:D15"/>
    <mergeCell ref="B19:D19"/>
    <mergeCell ref="B20:D20"/>
    <mergeCell ref="B21:D21"/>
    <mergeCell ref="B13:D13"/>
    <mergeCell ref="B2:D3"/>
    <mergeCell ref="B8:B9"/>
    <mergeCell ref="B10:D10"/>
    <mergeCell ref="B11:D11"/>
    <mergeCell ref="B12:D12"/>
  </mergeCells>
  <phoneticPr fontId="2"/>
  <pageMargins left="0.9055118110236221" right="0.51181102362204722" top="0.74803149606299213" bottom="0.74803149606299213" header="0.31496062992125984" footer="0.31496062992125984"/>
  <pageSetup paperSize="9" scale="130" orientation="portrait" blackAndWhite="1" r:id="rId1"/>
  <headerFooter>
    <oddHeader>&amp;L&amp;9税目別決算額の状況&amp;R&amp;9&amp;F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47"/>
  <sheetViews>
    <sheetView zoomScaleNormal="100" zoomScalePageLayoutView="98" workbookViewId="0"/>
  </sheetViews>
  <sheetFormatPr defaultRowHeight="9.75" x14ac:dyDescent="0.15"/>
  <cols>
    <col min="1" max="1" width="1" style="1" customWidth="1"/>
    <col min="2" max="2" width="11.796875" style="1" customWidth="1"/>
    <col min="3" max="3" width="3" style="102" customWidth="1"/>
    <col min="4" max="4" width="18" style="102" customWidth="1"/>
    <col min="5" max="5" width="14.3984375" style="102" customWidth="1"/>
    <col min="6" max="6" width="15" style="102" customWidth="1"/>
    <col min="7" max="7" width="14.3984375" style="102" customWidth="1"/>
    <col min="8" max="8" width="15" style="102" customWidth="1"/>
    <col min="9" max="11" width="14.3984375" style="102" customWidth="1"/>
    <col min="12" max="12" width="13.19921875" style="102" bestFit="1" customWidth="1"/>
    <col min="13" max="13" width="10" style="102" bestFit="1" customWidth="1"/>
    <col min="14" max="14" width="17" style="102" customWidth="1"/>
    <col min="15" max="15" width="11.59765625" style="102" bestFit="1" customWidth="1"/>
    <col min="16" max="16" width="14.796875" style="102" customWidth="1"/>
    <col min="17" max="17" width="15" style="102" customWidth="1"/>
    <col min="18" max="18" width="11.59765625" style="102" bestFit="1" customWidth="1"/>
    <col min="19" max="19" width="1.3984375" style="102" customWidth="1"/>
    <col min="20" max="20" width="1" customWidth="1"/>
    <col min="21" max="21" width="23.19921875" style="1" customWidth="1"/>
    <col min="22" max="16384" width="9.59765625" style="102"/>
  </cols>
  <sheetData>
    <row r="1" spans="1:21" s="1" customFormat="1" ht="20.25" customHeight="1" thickBot="1" x14ac:dyDescent="0.2">
      <c r="B1" s="1" t="s">
        <v>183</v>
      </c>
      <c r="G1" s="155"/>
      <c r="U1" s="29" t="s">
        <v>466</v>
      </c>
    </row>
    <row r="2" spans="1:21" s="1" customFormat="1" ht="25.5" customHeight="1" thickTop="1" x14ac:dyDescent="0.15">
      <c r="A2" s="382" t="s">
        <v>182</v>
      </c>
      <c r="B2" s="382"/>
      <c r="C2" s="431"/>
      <c r="D2" s="27" t="s">
        <v>181</v>
      </c>
      <c r="E2" s="114" t="s">
        <v>180</v>
      </c>
      <c r="F2" s="114" t="s">
        <v>179</v>
      </c>
      <c r="G2" s="114" t="s">
        <v>178</v>
      </c>
      <c r="H2" s="114" t="s">
        <v>177</v>
      </c>
      <c r="I2" s="27" t="s">
        <v>176</v>
      </c>
      <c r="J2" s="27" t="s">
        <v>175</v>
      </c>
      <c r="K2" s="34" t="s">
        <v>174</v>
      </c>
      <c r="L2" s="27" t="s">
        <v>173</v>
      </c>
      <c r="M2" s="26" t="s">
        <v>172</v>
      </c>
      <c r="N2" s="34" t="s">
        <v>171</v>
      </c>
      <c r="O2" s="27" t="s">
        <v>170</v>
      </c>
      <c r="P2" s="154" t="s">
        <v>169</v>
      </c>
      <c r="Q2" s="34" t="s">
        <v>168</v>
      </c>
      <c r="R2" s="33" t="s">
        <v>167</v>
      </c>
      <c r="S2" s="153"/>
      <c r="T2" s="152"/>
      <c r="U2" s="83" t="s">
        <v>166</v>
      </c>
    </row>
    <row r="3" spans="1:21" ht="7.5" customHeight="1" x14ac:dyDescent="0.15">
      <c r="A3" s="31"/>
      <c r="B3" s="31"/>
      <c r="C3" s="151"/>
      <c r="D3" s="31"/>
      <c r="E3" s="30"/>
      <c r="F3" s="30"/>
      <c r="G3" s="30"/>
      <c r="H3" s="30"/>
      <c r="I3" s="31"/>
      <c r="J3" s="31"/>
      <c r="K3" s="31"/>
      <c r="L3" s="31"/>
      <c r="M3" s="150"/>
      <c r="N3" s="31"/>
      <c r="O3" s="149"/>
      <c r="P3" s="148"/>
      <c r="Q3" s="31"/>
      <c r="R3" s="30"/>
      <c r="S3" s="147"/>
      <c r="T3" s="102"/>
      <c r="U3" s="31"/>
    </row>
    <row r="4" spans="1:21" s="126" customFormat="1" ht="12.95" customHeight="1" x14ac:dyDescent="0.15">
      <c r="A4" s="143"/>
      <c r="B4" s="396" t="s">
        <v>165</v>
      </c>
      <c r="C4" s="141"/>
      <c r="D4" s="145">
        <v>3630461</v>
      </c>
      <c r="E4" s="145">
        <v>11771</v>
      </c>
      <c r="F4" s="145">
        <v>735631</v>
      </c>
      <c r="G4" s="145">
        <v>17674</v>
      </c>
      <c r="H4" s="145">
        <v>300943</v>
      </c>
      <c r="I4" s="145">
        <v>462931</v>
      </c>
      <c r="J4" s="145">
        <v>26112</v>
      </c>
      <c r="K4" s="145" t="s">
        <v>163</v>
      </c>
      <c r="L4" s="145">
        <v>210745</v>
      </c>
      <c r="M4" s="145">
        <v>432</v>
      </c>
      <c r="N4" s="144">
        <v>1135281</v>
      </c>
      <c r="O4" s="144">
        <v>87561</v>
      </c>
      <c r="P4" s="144">
        <v>30538</v>
      </c>
      <c r="Q4" s="144">
        <v>600179</v>
      </c>
      <c r="R4" s="144">
        <v>10664</v>
      </c>
      <c r="S4" s="140"/>
      <c r="U4" s="139"/>
    </row>
    <row r="5" spans="1:21" s="122" customFormat="1" ht="12.95" customHeight="1" x14ac:dyDescent="0.15">
      <c r="A5" s="138"/>
      <c r="B5" s="432"/>
      <c r="C5" s="136"/>
      <c r="D5" s="145">
        <v>3498450</v>
      </c>
      <c r="E5" s="145">
        <v>3032</v>
      </c>
      <c r="F5" s="145">
        <v>732324</v>
      </c>
      <c r="G5" s="145">
        <v>2706</v>
      </c>
      <c r="H5" s="145">
        <v>294335</v>
      </c>
      <c r="I5" s="145">
        <v>459019</v>
      </c>
      <c r="J5" s="145">
        <v>26046</v>
      </c>
      <c r="K5" s="145" t="s">
        <v>163</v>
      </c>
      <c r="L5" s="145">
        <v>202719</v>
      </c>
      <c r="M5" s="145">
        <v>35</v>
      </c>
      <c r="N5" s="144">
        <v>1098152</v>
      </c>
      <c r="O5" s="144">
        <v>87555</v>
      </c>
      <c r="P5" s="144">
        <v>30538</v>
      </c>
      <c r="Q5" s="144">
        <v>551388</v>
      </c>
      <c r="R5" s="144">
        <v>10602</v>
      </c>
      <c r="S5" s="135"/>
      <c r="U5" s="134"/>
    </row>
    <row r="6" spans="1:21" s="126" customFormat="1" ht="12.95" customHeight="1" x14ac:dyDescent="0.15">
      <c r="A6" s="143"/>
      <c r="B6" s="396" t="s">
        <v>164</v>
      </c>
      <c r="C6" s="141"/>
      <c r="D6" s="145">
        <v>3784764</v>
      </c>
      <c r="E6" s="145">
        <v>8864</v>
      </c>
      <c r="F6" s="145">
        <v>813037</v>
      </c>
      <c r="G6" s="145">
        <v>15492</v>
      </c>
      <c r="H6" s="145">
        <v>312499</v>
      </c>
      <c r="I6" s="145">
        <v>469442</v>
      </c>
      <c r="J6" s="145">
        <v>23871</v>
      </c>
      <c r="K6" s="146" t="s">
        <v>163</v>
      </c>
      <c r="L6" s="145">
        <v>250001</v>
      </c>
      <c r="M6" s="145">
        <v>372</v>
      </c>
      <c r="N6" s="144">
        <v>1174407</v>
      </c>
      <c r="O6" s="144">
        <v>84456</v>
      </c>
      <c r="P6" s="144">
        <v>27426</v>
      </c>
      <c r="Q6" s="144">
        <v>595098</v>
      </c>
      <c r="R6" s="144">
        <v>9801</v>
      </c>
      <c r="S6" s="140"/>
      <c r="U6" s="139"/>
    </row>
    <row r="7" spans="1:21" s="122" customFormat="1" ht="12.95" customHeight="1" x14ac:dyDescent="0.15">
      <c r="A7" s="138"/>
      <c r="B7" s="432"/>
      <c r="C7" s="136"/>
      <c r="D7" s="145">
        <v>3658820</v>
      </c>
      <c r="E7" s="145">
        <v>1463</v>
      </c>
      <c r="F7" s="145">
        <v>809591</v>
      </c>
      <c r="G7" s="145">
        <v>2125</v>
      </c>
      <c r="H7" s="145">
        <v>304568</v>
      </c>
      <c r="I7" s="145">
        <v>465407</v>
      </c>
      <c r="J7" s="145">
        <v>23779</v>
      </c>
      <c r="K7" s="146" t="s">
        <v>163</v>
      </c>
      <c r="L7" s="145">
        <v>241646</v>
      </c>
      <c r="M7" s="145">
        <v>27</v>
      </c>
      <c r="N7" s="144">
        <v>1138628</v>
      </c>
      <c r="O7" s="144">
        <v>84442</v>
      </c>
      <c r="P7" s="144">
        <v>27426</v>
      </c>
      <c r="Q7" s="144">
        <v>549969</v>
      </c>
      <c r="R7" s="144">
        <v>9748</v>
      </c>
      <c r="S7" s="135"/>
      <c r="U7" s="134"/>
    </row>
    <row r="8" spans="1:21" s="126" customFormat="1" ht="12.95" customHeight="1" x14ac:dyDescent="0.15">
      <c r="A8" s="143"/>
      <c r="B8" s="396" t="s">
        <v>97</v>
      </c>
      <c r="C8" s="141"/>
      <c r="D8" s="145">
        <v>3721819</v>
      </c>
      <c r="E8" s="145">
        <v>7767</v>
      </c>
      <c r="F8" s="145">
        <v>842056</v>
      </c>
      <c r="G8" s="145">
        <v>13355</v>
      </c>
      <c r="H8" s="145">
        <v>322701</v>
      </c>
      <c r="I8" s="145">
        <v>460420</v>
      </c>
      <c r="J8" s="145">
        <v>23624</v>
      </c>
      <c r="K8" s="146" t="s">
        <v>163</v>
      </c>
      <c r="L8" s="145">
        <v>232220</v>
      </c>
      <c r="M8" s="145">
        <v>321</v>
      </c>
      <c r="N8" s="144">
        <v>1153402</v>
      </c>
      <c r="O8" s="144">
        <v>84549</v>
      </c>
      <c r="P8" s="144">
        <v>26496</v>
      </c>
      <c r="Q8" s="144">
        <v>545225</v>
      </c>
      <c r="R8" s="144">
        <v>9684</v>
      </c>
      <c r="S8" s="140"/>
      <c r="U8" s="139"/>
    </row>
    <row r="9" spans="1:21" s="122" customFormat="1" ht="12.95" customHeight="1" x14ac:dyDescent="0.15">
      <c r="A9" s="138"/>
      <c r="B9" s="432"/>
      <c r="C9" s="136"/>
      <c r="D9" s="145">
        <v>3595441</v>
      </c>
      <c r="E9" s="145">
        <v>1388</v>
      </c>
      <c r="F9" s="145">
        <v>838265</v>
      </c>
      <c r="G9" s="145">
        <v>1485</v>
      </c>
      <c r="H9" s="145">
        <v>314174</v>
      </c>
      <c r="I9" s="145">
        <v>456898</v>
      </c>
      <c r="J9" s="145">
        <v>23538</v>
      </c>
      <c r="K9" s="146" t="s">
        <v>163</v>
      </c>
      <c r="L9" s="145">
        <v>219967</v>
      </c>
      <c r="M9" s="145">
        <v>23</v>
      </c>
      <c r="N9" s="144">
        <v>1117278</v>
      </c>
      <c r="O9" s="144">
        <v>84541</v>
      </c>
      <c r="P9" s="144">
        <v>26496</v>
      </c>
      <c r="Q9" s="144">
        <v>501749</v>
      </c>
      <c r="R9" s="144">
        <v>9638</v>
      </c>
      <c r="S9" s="135"/>
      <c r="U9" s="134"/>
    </row>
    <row r="10" spans="1:21" s="126" customFormat="1" ht="12.95" customHeight="1" x14ac:dyDescent="0.15">
      <c r="A10" s="129"/>
      <c r="B10" s="376" t="s">
        <v>162</v>
      </c>
      <c r="C10" s="128"/>
      <c r="D10" s="190">
        <v>149746</v>
      </c>
      <c r="E10" s="190">
        <v>167</v>
      </c>
      <c r="F10" s="190">
        <v>27037</v>
      </c>
      <c r="G10" s="190">
        <v>410</v>
      </c>
      <c r="H10" s="190">
        <v>8232</v>
      </c>
      <c r="I10" s="190">
        <v>16509</v>
      </c>
      <c r="J10" s="190">
        <v>743</v>
      </c>
      <c r="K10" s="146"/>
      <c r="L10" s="190">
        <v>6145</v>
      </c>
      <c r="M10" s="190">
        <v>4</v>
      </c>
      <c r="N10" s="191">
        <v>41244</v>
      </c>
      <c r="O10" s="101" t="s">
        <v>126</v>
      </c>
      <c r="P10" s="191">
        <v>0</v>
      </c>
      <c r="Q10" s="101" t="s">
        <v>7</v>
      </c>
      <c r="R10" s="101" t="s">
        <v>126</v>
      </c>
      <c r="S10" s="127"/>
      <c r="T10" s="376"/>
      <c r="U10" s="428" t="s">
        <v>161</v>
      </c>
    </row>
    <row r="11" spans="1:21" s="122" customFormat="1" ht="12.95" customHeight="1" x14ac:dyDescent="0.15">
      <c r="A11" s="125"/>
      <c r="B11" s="377"/>
      <c r="C11" s="124"/>
      <c r="D11" s="190">
        <v>147917</v>
      </c>
      <c r="E11" s="190">
        <v>35</v>
      </c>
      <c r="F11" s="190">
        <v>26940</v>
      </c>
      <c r="G11" s="190">
        <v>49</v>
      </c>
      <c r="H11" s="190">
        <v>8025</v>
      </c>
      <c r="I11" s="190">
        <v>16426</v>
      </c>
      <c r="J11" s="190">
        <v>741</v>
      </c>
      <c r="K11" s="146"/>
      <c r="L11" s="190">
        <v>6103</v>
      </c>
      <c r="M11" s="190">
        <v>0</v>
      </c>
      <c r="N11" s="191">
        <v>40344</v>
      </c>
      <c r="O11" s="101" t="s">
        <v>126</v>
      </c>
      <c r="P11" s="191">
        <v>0</v>
      </c>
      <c r="Q11" s="101" t="s">
        <v>7</v>
      </c>
      <c r="R11" s="101" t="s">
        <v>126</v>
      </c>
      <c r="S11" s="123"/>
      <c r="T11" s="430"/>
      <c r="U11" s="429"/>
    </row>
    <row r="12" spans="1:21" s="126" customFormat="1" ht="12.95" customHeight="1" x14ac:dyDescent="0.15">
      <c r="A12" s="129"/>
      <c r="B12" s="376" t="s">
        <v>160</v>
      </c>
      <c r="C12" s="128"/>
      <c r="D12" s="190">
        <v>546673</v>
      </c>
      <c r="E12" s="190">
        <v>1187</v>
      </c>
      <c r="F12" s="190">
        <v>167603</v>
      </c>
      <c r="G12" s="190">
        <v>582</v>
      </c>
      <c r="H12" s="190">
        <v>18128</v>
      </c>
      <c r="I12" s="190">
        <v>100187</v>
      </c>
      <c r="J12" s="190">
        <v>5028</v>
      </c>
      <c r="K12" s="146"/>
      <c r="L12" s="190">
        <v>6970</v>
      </c>
      <c r="M12" s="190">
        <v>16</v>
      </c>
      <c r="N12" s="191">
        <v>243495</v>
      </c>
      <c r="O12" s="101">
        <v>33</v>
      </c>
      <c r="P12" s="191">
        <v>0</v>
      </c>
      <c r="Q12" s="101" t="s">
        <v>126</v>
      </c>
      <c r="R12" s="101" t="s">
        <v>126</v>
      </c>
      <c r="S12" s="131"/>
      <c r="T12" s="376"/>
      <c r="U12" s="428" t="s">
        <v>159</v>
      </c>
    </row>
    <row r="13" spans="1:21" s="132" customFormat="1" ht="12.95" customHeight="1" x14ac:dyDescent="0.15">
      <c r="A13" s="125"/>
      <c r="B13" s="377"/>
      <c r="C13" s="124"/>
      <c r="D13" s="190">
        <v>540140</v>
      </c>
      <c r="E13" s="190">
        <v>537</v>
      </c>
      <c r="F13" s="190">
        <v>167086</v>
      </c>
      <c r="G13" s="190">
        <v>89</v>
      </c>
      <c r="H13" s="190">
        <v>17698</v>
      </c>
      <c r="I13" s="190">
        <v>99637</v>
      </c>
      <c r="J13" s="190">
        <v>5015</v>
      </c>
      <c r="K13" s="146"/>
      <c r="L13" s="190">
        <v>6492</v>
      </c>
      <c r="M13" s="190">
        <v>1</v>
      </c>
      <c r="N13" s="191">
        <v>240110</v>
      </c>
      <c r="O13" s="101">
        <v>33</v>
      </c>
      <c r="P13" s="191">
        <v>0</v>
      </c>
      <c r="Q13" s="101" t="s">
        <v>126</v>
      </c>
      <c r="R13" s="101" t="s">
        <v>126</v>
      </c>
      <c r="S13" s="133"/>
      <c r="T13" s="430"/>
      <c r="U13" s="429"/>
    </row>
    <row r="14" spans="1:21" s="126" customFormat="1" ht="12.95" customHeight="1" x14ac:dyDescent="0.15">
      <c r="A14" s="129"/>
      <c r="B14" s="376" t="s">
        <v>158</v>
      </c>
      <c r="C14" s="128"/>
      <c r="D14" s="190">
        <v>108788</v>
      </c>
      <c r="E14" s="190">
        <v>309</v>
      </c>
      <c r="F14" s="190">
        <v>22231</v>
      </c>
      <c r="G14" s="190">
        <v>716</v>
      </c>
      <c r="H14" s="190">
        <v>14486</v>
      </c>
      <c r="I14" s="190">
        <v>14764</v>
      </c>
      <c r="J14" s="190">
        <v>717</v>
      </c>
      <c r="K14" s="146"/>
      <c r="L14" s="190">
        <v>16250</v>
      </c>
      <c r="M14" s="190">
        <v>9</v>
      </c>
      <c r="N14" s="191">
        <v>39117</v>
      </c>
      <c r="O14" s="101" t="s">
        <v>7</v>
      </c>
      <c r="P14" s="191">
        <v>0</v>
      </c>
      <c r="Q14" s="101" t="s">
        <v>7</v>
      </c>
      <c r="R14" s="191">
        <v>188</v>
      </c>
      <c r="S14" s="131"/>
      <c r="T14" s="376"/>
      <c r="U14" s="428" t="s">
        <v>157</v>
      </c>
    </row>
    <row r="15" spans="1:21" ht="12.95" customHeight="1" x14ac:dyDescent="0.15">
      <c r="A15" s="11"/>
      <c r="B15" s="377"/>
      <c r="C15" s="9"/>
      <c r="D15" s="190">
        <v>105058</v>
      </c>
      <c r="E15" s="190">
        <v>78</v>
      </c>
      <c r="F15" s="190">
        <v>22057</v>
      </c>
      <c r="G15" s="190">
        <v>101</v>
      </c>
      <c r="H15" s="190">
        <v>14070</v>
      </c>
      <c r="I15" s="190">
        <v>14591</v>
      </c>
      <c r="J15" s="190">
        <v>712</v>
      </c>
      <c r="K15" s="146"/>
      <c r="L15" s="190">
        <v>15817</v>
      </c>
      <c r="M15" s="190">
        <v>1</v>
      </c>
      <c r="N15" s="191">
        <v>37444</v>
      </c>
      <c r="O15" s="101" t="s">
        <v>7</v>
      </c>
      <c r="P15" s="191">
        <v>0</v>
      </c>
      <c r="Q15" s="101" t="s">
        <v>7</v>
      </c>
      <c r="R15" s="191">
        <v>187</v>
      </c>
      <c r="S15" s="130"/>
      <c r="T15" s="430"/>
      <c r="U15" s="429"/>
    </row>
    <row r="16" spans="1:21" s="126" customFormat="1" ht="12.95" customHeight="1" x14ac:dyDescent="0.15">
      <c r="A16" s="129"/>
      <c r="B16" s="376" t="s">
        <v>156</v>
      </c>
      <c r="C16" s="128"/>
      <c r="D16" s="190">
        <v>357124</v>
      </c>
      <c r="E16" s="190">
        <v>784</v>
      </c>
      <c r="F16" s="190">
        <v>37667</v>
      </c>
      <c r="G16" s="190">
        <v>1085</v>
      </c>
      <c r="H16" s="190">
        <v>21393</v>
      </c>
      <c r="I16" s="190">
        <v>23378</v>
      </c>
      <c r="J16" s="190">
        <v>1089</v>
      </c>
      <c r="K16" s="146"/>
      <c r="L16" s="190">
        <v>15317</v>
      </c>
      <c r="M16" s="190">
        <v>26</v>
      </c>
      <c r="N16" s="191">
        <v>52507</v>
      </c>
      <c r="O16" s="101">
        <v>4</v>
      </c>
      <c r="P16" s="191">
        <v>1</v>
      </c>
      <c r="Q16" s="101" t="s">
        <v>126</v>
      </c>
      <c r="R16" s="101" t="s">
        <v>126</v>
      </c>
      <c r="S16" s="127"/>
      <c r="T16" s="376"/>
      <c r="U16" s="428" t="s">
        <v>155</v>
      </c>
    </row>
    <row r="17" spans="1:21" s="122" customFormat="1" ht="12.95" customHeight="1" x14ac:dyDescent="0.15">
      <c r="A17" s="125"/>
      <c r="B17" s="377"/>
      <c r="C17" s="124"/>
      <c r="D17" s="190">
        <v>334175</v>
      </c>
      <c r="E17" s="190">
        <v>58</v>
      </c>
      <c r="F17" s="190">
        <v>37382</v>
      </c>
      <c r="G17" s="190">
        <v>124</v>
      </c>
      <c r="H17" s="190">
        <v>20802</v>
      </c>
      <c r="I17" s="190">
        <v>22959</v>
      </c>
      <c r="J17" s="190">
        <v>1078</v>
      </c>
      <c r="K17" s="146"/>
      <c r="L17" s="190">
        <v>14937</v>
      </c>
      <c r="M17" s="190">
        <v>1</v>
      </c>
      <c r="N17" s="191">
        <v>49223</v>
      </c>
      <c r="O17" s="101">
        <v>4</v>
      </c>
      <c r="P17" s="191">
        <v>1</v>
      </c>
      <c r="Q17" s="101" t="s">
        <v>126</v>
      </c>
      <c r="R17" s="101" t="s">
        <v>126</v>
      </c>
      <c r="S17" s="123"/>
      <c r="T17" s="430"/>
      <c r="U17" s="429"/>
    </row>
    <row r="18" spans="1:21" s="126" customFormat="1" ht="12.95" customHeight="1" x14ac:dyDescent="0.15">
      <c r="A18" s="129"/>
      <c r="B18" s="376" t="s">
        <v>154</v>
      </c>
      <c r="C18" s="128"/>
      <c r="D18" s="190">
        <v>358937</v>
      </c>
      <c r="E18" s="190">
        <v>647</v>
      </c>
      <c r="F18" s="190">
        <v>109637</v>
      </c>
      <c r="G18" s="190">
        <v>685</v>
      </c>
      <c r="H18" s="190">
        <v>27203</v>
      </c>
      <c r="I18" s="190">
        <v>63919</v>
      </c>
      <c r="J18" s="190">
        <v>4389</v>
      </c>
      <c r="K18" s="146"/>
      <c r="L18" s="190">
        <v>21549</v>
      </c>
      <c r="M18" s="190">
        <v>31</v>
      </c>
      <c r="N18" s="191">
        <v>130161</v>
      </c>
      <c r="O18" s="101" t="s">
        <v>126</v>
      </c>
      <c r="P18" s="191">
        <v>0</v>
      </c>
      <c r="Q18" s="101" t="s">
        <v>126</v>
      </c>
      <c r="R18" s="191">
        <v>537</v>
      </c>
      <c r="S18" s="127"/>
      <c r="T18" s="376"/>
      <c r="U18" s="428" t="s">
        <v>153</v>
      </c>
    </row>
    <row r="19" spans="1:21" s="122" customFormat="1" ht="12.95" customHeight="1" x14ac:dyDescent="0.15">
      <c r="A19" s="125"/>
      <c r="B19" s="377"/>
      <c r="C19" s="124"/>
      <c r="D19" s="190">
        <v>352172</v>
      </c>
      <c r="E19" s="190">
        <v>84</v>
      </c>
      <c r="F19" s="190">
        <v>109297</v>
      </c>
      <c r="G19" s="190">
        <v>55</v>
      </c>
      <c r="H19" s="190">
        <v>26675</v>
      </c>
      <c r="I19" s="190">
        <v>63585</v>
      </c>
      <c r="J19" s="190">
        <v>4380</v>
      </c>
      <c r="K19" s="146"/>
      <c r="L19" s="190">
        <v>20044</v>
      </c>
      <c r="M19" s="191">
        <v>1</v>
      </c>
      <c r="N19" s="191">
        <v>127349</v>
      </c>
      <c r="O19" s="101" t="s">
        <v>126</v>
      </c>
      <c r="P19" s="191">
        <v>0</v>
      </c>
      <c r="Q19" s="101" t="s">
        <v>126</v>
      </c>
      <c r="R19" s="191">
        <v>533</v>
      </c>
      <c r="S19" s="123"/>
      <c r="T19" s="430"/>
      <c r="U19" s="429"/>
    </row>
    <row r="20" spans="1:21" s="126" customFormat="1" ht="12.95" customHeight="1" x14ac:dyDescent="0.15">
      <c r="A20" s="129"/>
      <c r="B20" s="376" t="s">
        <v>152</v>
      </c>
      <c r="C20" s="128"/>
      <c r="D20" s="190">
        <v>98400</v>
      </c>
      <c r="E20" s="190">
        <v>225</v>
      </c>
      <c r="F20" s="190">
        <v>21963</v>
      </c>
      <c r="G20" s="190">
        <v>585</v>
      </c>
      <c r="H20" s="190">
        <v>16462</v>
      </c>
      <c r="I20" s="190">
        <v>11265</v>
      </c>
      <c r="J20" s="190">
        <v>496</v>
      </c>
      <c r="K20" s="146"/>
      <c r="L20" s="190">
        <v>13532</v>
      </c>
      <c r="M20" s="190">
        <v>10</v>
      </c>
      <c r="N20" s="191">
        <v>33598</v>
      </c>
      <c r="O20" s="101" t="s">
        <v>126</v>
      </c>
      <c r="P20" s="191">
        <v>0</v>
      </c>
      <c r="Q20" s="101" t="s">
        <v>7</v>
      </c>
      <c r="R20" s="101" t="s">
        <v>126</v>
      </c>
      <c r="S20" s="127"/>
      <c r="T20" s="376"/>
      <c r="U20" s="428" t="s">
        <v>151</v>
      </c>
    </row>
    <row r="21" spans="1:21" s="122" customFormat="1" ht="12.95" customHeight="1" x14ac:dyDescent="0.15">
      <c r="A21" s="125"/>
      <c r="B21" s="377"/>
      <c r="C21" s="124"/>
      <c r="D21" s="190">
        <v>95261</v>
      </c>
      <c r="E21" s="190">
        <v>48</v>
      </c>
      <c r="F21" s="190">
        <v>21836</v>
      </c>
      <c r="G21" s="190">
        <v>54</v>
      </c>
      <c r="H21" s="190">
        <v>16101</v>
      </c>
      <c r="I21" s="190">
        <v>11152</v>
      </c>
      <c r="J21" s="190">
        <v>493</v>
      </c>
      <c r="K21" s="146"/>
      <c r="L21" s="190">
        <v>13011</v>
      </c>
      <c r="M21" s="190">
        <v>1</v>
      </c>
      <c r="N21" s="191">
        <v>32301</v>
      </c>
      <c r="O21" s="101" t="s">
        <v>126</v>
      </c>
      <c r="P21" s="191">
        <v>0</v>
      </c>
      <c r="Q21" s="101" t="s">
        <v>7</v>
      </c>
      <c r="R21" s="101" t="s">
        <v>126</v>
      </c>
      <c r="S21" s="123"/>
      <c r="T21" s="430"/>
      <c r="U21" s="429"/>
    </row>
    <row r="22" spans="1:21" s="126" customFormat="1" ht="12.95" customHeight="1" x14ac:dyDescent="0.15">
      <c r="A22" s="129"/>
      <c r="B22" s="376" t="s">
        <v>150</v>
      </c>
      <c r="C22" s="128"/>
      <c r="D22" s="190">
        <v>198287</v>
      </c>
      <c r="E22" s="190">
        <v>438</v>
      </c>
      <c r="F22" s="190">
        <v>56071</v>
      </c>
      <c r="G22" s="190">
        <v>743</v>
      </c>
      <c r="H22" s="190">
        <v>40479</v>
      </c>
      <c r="I22" s="190">
        <v>22791</v>
      </c>
      <c r="J22" s="190">
        <v>1050</v>
      </c>
      <c r="K22" s="146"/>
      <c r="L22" s="190">
        <v>22302</v>
      </c>
      <c r="M22" s="190">
        <v>20</v>
      </c>
      <c r="N22" s="191">
        <v>53915</v>
      </c>
      <c r="O22" s="101" t="s">
        <v>126</v>
      </c>
      <c r="P22" s="191">
        <v>0</v>
      </c>
      <c r="Q22" s="101" t="s">
        <v>126</v>
      </c>
      <c r="R22" s="191">
        <v>473</v>
      </c>
      <c r="S22" s="127"/>
      <c r="T22" s="376"/>
      <c r="U22" s="428" t="s">
        <v>149</v>
      </c>
    </row>
    <row r="23" spans="1:21" s="122" customFormat="1" ht="12.95" customHeight="1" x14ac:dyDescent="0.15">
      <c r="A23" s="125"/>
      <c r="B23" s="377"/>
      <c r="C23" s="124"/>
      <c r="D23" s="190">
        <v>192190</v>
      </c>
      <c r="E23" s="190">
        <v>59</v>
      </c>
      <c r="F23" s="190">
        <v>55822</v>
      </c>
      <c r="G23" s="190">
        <v>76</v>
      </c>
      <c r="H23" s="190">
        <v>39880</v>
      </c>
      <c r="I23" s="190">
        <v>22568</v>
      </c>
      <c r="J23" s="190">
        <v>1042</v>
      </c>
      <c r="K23" s="146"/>
      <c r="L23" s="190">
        <v>20771</v>
      </c>
      <c r="M23" s="190">
        <v>0</v>
      </c>
      <c r="N23" s="191">
        <v>51494</v>
      </c>
      <c r="O23" s="101" t="s">
        <v>126</v>
      </c>
      <c r="P23" s="191">
        <v>0</v>
      </c>
      <c r="Q23" s="101" t="s">
        <v>126</v>
      </c>
      <c r="R23" s="191">
        <v>472</v>
      </c>
      <c r="S23" s="123"/>
      <c r="T23" s="430"/>
      <c r="U23" s="429"/>
    </row>
    <row r="24" spans="1:21" s="126" customFormat="1" ht="12.95" customHeight="1" x14ac:dyDescent="0.15">
      <c r="A24" s="129"/>
      <c r="B24" s="376" t="s">
        <v>148</v>
      </c>
      <c r="C24" s="128"/>
      <c r="D24" s="190">
        <v>640064</v>
      </c>
      <c r="E24" s="190">
        <v>322</v>
      </c>
      <c r="F24" s="190">
        <v>89930</v>
      </c>
      <c r="G24" s="190">
        <v>578</v>
      </c>
      <c r="H24" s="190">
        <v>10833</v>
      </c>
      <c r="I24" s="190">
        <v>49200</v>
      </c>
      <c r="J24" s="190">
        <v>2406</v>
      </c>
      <c r="K24" s="146"/>
      <c r="L24" s="190">
        <v>6325</v>
      </c>
      <c r="M24" s="190">
        <v>10</v>
      </c>
      <c r="N24" s="191">
        <v>138110</v>
      </c>
      <c r="O24" s="101">
        <v>5</v>
      </c>
      <c r="P24" s="191">
        <v>0</v>
      </c>
      <c r="Q24" s="191">
        <v>341631</v>
      </c>
      <c r="R24" s="191">
        <v>714</v>
      </c>
      <c r="S24" s="127"/>
      <c r="T24" s="376"/>
      <c r="U24" s="428" t="s">
        <v>147</v>
      </c>
    </row>
    <row r="25" spans="1:21" s="122" customFormat="1" ht="12.95" customHeight="1" x14ac:dyDescent="0.15">
      <c r="A25" s="125"/>
      <c r="B25" s="377"/>
      <c r="C25" s="124"/>
      <c r="D25" s="190">
        <v>609069</v>
      </c>
      <c r="E25" s="190">
        <v>82</v>
      </c>
      <c r="F25" s="190">
        <v>89774</v>
      </c>
      <c r="G25" s="190">
        <v>56</v>
      </c>
      <c r="H25" s="190">
        <v>10367</v>
      </c>
      <c r="I25" s="190">
        <v>49074</v>
      </c>
      <c r="J25" s="190">
        <v>2402</v>
      </c>
      <c r="K25" s="146"/>
      <c r="L25" s="190">
        <v>6135</v>
      </c>
      <c r="M25" s="190">
        <v>0</v>
      </c>
      <c r="N25" s="191">
        <v>136033</v>
      </c>
      <c r="O25" s="101">
        <v>5</v>
      </c>
      <c r="P25" s="191">
        <v>0</v>
      </c>
      <c r="Q25" s="191">
        <v>314428</v>
      </c>
      <c r="R25" s="191">
        <v>713</v>
      </c>
      <c r="S25" s="123"/>
      <c r="T25" s="430"/>
      <c r="U25" s="429"/>
    </row>
    <row r="26" spans="1:21" s="126" customFormat="1" ht="12.95" customHeight="1" x14ac:dyDescent="0.15">
      <c r="A26" s="129"/>
      <c r="B26" s="376" t="s">
        <v>146</v>
      </c>
      <c r="C26" s="128"/>
      <c r="D26" s="190">
        <v>259729</v>
      </c>
      <c r="E26" s="190">
        <v>555</v>
      </c>
      <c r="F26" s="190">
        <v>66172</v>
      </c>
      <c r="G26" s="190">
        <v>937</v>
      </c>
      <c r="H26" s="190">
        <v>34782</v>
      </c>
      <c r="I26" s="190">
        <v>37621</v>
      </c>
      <c r="J26" s="190">
        <v>2048</v>
      </c>
      <c r="K26" s="146"/>
      <c r="L26" s="190">
        <v>19819</v>
      </c>
      <c r="M26" s="190">
        <v>43</v>
      </c>
      <c r="N26" s="191">
        <v>97113</v>
      </c>
      <c r="O26" s="101" t="s">
        <v>126</v>
      </c>
      <c r="P26" s="191">
        <v>0</v>
      </c>
      <c r="Q26" s="101" t="s">
        <v>7</v>
      </c>
      <c r="R26" s="101" t="s">
        <v>126</v>
      </c>
      <c r="S26" s="127"/>
      <c r="T26" s="376"/>
      <c r="U26" s="428" t="s">
        <v>145</v>
      </c>
    </row>
    <row r="27" spans="1:21" s="122" customFormat="1" ht="12.95" customHeight="1" x14ac:dyDescent="0.15">
      <c r="A27" s="125"/>
      <c r="B27" s="377"/>
      <c r="C27" s="124"/>
      <c r="D27" s="190">
        <v>253346</v>
      </c>
      <c r="E27" s="190">
        <v>78</v>
      </c>
      <c r="F27" s="190">
        <v>65966</v>
      </c>
      <c r="G27" s="190">
        <v>95</v>
      </c>
      <c r="H27" s="190">
        <v>34197</v>
      </c>
      <c r="I27" s="190">
        <v>37448</v>
      </c>
      <c r="J27" s="190">
        <v>2044</v>
      </c>
      <c r="K27" s="146"/>
      <c r="L27" s="190">
        <v>17755</v>
      </c>
      <c r="M27" s="190">
        <v>4</v>
      </c>
      <c r="N27" s="191">
        <v>95124</v>
      </c>
      <c r="O27" s="101" t="s">
        <v>126</v>
      </c>
      <c r="P27" s="191">
        <v>0</v>
      </c>
      <c r="Q27" s="101" t="s">
        <v>7</v>
      </c>
      <c r="R27" s="101" t="s">
        <v>126</v>
      </c>
      <c r="S27" s="123"/>
      <c r="T27" s="430"/>
      <c r="U27" s="429"/>
    </row>
    <row r="28" spans="1:21" s="126" customFormat="1" ht="12.95" customHeight="1" x14ac:dyDescent="0.15">
      <c r="A28" s="129"/>
      <c r="B28" s="376" t="s">
        <v>144</v>
      </c>
      <c r="C28" s="128"/>
      <c r="D28" s="190">
        <v>62544</v>
      </c>
      <c r="E28" s="190">
        <v>110</v>
      </c>
      <c r="F28" s="190">
        <v>12894</v>
      </c>
      <c r="G28" s="190">
        <v>441</v>
      </c>
      <c r="H28" s="190">
        <v>17213</v>
      </c>
      <c r="I28" s="190">
        <v>6168</v>
      </c>
      <c r="J28" s="190">
        <v>274</v>
      </c>
      <c r="K28" s="146"/>
      <c r="L28" s="190">
        <v>10352</v>
      </c>
      <c r="M28" s="190">
        <v>4</v>
      </c>
      <c r="N28" s="191">
        <v>14909</v>
      </c>
      <c r="O28" s="101" t="s">
        <v>126</v>
      </c>
      <c r="P28" s="191">
        <v>0</v>
      </c>
      <c r="Q28" s="101" t="s">
        <v>7</v>
      </c>
      <c r="R28" s="101" t="s">
        <v>126</v>
      </c>
      <c r="S28" s="127"/>
      <c r="T28" s="376"/>
      <c r="U28" s="428" t="s">
        <v>143</v>
      </c>
    </row>
    <row r="29" spans="1:21" s="122" customFormat="1" ht="12.95" customHeight="1" x14ac:dyDescent="0.15">
      <c r="A29" s="125"/>
      <c r="B29" s="377"/>
      <c r="C29" s="124"/>
      <c r="D29" s="190">
        <v>60155</v>
      </c>
      <c r="E29" s="190">
        <v>12</v>
      </c>
      <c r="F29" s="190">
        <v>12816</v>
      </c>
      <c r="G29" s="190">
        <v>55</v>
      </c>
      <c r="H29" s="190">
        <v>16904</v>
      </c>
      <c r="I29" s="190">
        <v>6112</v>
      </c>
      <c r="J29" s="190">
        <v>272</v>
      </c>
      <c r="K29" s="146"/>
      <c r="L29" s="190">
        <v>9711</v>
      </c>
      <c r="M29" s="190">
        <v>0</v>
      </c>
      <c r="N29" s="191">
        <v>14096</v>
      </c>
      <c r="O29" s="101" t="s">
        <v>126</v>
      </c>
      <c r="P29" s="191">
        <v>0</v>
      </c>
      <c r="Q29" s="101" t="s">
        <v>7</v>
      </c>
      <c r="R29" s="101" t="s">
        <v>126</v>
      </c>
      <c r="S29" s="123"/>
      <c r="T29" s="430"/>
      <c r="U29" s="429"/>
    </row>
    <row r="30" spans="1:21" s="126" customFormat="1" ht="12.95" customHeight="1" x14ac:dyDescent="0.15">
      <c r="A30" s="129"/>
      <c r="B30" s="376" t="s">
        <v>142</v>
      </c>
      <c r="C30" s="128"/>
      <c r="D30" s="190">
        <v>79219</v>
      </c>
      <c r="E30" s="190">
        <v>283</v>
      </c>
      <c r="F30" s="190">
        <v>25095</v>
      </c>
      <c r="G30" s="190">
        <v>775</v>
      </c>
      <c r="H30" s="190">
        <v>8340</v>
      </c>
      <c r="I30" s="190">
        <v>10081</v>
      </c>
      <c r="J30" s="190">
        <v>485</v>
      </c>
      <c r="K30" s="146"/>
      <c r="L30" s="190">
        <v>7171</v>
      </c>
      <c r="M30" s="190">
        <v>11</v>
      </c>
      <c r="N30" s="191">
        <v>26719</v>
      </c>
      <c r="O30" s="101" t="s">
        <v>126</v>
      </c>
      <c r="P30" s="191">
        <v>0</v>
      </c>
      <c r="Q30" s="101" t="s">
        <v>7</v>
      </c>
      <c r="R30" s="101" t="s">
        <v>126</v>
      </c>
      <c r="S30" s="127"/>
      <c r="T30" s="376"/>
      <c r="U30" s="428" t="s">
        <v>141</v>
      </c>
    </row>
    <row r="31" spans="1:21" s="122" customFormat="1" ht="12.95" customHeight="1" x14ac:dyDescent="0.15">
      <c r="A31" s="125"/>
      <c r="B31" s="377"/>
      <c r="C31" s="124"/>
      <c r="D31" s="190">
        <v>75755</v>
      </c>
      <c r="E31" s="190">
        <v>27</v>
      </c>
      <c r="F31" s="190">
        <v>24973</v>
      </c>
      <c r="G31" s="190">
        <v>82</v>
      </c>
      <c r="H31" s="190">
        <v>7857</v>
      </c>
      <c r="I31" s="190">
        <v>9961</v>
      </c>
      <c r="J31" s="190">
        <v>482</v>
      </c>
      <c r="K31" s="146"/>
      <c r="L31" s="190">
        <v>6978</v>
      </c>
      <c r="M31" s="190">
        <v>0</v>
      </c>
      <c r="N31" s="191">
        <v>25138</v>
      </c>
      <c r="O31" s="101" t="s">
        <v>126</v>
      </c>
      <c r="P31" s="191">
        <v>0</v>
      </c>
      <c r="Q31" s="101" t="s">
        <v>7</v>
      </c>
      <c r="R31" s="101" t="s">
        <v>126</v>
      </c>
      <c r="S31" s="123"/>
      <c r="T31" s="430"/>
      <c r="U31" s="429"/>
    </row>
    <row r="32" spans="1:21" s="126" customFormat="1" ht="12.95" customHeight="1" x14ac:dyDescent="0.15">
      <c r="A32" s="129"/>
      <c r="B32" s="376" t="s">
        <v>140</v>
      </c>
      <c r="C32" s="128"/>
      <c r="D32" s="190">
        <v>133622</v>
      </c>
      <c r="E32" s="190">
        <v>328</v>
      </c>
      <c r="F32" s="190">
        <v>32654</v>
      </c>
      <c r="G32" s="190">
        <v>837</v>
      </c>
      <c r="H32" s="190">
        <v>15111</v>
      </c>
      <c r="I32" s="190">
        <v>23187</v>
      </c>
      <c r="J32" s="190">
        <v>1123</v>
      </c>
      <c r="K32" s="146"/>
      <c r="L32" s="190">
        <v>8788</v>
      </c>
      <c r="M32" s="190">
        <v>20</v>
      </c>
      <c r="N32" s="191">
        <v>51011</v>
      </c>
      <c r="O32" s="101" t="s">
        <v>126</v>
      </c>
      <c r="P32" s="191">
        <v>0</v>
      </c>
      <c r="Q32" s="101" t="s">
        <v>7</v>
      </c>
      <c r="R32" s="101" t="s">
        <v>126</v>
      </c>
      <c r="S32" s="127">
        <v>129772</v>
      </c>
      <c r="T32" s="376"/>
      <c r="U32" s="428" t="s">
        <v>139</v>
      </c>
    </row>
    <row r="33" spans="1:21" s="122" customFormat="1" ht="12.95" customHeight="1" x14ac:dyDescent="0.15">
      <c r="A33" s="125"/>
      <c r="B33" s="377"/>
      <c r="C33" s="124"/>
      <c r="D33" s="190">
        <v>129323</v>
      </c>
      <c r="E33" s="190">
        <v>35</v>
      </c>
      <c r="F33" s="190">
        <v>32421</v>
      </c>
      <c r="G33" s="190">
        <v>111</v>
      </c>
      <c r="H33" s="190">
        <v>14517</v>
      </c>
      <c r="I33" s="190">
        <v>23061</v>
      </c>
      <c r="J33" s="190">
        <v>1119</v>
      </c>
      <c r="K33" s="146"/>
      <c r="L33" s="190">
        <v>8541</v>
      </c>
      <c r="M33" s="190">
        <v>1</v>
      </c>
      <c r="N33" s="191">
        <v>48961</v>
      </c>
      <c r="O33" s="101" t="s">
        <v>126</v>
      </c>
      <c r="P33" s="191">
        <v>0</v>
      </c>
      <c r="Q33" s="101" t="s">
        <v>7</v>
      </c>
      <c r="R33" s="101" t="s">
        <v>126</v>
      </c>
      <c r="S33" s="123">
        <v>125004</v>
      </c>
      <c r="T33" s="430"/>
      <c r="U33" s="429"/>
    </row>
    <row r="34" spans="1:21" s="126" customFormat="1" ht="12.95" customHeight="1" x14ac:dyDescent="0.15">
      <c r="A34" s="129"/>
      <c r="B34" s="376" t="s">
        <v>138</v>
      </c>
      <c r="C34" s="128"/>
      <c r="D34" s="190">
        <v>61130</v>
      </c>
      <c r="E34" s="190">
        <v>141</v>
      </c>
      <c r="F34" s="190">
        <v>14085</v>
      </c>
      <c r="G34" s="190">
        <v>257</v>
      </c>
      <c r="H34" s="190">
        <v>14464</v>
      </c>
      <c r="I34" s="190">
        <v>4341</v>
      </c>
      <c r="J34" s="190">
        <v>190</v>
      </c>
      <c r="K34" s="146"/>
      <c r="L34" s="190">
        <v>10747</v>
      </c>
      <c r="M34" s="190">
        <v>4</v>
      </c>
      <c r="N34" s="191">
        <v>16764</v>
      </c>
      <c r="O34" s="191">
        <v>36</v>
      </c>
      <c r="P34" s="191">
        <v>0</v>
      </c>
      <c r="Q34" s="101" t="s">
        <v>7</v>
      </c>
      <c r="R34" s="191">
        <v>101</v>
      </c>
      <c r="S34" s="127"/>
      <c r="T34" s="376"/>
      <c r="U34" s="428" t="s">
        <v>137</v>
      </c>
    </row>
    <row r="35" spans="1:21" s="122" customFormat="1" ht="12.95" customHeight="1" x14ac:dyDescent="0.15">
      <c r="A35" s="125"/>
      <c r="B35" s="377"/>
      <c r="C35" s="124"/>
      <c r="D35" s="190">
        <v>59194</v>
      </c>
      <c r="E35" s="190">
        <v>16</v>
      </c>
      <c r="F35" s="190">
        <v>14002</v>
      </c>
      <c r="G35" s="190">
        <v>33</v>
      </c>
      <c r="H35" s="190">
        <v>14207</v>
      </c>
      <c r="I35" s="190">
        <v>4269</v>
      </c>
      <c r="J35" s="190">
        <v>188</v>
      </c>
      <c r="K35" s="146"/>
      <c r="L35" s="190">
        <v>10590</v>
      </c>
      <c r="M35" s="190">
        <v>2</v>
      </c>
      <c r="N35" s="191">
        <v>15750</v>
      </c>
      <c r="O35" s="191">
        <v>36</v>
      </c>
      <c r="P35" s="191">
        <v>0</v>
      </c>
      <c r="Q35" s="101" t="s">
        <v>7</v>
      </c>
      <c r="R35" s="191">
        <v>100</v>
      </c>
      <c r="S35" s="123"/>
      <c r="T35" s="430"/>
      <c r="U35" s="429"/>
    </row>
    <row r="36" spans="1:21" s="126" customFormat="1" ht="12.95" customHeight="1" x14ac:dyDescent="0.15">
      <c r="A36" s="129"/>
      <c r="B36" s="376" t="s">
        <v>136</v>
      </c>
      <c r="C36" s="128"/>
      <c r="D36" s="190">
        <v>178695</v>
      </c>
      <c r="E36" s="190">
        <v>768</v>
      </c>
      <c r="F36" s="190">
        <v>46742</v>
      </c>
      <c r="G36" s="190">
        <v>1268</v>
      </c>
      <c r="H36" s="190">
        <v>25735</v>
      </c>
      <c r="I36" s="190">
        <v>17848</v>
      </c>
      <c r="J36" s="190">
        <v>860</v>
      </c>
      <c r="K36" s="146"/>
      <c r="L36" s="190">
        <v>25944</v>
      </c>
      <c r="M36" s="190">
        <v>20</v>
      </c>
      <c r="N36" s="191">
        <v>49367</v>
      </c>
      <c r="O36" s="191">
        <v>9647</v>
      </c>
      <c r="P36" s="191">
        <v>0</v>
      </c>
      <c r="Q36" s="101" t="s">
        <v>7</v>
      </c>
      <c r="R36" s="191">
        <v>495</v>
      </c>
      <c r="S36" s="127"/>
      <c r="T36" s="376"/>
      <c r="U36" s="428" t="s">
        <v>135</v>
      </c>
    </row>
    <row r="37" spans="1:21" s="122" customFormat="1" ht="12.95" customHeight="1" x14ac:dyDescent="0.15">
      <c r="A37" s="125"/>
      <c r="B37" s="377"/>
      <c r="C37" s="124"/>
      <c r="D37" s="190">
        <v>170836</v>
      </c>
      <c r="E37" s="190">
        <v>59</v>
      </c>
      <c r="F37" s="190">
        <v>46476</v>
      </c>
      <c r="G37" s="190">
        <v>151</v>
      </c>
      <c r="H37" s="190">
        <v>24893</v>
      </c>
      <c r="I37" s="190">
        <v>17591</v>
      </c>
      <c r="J37" s="190">
        <v>855</v>
      </c>
      <c r="K37" s="146"/>
      <c r="L37" s="190">
        <v>24258</v>
      </c>
      <c r="M37" s="190">
        <v>0</v>
      </c>
      <c r="N37" s="191">
        <v>46414</v>
      </c>
      <c r="O37" s="191">
        <v>9647</v>
      </c>
      <c r="P37" s="191">
        <v>0</v>
      </c>
      <c r="Q37" s="101" t="s">
        <v>7</v>
      </c>
      <c r="R37" s="191">
        <v>491</v>
      </c>
      <c r="S37" s="123"/>
      <c r="T37" s="430"/>
      <c r="U37" s="429"/>
    </row>
    <row r="38" spans="1:21" s="126" customFormat="1" ht="12.95" customHeight="1" x14ac:dyDescent="0.15">
      <c r="A38" s="129"/>
      <c r="B38" s="376" t="s">
        <v>134</v>
      </c>
      <c r="C38" s="128"/>
      <c r="D38" s="190">
        <v>99588</v>
      </c>
      <c r="E38" s="190">
        <v>210</v>
      </c>
      <c r="F38" s="190">
        <v>17970</v>
      </c>
      <c r="G38" s="190">
        <v>570</v>
      </c>
      <c r="H38" s="190">
        <v>7219</v>
      </c>
      <c r="I38" s="190">
        <v>8201</v>
      </c>
      <c r="J38" s="190">
        <v>372</v>
      </c>
      <c r="K38" s="146"/>
      <c r="L38" s="190">
        <v>7892</v>
      </c>
      <c r="M38" s="190">
        <v>11</v>
      </c>
      <c r="N38" s="191">
        <v>31464</v>
      </c>
      <c r="O38" s="191">
        <v>25541</v>
      </c>
      <c r="P38" s="191">
        <v>0</v>
      </c>
      <c r="Q38" s="101" t="s">
        <v>7</v>
      </c>
      <c r="R38" s="191">
        <v>137</v>
      </c>
      <c r="S38" s="127"/>
      <c r="T38" s="376"/>
      <c r="U38" s="428" t="s">
        <v>133</v>
      </c>
    </row>
    <row r="39" spans="1:21" s="122" customFormat="1" ht="12.95" customHeight="1" x14ac:dyDescent="0.15">
      <c r="A39" s="125"/>
      <c r="B39" s="377"/>
      <c r="C39" s="124"/>
      <c r="D39" s="190">
        <v>96564</v>
      </c>
      <c r="E39" s="190">
        <v>20</v>
      </c>
      <c r="F39" s="190">
        <v>17836</v>
      </c>
      <c r="G39" s="190">
        <v>49</v>
      </c>
      <c r="H39" s="190">
        <v>6907</v>
      </c>
      <c r="I39" s="190">
        <v>8125</v>
      </c>
      <c r="J39" s="190">
        <v>371</v>
      </c>
      <c r="K39" s="146"/>
      <c r="L39" s="190">
        <v>7691</v>
      </c>
      <c r="M39" s="190">
        <v>0</v>
      </c>
      <c r="N39" s="191">
        <v>29891</v>
      </c>
      <c r="O39" s="191">
        <v>25538</v>
      </c>
      <c r="P39" s="191">
        <v>0</v>
      </c>
      <c r="Q39" s="101" t="s">
        <v>7</v>
      </c>
      <c r="R39" s="191">
        <v>136</v>
      </c>
      <c r="S39" s="123"/>
      <c r="T39" s="430"/>
      <c r="U39" s="429"/>
    </row>
    <row r="40" spans="1:21" s="126" customFormat="1" ht="12.95" customHeight="1" x14ac:dyDescent="0.15">
      <c r="A40" s="129"/>
      <c r="B40" s="376" t="s">
        <v>132</v>
      </c>
      <c r="C40" s="128"/>
      <c r="D40" s="190">
        <v>156034</v>
      </c>
      <c r="E40" s="190">
        <v>549</v>
      </c>
      <c r="F40" s="190">
        <v>37322</v>
      </c>
      <c r="G40" s="190">
        <v>1247</v>
      </c>
      <c r="H40" s="190">
        <v>18670</v>
      </c>
      <c r="I40" s="190">
        <v>24798</v>
      </c>
      <c r="J40" s="190">
        <v>1121</v>
      </c>
      <c r="K40" s="146"/>
      <c r="L40" s="190">
        <v>16734</v>
      </c>
      <c r="M40" s="190">
        <v>35</v>
      </c>
      <c r="N40" s="191">
        <v>55191</v>
      </c>
      <c r="O40" s="191">
        <v>8</v>
      </c>
      <c r="P40" s="191">
        <v>1</v>
      </c>
      <c r="Q40" s="101" t="s">
        <v>7</v>
      </c>
      <c r="R40" s="191">
        <v>359</v>
      </c>
      <c r="S40" s="127"/>
      <c r="T40" s="376"/>
      <c r="U40" s="428" t="s">
        <v>131</v>
      </c>
    </row>
    <row r="41" spans="1:21" s="122" customFormat="1" ht="12.95" customHeight="1" x14ac:dyDescent="0.15">
      <c r="A41" s="125"/>
      <c r="B41" s="377"/>
      <c r="C41" s="124"/>
      <c r="D41" s="190">
        <v>148827</v>
      </c>
      <c r="E41" s="190">
        <v>67</v>
      </c>
      <c r="F41" s="190">
        <v>36963</v>
      </c>
      <c r="G41" s="190">
        <v>165</v>
      </c>
      <c r="H41" s="190">
        <v>17977</v>
      </c>
      <c r="I41" s="190">
        <v>24507</v>
      </c>
      <c r="J41" s="190">
        <v>1115</v>
      </c>
      <c r="K41" s="146"/>
      <c r="L41" s="190">
        <v>15442</v>
      </c>
      <c r="M41" s="190">
        <v>7</v>
      </c>
      <c r="N41" s="191">
        <v>52219</v>
      </c>
      <c r="O41" s="191">
        <v>8</v>
      </c>
      <c r="P41" s="191">
        <v>1</v>
      </c>
      <c r="Q41" s="101" t="s">
        <v>7</v>
      </c>
      <c r="R41" s="191">
        <v>355</v>
      </c>
      <c r="S41" s="123"/>
      <c r="T41" s="430"/>
      <c r="U41" s="429"/>
    </row>
    <row r="42" spans="1:21" s="126" customFormat="1" ht="12.95" customHeight="1" x14ac:dyDescent="0.15">
      <c r="A42" s="129"/>
      <c r="B42" s="376" t="s">
        <v>130</v>
      </c>
      <c r="C42" s="128"/>
      <c r="D42" s="190">
        <v>86841</v>
      </c>
      <c r="E42" s="190">
        <v>198</v>
      </c>
      <c r="F42" s="190">
        <v>22566</v>
      </c>
      <c r="G42" s="190">
        <v>534</v>
      </c>
      <c r="H42" s="190">
        <v>7676</v>
      </c>
      <c r="I42" s="190">
        <v>13099</v>
      </c>
      <c r="J42" s="190">
        <v>659</v>
      </c>
      <c r="K42" s="146"/>
      <c r="L42" s="190">
        <v>5844</v>
      </c>
      <c r="M42" s="190">
        <v>9</v>
      </c>
      <c r="N42" s="191">
        <v>35990</v>
      </c>
      <c r="O42" s="191">
        <v>93</v>
      </c>
      <c r="P42" s="191">
        <v>0</v>
      </c>
      <c r="Q42" s="101" t="s">
        <v>126</v>
      </c>
      <c r="R42" s="101" t="s">
        <v>126</v>
      </c>
      <c r="S42" s="127"/>
      <c r="T42" s="376"/>
      <c r="U42" s="428" t="s">
        <v>129</v>
      </c>
    </row>
    <row r="43" spans="1:21" s="122" customFormat="1" ht="12.95" customHeight="1" x14ac:dyDescent="0.15">
      <c r="A43" s="125"/>
      <c r="B43" s="377"/>
      <c r="C43" s="124"/>
      <c r="D43" s="190">
        <v>84343</v>
      </c>
      <c r="E43" s="190">
        <v>30</v>
      </c>
      <c r="F43" s="190">
        <v>22458</v>
      </c>
      <c r="G43" s="190">
        <v>49</v>
      </c>
      <c r="H43" s="190">
        <v>7414</v>
      </c>
      <c r="I43" s="190">
        <v>13008</v>
      </c>
      <c r="J43" s="190">
        <v>657</v>
      </c>
      <c r="K43" s="146"/>
      <c r="L43" s="190">
        <v>5587</v>
      </c>
      <c r="M43" s="190">
        <v>0</v>
      </c>
      <c r="N43" s="192">
        <v>34875</v>
      </c>
      <c r="O43" s="191">
        <v>93</v>
      </c>
      <c r="P43" s="191">
        <v>0</v>
      </c>
      <c r="Q43" s="101" t="s">
        <v>126</v>
      </c>
      <c r="R43" s="101" t="s">
        <v>126</v>
      </c>
      <c r="S43" s="123"/>
      <c r="T43" s="430"/>
      <c r="U43" s="429"/>
    </row>
    <row r="44" spans="1:21" s="126" customFormat="1" ht="12.95" customHeight="1" x14ac:dyDescent="0.15">
      <c r="A44" s="129"/>
      <c r="B44" s="376" t="s">
        <v>128</v>
      </c>
      <c r="C44" s="128"/>
      <c r="D44" s="190">
        <v>146398</v>
      </c>
      <c r="E44" s="190">
        <v>547</v>
      </c>
      <c r="F44" s="190">
        <v>34417</v>
      </c>
      <c r="G44" s="190">
        <v>1104</v>
      </c>
      <c r="H44" s="190">
        <v>16276</v>
      </c>
      <c r="I44" s="190">
        <v>13062</v>
      </c>
      <c r="J44" s="190">
        <v>575</v>
      </c>
      <c r="K44" s="146"/>
      <c r="L44" s="190">
        <v>10538</v>
      </c>
      <c r="M44" s="190">
        <v>41</v>
      </c>
      <c r="N44" s="191">
        <v>42725</v>
      </c>
      <c r="O44" s="101" t="s">
        <v>126</v>
      </c>
      <c r="P44" s="191">
        <v>26489</v>
      </c>
      <c r="Q44" s="101" t="s">
        <v>7</v>
      </c>
      <c r="R44" s="101" t="s">
        <v>126</v>
      </c>
      <c r="S44" s="127"/>
      <c r="T44" s="376"/>
      <c r="U44" s="428" t="s">
        <v>127</v>
      </c>
    </row>
    <row r="45" spans="1:21" s="122" customFormat="1" ht="12.95" customHeight="1" x14ac:dyDescent="0.15">
      <c r="A45" s="125"/>
      <c r="B45" s="376"/>
      <c r="C45" s="124"/>
      <c r="D45" s="190">
        <v>141114</v>
      </c>
      <c r="E45" s="190">
        <v>61</v>
      </c>
      <c r="F45" s="190">
        <v>34159</v>
      </c>
      <c r="G45" s="190">
        <v>92</v>
      </c>
      <c r="H45" s="190">
        <v>15682</v>
      </c>
      <c r="I45" s="190">
        <v>12823</v>
      </c>
      <c r="J45" s="190">
        <v>570</v>
      </c>
      <c r="K45" s="146"/>
      <c r="L45" s="190">
        <v>10104</v>
      </c>
      <c r="M45" s="190">
        <v>2</v>
      </c>
      <c r="N45" s="191">
        <v>40511</v>
      </c>
      <c r="O45" s="101" t="s">
        <v>126</v>
      </c>
      <c r="P45" s="192">
        <v>26489</v>
      </c>
      <c r="Q45" s="101" t="s">
        <v>7</v>
      </c>
      <c r="R45" s="101" t="s">
        <v>126</v>
      </c>
      <c r="S45" s="123"/>
      <c r="T45" s="433"/>
      <c r="U45" s="428"/>
    </row>
    <row r="46" spans="1:21" ht="6" customHeight="1" thickBot="1" x14ac:dyDescent="0.2">
      <c r="A46" s="4"/>
      <c r="B46" s="4"/>
      <c r="C46" s="121"/>
      <c r="D46" s="120"/>
      <c r="E46" s="120"/>
      <c r="F46" s="120"/>
      <c r="G46" s="120"/>
      <c r="H46" s="120"/>
      <c r="I46" s="120"/>
      <c r="J46" s="120"/>
      <c r="K46" s="120"/>
      <c r="L46" s="120"/>
      <c r="M46" s="120"/>
      <c r="N46" s="120"/>
      <c r="O46" s="120"/>
      <c r="P46" s="120"/>
      <c r="Q46" s="120"/>
      <c r="R46" s="120"/>
      <c r="S46" s="119"/>
      <c r="T46" s="118"/>
      <c r="U46" s="4"/>
    </row>
    <row r="47" spans="1:21" ht="10.5" thickTop="1" x14ac:dyDescent="0.15">
      <c r="D47" s="117"/>
      <c r="T47" s="102"/>
    </row>
  </sheetData>
  <mergeCells count="58">
    <mergeCell ref="B44:B45"/>
    <mergeCell ref="T44:T45"/>
    <mergeCell ref="U44:U45"/>
    <mergeCell ref="B40:B41"/>
    <mergeCell ref="T40:T41"/>
    <mergeCell ref="U40:U41"/>
    <mergeCell ref="B42:B43"/>
    <mergeCell ref="T42:T43"/>
    <mergeCell ref="U42:U43"/>
    <mergeCell ref="B36:B37"/>
    <mergeCell ref="T36:T37"/>
    <mergeCell ref="U36:U37"/>
    <mergeCell ref="B38:B39"/>
    <mergeCell ref="T38:T39"/>
    <mergeCell ref="U38:U39"/>
    <mergeCell ref="B32:B33"/>
    <mergeCell ref="T32:T33"/>
    <mergeCell ref="U32:U33"/>
    <mergeCell ref="B34:B35"/>
    <mergeCell ref="T34:T35"/>
    <mergeCell ref="U34:U35"/>
    <mergeCell ref="B28:B29"/>
    <mergeCell ref="T28:T29"/>
    <mergeCell ref="U28:U29"/>
    <mergeCell ref="B30:B31"/>
    <mergeCell ref="T30:T31"/>
    <mergeCell ref="U30:U31"/>
    <mergeCell ref="B24:B25"/>
    <mergeCell ref="T24:T25"/>
    <mergeCell ref="U24:U25"/>
    <mergeCell ref="B26:B27"/>
    <mergeCell ref="T26:T27"/>
    <mergeCell ref="U26:U27"/>
    <mergeCell ref="B20:B21"/>
    <mergeCell ref="T20:T21"/>
    <mergeCell ref="U20:U21"/>
    <mergeCell ref="B22:B23"/>
    <mergeCell ref="T22:T23"/>
    <mergeCell ref="U22:U23"/>
    <mergeCell ref="B16:B17"/>
    <mergeCell ref="T16:T17"/>
    <mergeCell ref="U16:U17"/>
    <mergeCell ref="B18:B19"/>
    <mergeCell ref="T18:T19"/>
    <mergeCell ref="U18:U19"/>
    <mergeCell ref="B12:B13"/>
    <mergeCell ref="T12:T13"/>
    <mergeCell ref="U12:U13"/>
    <mergeCell ref="B14:B15"/>
    <mergeCell ref="T14:T15"/>
    <mergeCell ref="U14:U15"/>
    <mergeCell ref="U10:U11"/>
    <mergeCell ref="T10:T11"/>
    <mergeCell ref="A2:C2"/>
    <mergeCell ref="B4:B5"/>
    <mergeCell ref="B6:B7"/>
    <mergeCell ref="B8:B9"/>
    <mergeCell ref="B10:B11"/>
  </mergeCells>
  <phoneticPr fontId="2"/>
  <printOptions horizontalCentered="1"/>
  <pageMargins left="0.19685039370078741" right="0" top="0.78740157480314965" bottom="0.59055118110236227" header="0.51181102362204722" footer="0.51181102362204722"/>
  <pageSetup paperSize="8" scale="130" orientation="landscape" r:id="rId1"/>
  <headerFooter alignWithMargins="0">
    <oddHeader>&amp;L&amp;9国税徴収決定済・収納済額&amp;R&amp;9&amp;F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9"/>
  <sheetViews>
    <sheetView zoomScaleNormal="100" zoomScalePageLayoutView="166" workbookViewId="0"/>
  </sheetViews>
  <sheetFormatPr defaultRowHeight="9.75" x14ac:dyDescent="0.15"/>
  <cols>
    <col min="1" max="1" width="1" style="1" customWidth="1"/>
    <col min="2" max="2" width="16.3984375" style="156" customWidth="1"/>
    <col min="3" max="3" width="1" style="18" customWidth="1"/>
    <col min="4" max="15" width="12" style="18" customWidth="1"/>
    <col min="16" max="16" width="4.59765625" style="18" customWidth="1"/>
    <col min="17" max="16384" width="9.59765625" style="18"/>
  </cols>
  <sheetData>
    <row r="1" spans="1:16" s="1" customFormat="1" ht="11.25" customHeight="1" thickBot="1" x14ac:dyDescent="0.2">
      <c r="B1" s="156" t="s">
        <v>211</v>
      </c>
      <c r="O1" s="354" t="s">
        <v>466</v>
      </c>
    </row>
    <row r="2" spans="1:16" s="1" customFormat="1" ht="21.75" customHeight="1" thickTop="1" x14ac:dyDescent="0.15">
      <c r="A2" s="116"/>
      <c r="B2" s="436" t="s">
        <v>210</v>
      </c>
      <c r="C2" s="166"/>
      <c r="D2" s="437" t="s">
        <v>181</v>
      </c>
      <c r="E2" s="438"/>
      <c r="F2" s="437" t="s">
        <v>209</v>
      </c>
      <c r="G2" s="438"/>
      <c r="H2" s="437" t="s">
        <v>208</v>
      </c>
      <c r="I2" s="438"/>
      <c r="J2" s="437" t="s">
        <v>207</v>
      </c>
      <c r="K2" s="438"/>
      <c r="L2" s="437" t="s">
        <v>206</v>
      </c>
      <c r="M2" s="438"/>
      <c r="N2" s="434" t="s">
        <v>205</v>
      </c>
      <c r="O2" s="435"/>
      <c r="P2" s="352"/>
    </row>
    <row r="3" spans="1:16" s="1" customFormat="1" ht="15" customHeight="1" x14ac:dyDescent="0.15">
      <c r="A3" s="47"/>
      <c r="B3" s="372"/>
      <c r="C3" s="165"/>
      <c r="D3" s="164" t="s">
        <v>204</v>
      </c>
      <c r="E3" s="164" t="s">
        <v>203</v>
      </c>
      <c r="F3" s="164" t="str">
        <f>$D$3</f>
        <v>平成29年</v>
      </c>
      <c r="G3" s="164" t="str">
        <f>$E$3</f>
        <v>30年</v>
      </c>
      <c r="H3" s="164" t="str">
        <f>$D$3</f>
        <v>平成29年</v>
      </c>
      <c r="I3" s="164" t="str">
        <f>$E$3</f>
        <v>30年</v>
      </c>
      <c r="J3" s="164" t="str">
        <f>$D$3</f>
        <v>平成29年</v>
      </c>
      <c r="K3" s="164" t="str">
        <f>$E$3</f>
        <v>30年</v>
      </c>
      <c r="L3" s="164" t="str">
        <f>$D$3</f>
        <v>平成29年</v>
      </c>
      <c r="M3" s="164" t="str">
        <f>$E$3</f>
        <v>30年</v>
      </c>
      <c r="N3" s="164" t="str">
        <f>$D$3</f>
        <v>平成29年</v>
      </c>
      <c r="O3" s="356" t="str">
        <f>$E$3</f>
        <v>30年</v>
      </c>
      <c r="P3" s="163"/>
    </row>
    <row r="4" spans="1:16" ht="16.5" customHeight="1" x14ac:dyDescent="0.15">
      <c r="A4" s="22"/>
      <c r="B4" s="162" t="s">
        <v>181</v>
      </c>
      <c r="C4" s="16"/>
      <c r="D4" s="161">
        <v>1683008</v>
      </c>
      <c r="E4" s="161">
        <v>1713190</v>
      </c>
      <c r="F4" s="161">
        <v>216559</v>
      </c>
      <c r="G4" s="161">
        <v>219495</v>
      </c>
      <c r="H4" s="161">
        <v>137078</v>
      </c>
      <c r="I4" s="161">
        <v>136860</v>
      </c>
      <c r="J4" s="161">
        <v>807559</v>
      </c>
      <c r="K4" s="161">
        <v>835680</v>
      </c>
      <c r="L4" s="161">
        <v>462601</v>
      </c>
      <c r="M4" s="161">
        <v>465615</v>
      </c>
      <c r="N4" s="161">
        <v>59211</v>
      </c>
      <c r="O4" s="161">
        <v>55540</v>
      </c>
    </row>
    <row r="5" spans="1:16" ht="13.5" customHeight="1" x14ac:dyDescent="0.15">
      <c r="A5" s="11"/>
      <c r="B5" s="160" t="s">
        <v>202</v>
      </c>
      <c r="C5" s="8"/>
      <c r="D5" s="157">
        <v>272330</v>
      </c>
      <c r="E5" s="157">
        <v>279996</v>
      </c>
      <c r="F5" s="157">
        <v>58672</v>
      </c>
      <c r="G5" s="157">
        <v>59832</v>
      </c>
      <c r="H5" s="157">
        <v>25384</v>
      </c>
      <c r="I5" s="157">
        <v>25078</v>
      </c>
      <c r="J5" s="157">
        <v>66542</v>
      </c>
      <c r="K5" s="157">
        <v>69773</v>
      </c>
      <c r="L5" s="157">
        <v>104169</v>
      </c>
      <c r="M5" s="157">
        <v>108395</v>
      </c>
      <c r="N5" s="157">
        <v>17563</v>
      </c>
      <c r="O5" s="157">
        <v>16918</v>
      </c>
    </row>
    <row r="6" spans="1:16" ht="13.5" customHeight="1" x14ac:dyDescent="0.15">
      <c r="A6" s="11"/>
      <c r="B6" s="160" t="s">
        <v>201</v>
      </c>
      <c r="C6" s="8"/>
      <c r="D6" s="157">
        <v>85084</v>
      </c>
      <c r="E6" s="157">
        <v>85568</v>
      </c>
      <c r="F6" s="157">
        <v>16735</v>
      </c>
      <c r="G6" s="157">
        <v>16870</v>
      </c>
      <c r="H6" s="157">
        <v>9757</v>
      </c>
      <c r="I6" s="157">
        <v>9746</v>
      </c>
      <c r="J6" s="157">
        <v>26270</v>
      </c>
      <c r="K6" s="157">
        <v>26498</v>
      </c>
      <c r="L6" s="157">
        <v>29972</v>
      </c>
      <c r="M6" s="157">
        <v>30188</v>
      </c>
      <c r="N6" s="157">
        <v>2350</v>
      </c>
      <c r="O6" s="157">
        <v>2266</v>
      </c>
    </row>
    <row r="7" spans="1:16" ht="13.5" customHeight="1" x14ac:dyDescent="0.15">
      <c r="A7" s="11"/>
      <c r="B7" s="160" t="s">
        <v>200</v>
      </c>
      <c r="C7" s="8"/>
      <c r="D7" s="157">
        <v>190665</v>
      </c>
      <c r="E7" s="157">
        <v>192077</v>
      </c>
      <c r="F7" s="157">
        <v>23892</v>
      </c>
      <c r="G7" s="157">
        <v>23866</v>
      </c>
      <c r="H7" s="157">
        <v>13754</v>
      </c>
      <c r="I7" s="157">
        <v>13607</v>
      </c>
      <c r="J7" s="157">
        <v>64595</v>
      </c>
      <c r="K7" s="157">
        <v>64892</v>
      </c>
      <c r="L7" s="157">
        <v>85338</v>
      </c>
      <c r="M7" s="157">
        <v>86980</v>
      </c>
      <c r="N7" s="157">
        <v>3086</v>
      </c>
      <c r="O7" s="157">
        <v>2732</v>
      </c>
    </row>
    <row r="8" spans="1:16" ht="13.5" customHeight="1" x14ac:dyDescent="0.15">
      <c r="A8" s="11"/>
      <c r="B8" s="160" t="s">
        <v>199</v>
      </c>
      <c r="C8" s="8"/>
      <c r="D8" s="157">
        <v>176300</v>
      </c>
      <c r="E8" s="157">
        <v>177042</v>
      </c>
      <c r="F8" s="157">
        <v>20925</v>
      </c>
      <c r="G8" s="157">
        <v>20629</v>
      </c>
      <c r="H8" s="157">
        <v>11153</v>
      </c>
      <c r="I8" s="157">
        <v>11180</v>
      </c>
      <c r="J8" s="157">
        <v>63304</v>
      </c>
      <c r="K8" s="157">
        <v>64716</v>
      </c>
      <c r="L8" s="157">
        <v>78538</v>
      </c>
      <c r="M8" s="157">
        <v>78370</v>
      </c>
      <c r="N8" s="157">
        <v>2380</v>
      </c>
      <c r="O8" s="157">
        <v>2147</v>
      </c>
    </row>
    <row r="9" spans="1:16" ht="13.5" customHeight="1" x14ac:dyDescent="0.15">
      <c r="A9" s="11"/>
      <c r="B9" s="160" t="s">
        <v>198</v>
      </c>
      <c r="C9" s="8"/>
      <c r="D9" s="157">
        <v>147689</v>
      </c>
      <c r="E9" s="157">
        <v>148770</v>
      </c>
      <c r="F9" s="157">
        <v>17815</v>
      </c>
      <c r="G9" s="157">
        <v>17773</v>
      </c>
      <c r="H9" s="157">
        <v>9318</v>
      </c>
      <c r="I9" s="157">
        <v>9400</v>
      </c>
      <c r="J9" s="157">
        <v>60254</v>
      </c>
      <c r="K9" s="157">
        <v>61956</v>
      </c>
      <c r="L9" s="157">
        <v>58350</v>
      </c>
      <c r="M9" s="157">
        <v>57882</v>
      </c>
      <c r="N9" s="157">
        <v>1952</v>
      </c>
      <c r="O9" s="157">
        <v>1759</v>
      </c>
    </row>
    <row r="10" spans="1:16" ht="13.5" customHeight="1" x14ac:dyDescent="0.15">
      <c r="A10" s="11"/>
      <c r="B10" s="160" t="s">
        <v>197</v>
      </c>
      <c r="C10" s="8"/>
      <c r="D10" s="157">
        <v>117875</v>
      </c>
      <c r="E10" s="157">
        <v>118446</v>
      </c>
      <c r="F10" s="157">
        <v>14939</v>
      </c>
      <c r="G10" s="157">
        <v>15130</v>
      </c>
      <c r="H10" s="157">
        <v>8148</v>
      </c>
      <c r="I10" s="157">
        <v>8102</v>
      </c>
      <c r="J10" s="157">
        <v>53787</v>
      </c>
      <c r="K10" s="157">
        <v>55102</v>
      </c>
      <c r="L10" s="157">
        <v>39224</v>
      </c>
      <c r="M10" s="157">
        <v>38551</v>
      </c>
      <c r="N10" s="157">
        <v>1777</v>
      </c>
      <c r="O10" s="157">
        <v>1561</v>
      </c>
    </row>
    <row r="11" spans="1:16" ht="13.5" customHeight="1" x14ac:dyDescent="0.15">
      <c r="A11" s="11"/>
      <c r="B11" s="160" t="s">
        <v>196</v>
      </c>
      <c r="C11" s="8"/>
      <c r="D11" s="157">
        <v>175983</v>
      </c>
      <c r="E11" s="157">
        <v>179193</v>
      </c>
      <c r="F11" s="157">
        <v>22214</v>
      </c>
      <c r="G11" s="157">
        <v>22446</v>
      </c>
      <c r="H11" s="157">
        <v>13208</v>
      </c>
      <c r="I11" s="157">
        <v>13278</v>
      </c>
      <c r="J11" s="157">
        <v>96301</v>
      </c>
      <c r="K11" s="157">
        <v>100386</v>
      </c>
      <c r="L11" s="157">
        <v>41182</v>
      </c>
      <c r="M11" s="157">
        <v>40379</v>
      </c>
      <c r="N11" s="157">
        <v>3078</v>
      </c>
      <c r="O11" s="157">
        <v>2704</v>
      </c>
    </row>
    <row r="12" spans="1:16" ht="13.5" customHeight="1" x14ac:dyDescent="0.15">
      <c r="A12" s="11"/>
      <c r="B12" s="160" t="s">
        <v>195</v>
      </c>
      <c r="C12" s="8"/>
      <c r="D12" s="157">
        <v>119259</v>
      </c>
      <c r="E12" s="157">
        <v>121191</v>
      </c>
      <c r="F12" s="157">
        <v>13749</v>
      </c>
      <c r="G12" s="157">
        <v>14090</v>
      </c>
      <c r="H12" s="157">
        <v>10002</v>
      </c>
      <c r="I12" s="157">
        <v>9947</v>
      </c>
      <c r="J12" s="157">
        <v>77710</v>
      </c>
      <c r="K12" s="157">
        <v>80101</v>
      </c>
      <c r="L12" s="157">
        <v>15196</v>
      </c>
      <c r="M12" s="157">
        <v>14797</v>
      </c>
      <c r="N12" s="157">
        <v>2602</v>
      </c>
      <c r="O12" s="157">
        <v>2256</v>
      </c>
    </row>
    <row r="13" spans="1:16" ht="13.5" customHeight="1" x14ac:dyDescent="0.15">
      <c r="A13" s="11"/>
      <c r="B13" s="160" t="s">
        <v>194</v>
      </c>
      <c r="C13" s="8"/>
      <c r="D13" s="157">
        <v>83935</v>
      </c>
      <c r="E13" s="157">
        <v>85900</v>
      </c>
      <c r="F13" s="157">
        <v>8029</v>
      </c>
      <c r="G13" s="157">
        <v>8527</v>
      </c>
      <c r="H13" s="157">
        <v>7100</v>
      </c>
      <c r="I13" s="157">
        <v>7110</v>
      </c>
      <c r="J13" s="157">
        <v>61321</v>
      </c>
      <c r="K13" s="157">
        <v>63171</v>
      </c>
      <c r="L13" s="157">
        <v>5413</v>
      </c>
      <c r="M13" s="157">
        <v>5251</v>
      </c>
      <c r="N13" s="157">
        <v>2072</v>
      </c>
      <c r="O13" s="157">
        <v>1841</v>
      </c>
    </row>
    <row r="14" spans="1:16" ht="13.5" customHeight="1" x14ac:dyDescent="0.15">
      <c r="A14" s="11"/>
      <c r="B14" s="160" t="s">
        <v>193</v>
      </c>
      <c r="C14" s="8"/>
      <c r="D14" s="157">
        <v>66456</v>
      </c>
      <c r="E14" s="157">
        <v>68287</v>
      </c>
      <c r="F14" s="157">
        <v>4925</v>
      </c>
      <c r="G14" s="157">
        <v>5144</v>
      </c>
      <c r="H14" s="157">
        <v>5250</v>
      </c>
      <c r="I14" s="157">
        <v>5290</v>
      </c>
      <c r="J14" s="157">
        <v>52287</v>
      </c>
      <c r="K14" s="157">
        <v>54154</v>
      </c>
      <c r="L14" s="157">
        <v>2160</v>
      </c>
      <c r="M14" s="157">
        <v>2047</v>
      </c>
      <c r="N14" s="157">
        <v>1834</v>
      </c>
      <c r="O14" s="157">
        <v>1652</v>
      </c>
    </row>
    <row r="15" spans="1:16" ht="13.5" customHeight="1" x14ac:dyDescent="0.15">
      <c r="A15" s="11"/>
      <c r="B15" s="160" t="s">
        <v>192</v>
      </c>
      <c r="C15" s="8"/>
      <c r="D15" s="157">
        <v>50195</v>
      </c>
      <c r="E15" s="157">
        <v>51868</v>
      </c>
      <c r="F15" s="157">
        <v>3038</v>
      </c>
      <c r="G15" s="157">
        <v>3176</v>
      </c>
      <c r="H15" s="157">
        <v>3950</v>
      </c>
      <c r="I15" s="157">
        <v>4161</v>
      </c>
      <c r="J15" s="157">
        <v>40530</v>
      </c>
      <c r="K15" s="157">
        <v>42046</v>
      </c>
      <c r="L15" s="157">
        <v>1083</v>
      </c>
      <c r="M15" s="157">
        <v>1054</v>
      </c>
      <c r="N15" s="157">
        <v>1594</v>
      </c>
      <c r="O15" s="157">
        <v>1431</v>
      </c>
    </row>
    <row r="16" spans="1:16" ht="13.5" customHeight="1" x14ac:dyDescent="0.15">
      <c r="A16" s="11"/>
      <c r="B16" s="160" t="s">
        <v>191</v>
      </c>
      <c r="C16" s="8"/>
      <c r="D16" s="157">
        <v>62190</v>
      </c>
      <c r="E16" s="157">
        <v>65152</v>
      </c>
      <c r="F16" s="157">
        <v>3510</v>
      </c>
      <c r="G16" s="157">
        <v>3726</v>
      </c>
      <c r="H16" s="157">
        <v>5784</v>
      </c>
      <c r="I16" s="157">
        <v>5648</v>
      </c>
      <c r="J16" s="157">
        <v>49447</v>
      </c>
      <c r="K16" s="157">
        <v>52568</v>
      </c>
      <c r="L16" s="157">
        <v>919</v>
      </c>
      <c r="M16" s="157">
        <v>803</v>
      </c>
      <c r="N16" s="157">
        <v>2530</v>
      </c>
      <c r="O16" s="157">
        <v>2407</v>
      </c>
    </row>
    <row r="17" spans="1:15" ht="13.5" customHeight="1" x14ac:dyDescent="0.15">
      <c r="A17" s="11"/>
      <c r="B17" s="160" t="s">
        <v>190</v>
      </c>
      <c r="C17" s="8"/>
      <c r="D17" s="157">
        <v>36513</v>
      </c>
      <c r="E17" s="157">
        <v>38064</v>
      </c>
      <c r="F17" s="157">
        <v>2006</v>
      </c>
      <c r="G17" s="157">
        <v>2086</v>
      </c>
      <c r="H17" s="157">
        <v>3636</v>
      </c>
      <c r="I17" s="157">
        <v>3702</v>
      </c>
      <c r="J17" s="157">
        <v>28511</v>
      </c>
      <c r="K17" s="157">
        <v>30091</v>
      </c>
      <c r="L17" s="157">
        <v>357</v>
      </c>
      <c r="M17" s="157">
        <v>308</v>
      </c>
      <c r="N17" s="157">
        <v>2003</v>
      </c>
      <c r="O17" s="157">
        <v>1877</v>
      </c>
    </row>
    <row r="18" spans="1:15" ht="13.5" customHeight="1" x14ac:dyDescent="0.15">
      <c r="A18" s="11"/>
      <c r="B18" s="160" t="s">
        <v>189</v>
      </c>
      <c r="C18" s="8"/>
      <c r="D18" s="157">
        <v>31249</v>
      </c>
      <c r="E18" s="157">
        <v>32279</v>
      </c>
      <c r="F18" s="157">
        <v>1728</v>
      </c>
      <c r="G18" s="157">
        <v>1833</v>
      </c>
      <c r="H18" s="157">
        <v>3350</v>
      </c>
      <c r="I18" s="157">
        <v>3307</v>
      </c>
      <c r="J18" s="157">
        <v>23580</v>
      </c>
      <c r="K18" s="157">
        <v>24737</v>
      </c>
      <c r="L18" s="157">
        <v>225</v>
      </c>
      <c r="M18" s="157">
        <v>228</v>
      </c>
      <c r="N18" s="157">
        <v>2366</v>
      </c>
      <c r="O18" s="157">
        <v>2174</v>
      </c>
    </row>
    <row r="19" spans="1:15" ht="13.5" customHeight="1" x14ac:dyDescent="0.15">
      <c r="A19" s="11"/>
      <c r="B19" s="160" t="s">
        <v>188</v>
      </c>
      <c r="C19" s="8"/>
      <c r="D19" s="157">
        <v>27652</v>
      </c>
      <c r="E19" s="157">
        <v>28573</v>
      </c>
      <c r="F19" s="157">
        <v>1729</v>
      </c>
      <c r="G19" s="157">
        <v>1682</v>
      </c>
      <c r="H19" s="157">
        <v>3081</v>
      </c>
      <c r="I19" s="157">
        <v>3066</v>
      </c>
      <c r="J19" s="157">
        <v>19916</v>
      </c>
      <c r="K19" s="157">
        <v>21078</v>
      </c>
      <c r="L19" s="157">
        <v>178</v>
      </c>
      <c r="M19" s="157">
        <v>154</v>
      </c>
      <c r="N19" s="157">
        <v>2748</v>
      </c>
      <c r="O19" s="157">
        <v>2593</v>
      </c>
    </row>
    <row r="20" spans="1:15" ht="13.5" customHeight="1" x14ac:dyDescent="0.15">
      <c r="A20" s="11"/>
      <c r="B20" s="160" t="s">
        <v>187</v>
      </c>
      <c r="C20" s="8"/>
      <c r="D20" s="157">
        <v>21474</v>
      </c>
      <c r="E20" s="157">
        <v>22230</v>
      </c>
      <c r="F20" s="157">
        <v>1320</v>
      </c>
      <c r="G20" s="157">
        <v>1386</v>
      </c>
      <c r="H20" s="157">
        <v>2327</v>
      </c>
      <c r="I20" s="157">
        <v>2375</v>
      </c>
      <c r="J20" s="157">
        <v>14502</v>
      </c>
      <c r="K20" s="157">
        <v>15270</v>
      </c>
      <c r="L20" s="157">
        <v>146</v>
      </c>
      <c r="M20" s="157">
        <v>103</v>
      </c>
      <c r="N20" s="157">
        <v>3179</v>
      </c>
      <c r="O20" s="157">
        <v>3096</v>
      </c>
    </row>
    <row r="21" spans="1:15" ht="13.5" customHeight="1" x14ac:dyDescent="0.15">
      <c r="A21" s="11"/>
      <c r="B21" s="160" t="s">
        <v>186</v>
      </c>
      <c r="C21" s="8"/>
      <c r="D21" s="157">
        <v>11125</v>
      </c>
      <c r="E21" s="157">
        <v>11214</v>
      </c>
      <c r="F21" s="157">
        <v>857</v>
      </c>
      <c r="G21" s="157">
        <v>804</v>
      </c>
      <c r="H21" s="157">
        <v>1275</v>
      </c>
      <c r="I21" s="157">
        <v>1218</v>
      </c>
      <c r="J21" s="157">
        <v>6084</v>
      </c>
      <c r="K21" s="157">
        <v>6318</v>
      </c>
      <c r="L21" s="157">
        <v>80</v>
      </c>
      <c r="M21" s="157">
        <v>70</v>
      </c>
      <c r="N21" s="157">
        <v>2829</v>
      </c>
      <c r="O21" s="157">
        <v>2804</v>
      </c>
    </row>
    <row r="22" spans="1:15" ht="13.5" customHeight="1" x14ac:dyDescent="0.15">
      <c r="A22" s="11"/>
      <c r="B22" s="160" t="s">
        <v>185</v>
      </c>
      <c r="C22" s="8"/>
      <c r="D22" s="157">
        <v>7034</v>
      </c>
      <c r="E22" s="157">
        <v>7340</v>
      </c>
      <c r="F22" s="157">
        <v>476</v>
      </c>
      <c r="G22" s="157">
        <v>495</v>
      </c>
      <c r="H22" s="157">
        <v>601</v>
      </c>
      <c r="I22" s="157">
        <v>645</v>
      </c>
      <c r="J22" s="157">
        <v>2618</v>
      </c>
      <c r="K22" s="157">
        <v>2823</v>
      </c>
      <c r="L22" s="157">
        <v>71</v>
      </c>
      <c r="M22" s="157">
        <v>55</v>
      </c>
      <c r="N22" s="157">
        <v>3268</v>
      </c>
      <c r="O22" s="157">
        <v>3322</v>
      </c>
    </row>
    <row r="23" spans="1:15" ht="4.5" customHeight="1" thickBot="1" x14ac:dyDescent="0.2">
      <c r="A23" s="4"/>
      <c r="B23" s="159"/>
      <c r="C23" s="5"/>
      <c r="D23" s="2"/>
      <c r="E23" s="2"/>
      <c r="F23" s="2"/>
      <c r="G23" s="2"/>
      <c r="H23" s="2"/>
      <c r="I23" s="2"/>
      <c r="J23" s="2"/>
      <c r="K23" s="2"/>
      <c r="L23" s="2"/>
      <c r="M23" s="2"/>
      <c r="N23" s="158"/>
      <c r="O23" s="2"/>
    </row>
    <row r="24" spans="1:15" ht="4.5" customHeight="1" thickTop="1" x14ac:dyDescent="0.15"/>
    <row r="25" spans="1:15" s="1" customFormat="1" x14ac:dyDescent="0.15">
      <c r="A25" s="37" t="s">
        <v>184</v>
      </c>
      <c r="B25" s="156"/>
    </row>
    <row r="26" spans="1:15" x14ac:dyDescent="0.15">
      <c r="B26" s="1"/>
    </row>
    <row r="27" spans="1:15" x14ac:dyDescent="0.15">
      <c r="D27" s="53"/>
    </row>
    <row r="39" spans="15:15" x14ac:dyDescent="0.15">
      <c r="O39" s="157"/>
    </row>
  </sheetData>
  <mergeCells count="7">
    <mergeCell ref="N2:O2"/>
    <mergeCell ref="B2:B3"/>
    <mergeCell ref="D2:E2"/>
    <mergeCell ref="F2:G2"/>
    <mergeCell ref="H2:I2"/>
    <mergeCell ref="J2:K2"/>
    <mergeCell ref="L2:M2"/>
  </mergeCells>
  <phoneticPr fontId="4"/>
  <printOptions horizontalCentered="1"/>
  <pageMargins left="0.19685039370078741" right="0" top="0.78740157480314965" bottom="0.59055118110236227" header="0.51181102362204722" footer="0.51181102362204722"/>
  <pageSetup paperSize="9" scale="140" orientation="landscape" r:id="rId1"/>
  <headerFooter alignWithMargins="0">
    <oddHeader>&amp;L&amp;9申告所得税納税者数&amp;R&amp;9&amp;F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15"/>
  <sheetViews>
    <sheetView zoomScaleNormal="100" zoomScalePageLayoutView="148" workbookViewId="0"/>
  </sheetViews>
  <sheetFormatPr defaultRowHeight="9.75" x14ac:dyDescent="0.15"/>
  <cols>
    <col min="1" max="1" width="2" style="167" customWidth="1"/>
    <col min="2" max="2" width="10.796875" style="167" customWidth="1"/>
    <col min="3" max="3" width="2" customWidth="1"/>
    <col min="4" max="8" width="12.59765625" customWidth="1"/>
    <col min="9" max="10" width="9.3984375" customWidth="1"/>
    <col min="11" max="11" width="9" customWidth="1"/>
    <col min="12" max="12" width="13.59765625" customWidth="1"/>
    <col min="13" max="13" width="6.3984375" customWidth="1"/>
    <col min="14" max="14" width="12" customWidth="1"/>
    <col min="15" max="15" width="10.19921875" bestFit="1" customWidth="1"/>
    <col min="16" max="16" width="14.19921875" customWidth="1"/>
    <col min="17" max="17" width="8.3984375" customWidth="1"/>
    <col min="18" max="18" width="14.19921875" customWidth="1"/>
  </cols>
  <sheetData>
    <row r="1" spans="1:18" s="167" customFormat="1" ht="12" customHeight="1" thickBot="1" x14ac:dyDescent="0.2">
      <c r="J1" s="187"/>
      <c r="R1" s="354" t="s">
        <v>466</v>
      </c>
    </row>
    <row r="2" spans="1:18" s="167" customFormat="1" ht="12.75" customHeight="1" thickTop="1" x14ac:dyDescent="0.15">
      <c r="A2" s="185"/>
      <c r="B2" s="439" t="s">
        <v>232</v>
      </c>
      <c r="C2" s="185"/>
      <c r="D2" s="391" t="s">
        <v>231</v>
      </c>
      <c r="E2" s="442"/>
      <c r="F2" s="391" t="s">
        <v>176</v>
      </c>
      <c r="G2" s="442"/>
      <c r="H2" s="391" t="s">
        <v>230</v>
      </c>
      <c r="I2" s="392"/>
      <c r="J2" s="392"/>
      <c r="K2" s="391" t="s">
        <v>229</v>
      </c>
      <c r="L2" s="392"/>
      <c r="M2" s="392"/>
      <c r="N2" s="392"/>
      <c r="O2" s="392"/>
      <c r="P2" s="392"/>
      <c r="Q2" s="392"/>
      <c r="R2" s="392"/>
    </row>
    <row r="3" spans="1:18" s="167" customFormat="1" ht="12.75" customHeight="1" x14ac:dyDescent="0.15">
      <c r="A3" s="174"/>
      <c r="B3" s="440"/>
      <c r="C3" s="174"/>
      <c r="D3" s="443" t="s">
        <v>228</v>
      </c>
      <c r="E3" s="445" t="s">
        <v>227</v>
      </c>
      <c r="F3" s="448" t="s">
        <v>226</v>
      </c>
      <c r="G3" s="445" t="s">
        <v>225</v>
      </c>
      <c r="H3" s="449" t="s">
        <v>467</v>
      </c>
      <c r="I3" s="452" t="s">
        <v>224</v>
      </c>
      <c r="J3" s="453" t="s">
        <v>223</v>
      </c>
      <c r="K3" s="456" t="s">
        <v>222</v>
      </c>
      <c r="L3" s="456"/>
      <c r="M3" s="456"/>
      <c r="N3" s="456"/>
      <c r="O3" s="456" t="s">
        <v>221</v>
      </c>
      <c r="P3" s="456"/>
      <c r="Q3" s="456"/>
      <c r="R3" s="393"/>
    </row>
    <row r="4" spans="1:18" s="167" customFormat="1" ht="12.75" customHeight="1" x14ac:dyDescent="0.15">
      <c r="A4" s="174"/>
      <c r="B4" s="440"/>
      <c r="C4" s="174"/>
      <c r="D4" s="444"/>
      <c r="E4" s="446"/>
      <c r="F4" s="444"/>
      <c r="G4" s="446"/>
      <c r="H4" s="450"/>
      <c r="I4" s="446"/>
      <c r="J4" s="454"/>
      <c r="K4" s="456" t="s">
        <v>220</v>
      </c>
      <c r="L4" s="456"/>
      <c r="M4" s="456" t="s">
        <v>219</v>
      </c>
      <c r="N4" s="456"/>
      <c r="O4" s="456" t="s">
        <v>220</v>
      </c>
      <c r="P4" s="456"/>
      <c r="Q4" s="456" t="s">
        <v>219</v>
      </c>
      <c r="R4" s="393"/>
    </row>
    <row r="5" spans="1:18" s="167" customFormat="1" ht="12.75" customHeight="1" x14ac:dyDescent="0.15">
      <c r="A5" s="174"/>
      <c r="B5" s="441"/>
      <c r="D5" s="390"/>
      <c r="E5" s="447"/>
      <c r="F5" s="390"/>
      <c r="G5" s="447"/>
      <c r="H5" s="451"/>
      <c r="I5" s="447"/>
      <c r="J5" s="455"/>
      <c r="K5" s="183" t="s">
        <v>218</v>
      </c>
      <c r="L5" s="184" t="s">
        <v>217</v>
      </c>
      <c r="M5" s="183" t="s">
        <v>218</v>
      </c>
      <c r="N5" s="184" t="s">
        <v>217</v>
      </c>
      <c r="O5" s="183" t="s">
        <v>218</v>
      </c>
      <c r="P5" s="184" t="s">
        <v>217</v>
      </c>
      <c r="Q5" s="183" t="s">
        <v>218</v>
      </c>
      <c r="R5" s="182" t="s">
        <v>217</v>
      </c>
    </row>
    <row r="6" spans="1:18" s="167" customFormat="1" ht="15" customHeight="1" x14ac:dyDescent="0.15">
      <c r="A6" s="181"/>
      <c r="B6" s="181"/>
      <c r="C6" s="180"/>
      <c r="D6" s="179" t="s">
        <v>216</v>
      </c>
      <c r="E6" s="179" t="s">
        <v>216</v>
      </c>
      <c r="F6" s="179" t="s">
        <v>8</v>
      </c>
      <c r="G6" s="179" t="s">
        <v>8</v>
      </c>
      <c r="H6" s="179" t="s">
        <v>215</v>
      </c>
      <c r="I6" s="179" t="s">
        <v>214</v>
      </c>
      <c r="J6" s="179" t="s">
        <v>214</v>
      </c>
      <c r="K6" s="178" t="s">
        <v>213</v>
      </c>
      <c r="L6" s="178" t="s">
        <v>22</v>
      </c>
      <c r="M6" s="178" t="s">
        <v>213</v>
      </c>
      <c r="N6" s="178" t="s">
        <v>22</v>
      </c>
      <c r="O6" s="178" t="s">
        <v>213</v>
      </c>
      <c r="P6" s="178" t="s">
        <v>22</v>
      </c>
      <c r="Q6" s="178" t="s">
        <v>213</v>
      </c>
      <c r="R6" s="178" t="s">
        <v>22</v>
      </c>
    </row>
    <row r="7" spans="1:18" ht="15" customHeight="1" x14ac:dyDescent="0.15">
      <c r="A7" s="174"/>
      <c r="B7" s="173" t="s">
        <v>212</v>
      </c>
      <c r="C7" s="176"/>
      <c r="D7" s="177">
        <v>399598</v>
      </c>
      <c r="E7" s="177">
        <v>218490</v>
      </c>
      <c r="F7" s="177">
        <v>199089</v>
      </c>
      <c r="G7" s="177">
        <v>172708</v>
      </c>
      <c r="H7" s="177">
        <v>549609</v>
      </c>
      <c r="I7" s="177">
        <v>214</v>
      </c>
      <c r="J7" s="177">
        <v>54</v>
      </c>
      <c r="K7" s="177">
        <v>56301</v>
      </c>
      <c r="L7" s="177">
        <v>32324919</v>
      </c>
      <c r="M7" s="177">
        <v>1837</v>
      </c>
      <c r="N7" s="177">
        <v>2246783</v>
      </c>
      <c r="O7" s="177">
        <v>114960</v>
      </c>
      <c r="P7" s="177">
        <v>798693216</v>
      </c>
      <c r="Q7" s="177">
        <v>8106</v>
      </c>
      <c r="R7" s="177">
        <v>266337353</v>
      </c>
    </row>
    <row r="8" spans="1:18" ht="15" customHeight="1" x14ac:dyDescent="0.15">
      <c r="A8" s="174"/>
      <c r="B8" s="173" t="s">
        <v>164</v>
      </c>
      <c r="C8" s="176"/>
      <c r="D8" s="175">
        <v>398481</v>
      </c>
      <c r="E8" s="175">
        <v>217130</v>
      </c>
      <c r="F8" s="175">
        <v>200084</v>
      </c>
      <c r="G8" s="175">
        <v>174381</v>
      </c>
      <c r="H8" s="175">
        <v>549083</v>
      </c>
      <c r="I8" s="175">
        <v>220</v>
      </c>
      <c r="J8" s="175">
        <v>60</v>
      </c>
      <c r="K8" s="175">
        <v>56341</v>
      </c>
      <c r="L8" s="175">
        <v>32628489</v>
      </c>
      <c r="M8" s="175">
        <v>1921</v>
      </c>
      <c r="N8" s="175">
        <v>2516931</v>
      </c>
      <c r="O8" s="175">
        <v>114949</v>
      </c>
      <c r="P8" s="175">
        <v>782941445</v>
      </c>
      <c r="Q8" s="175">
        <v>8492</v>
      </c>
      <c r="R8" s="175">
        <v>316436626</v>
      </c>
    </row>
    <row r="9" spans="1:18" ht="15" customHeight="1" x14ac:dyDescent="0.15">
      <c r="A9" s="174"/>
      <c r="B9" s="173" t="s">
        <v>97</v>
      </c>
      <c r="C9" s="9"/>
      <c r="D9" s="175">
        <v>397297</v>
      </c>
      <c r="E9" s="175">
        <v>216091</v>
      </c>
      <c r="F9" s="175">
        <v>201153</v>
      </c>
      <c r="G9" s="175">
        <v>175913</v>
      </c>
      <c r="H9" s="175">
        <v>540691</v>
      </c>
      <c r="I9" s="175">
        <v>249</v>
      </c>
      <c r="J9" s="175">
        <v>64</v>
      </c>
      <c r="K9" s="175">
        <v>56519</v>
      </c>
      <c r="L9" s="175">
        <v>32620076</v>
      </c>
      <c r="M9" s="175">
        <v>1993</v>
      </c>
      <c r="N9" s="175">
        <v>2714190</v>
      </c>
      <c r="O9" s="175">
        <v>115508</v>
      </c>
      <c r="P9" s="175">
        <v>761446560</v>
      </c>
      <c r="Q9" s="175">
        <v>8735</v>
      </c>
      <c r="R9" s="175">
        <v>335582473</v>
      </c>
    </row>
    <row r="10" spans="1:18" ht="4.5" customHeight="1" thickBot="1" x14ac:dyDescent="0.2">
      <c r="A10" s="172"/>
      <c r="B10" s="172"/>
      <c r="C10" s="171"/>
      <c r="D10" s="170"/>
      <c r="E10" s="170"/>
      <c r="F10" s="170"/>
      <c r="G10" s="170"/>
      <c r="H10" s="170"/>
      <c r="I10" s="170"/>
      <c r="J10" s="170"/>
      <c r="K10" s="170"/>
      <c r="L10" s="170"/>
      <c r="M10" s="170"/>
      <c r="N10" s="170"/>
      <c r="O10" s="170"/>
      <c r="P10" s="170"/>
      <c r="Q10" s="170"/>
      <c r="R10" s="170"/>
    </row>
    <row r="11" spans="1:18" ht="10.5" thickTop="1" x14ac:dyDescent="0.15"/>
    <row r="12" spans="1:18" ht="10.5" x14ac:dyDescent="0.15">
      <c r="D12" s="169"/>
    </row>
    <row r="15" spans="1:18" x14ac:dyDescent="0.15">
      <c r="F15" s="168"/>
    </row>
  </sheetData>
  <mergeCells count="18">
    <mergeCell ref="O4:P4"/>
    <mergeCell ref="Q4:R4"/>
    <mergeCell ref="B2:B5"/>
    <mergeCell ref="D2:E2"/>
    <mergeCell ref="F2:G2"/>
    <mergeCell ref="H2:J2"/>
    <mergeCell ref="K2:R2"/>
    <mergeCell ref="D3:D5"/>
    <mergeCell ref="E3:E5"/>
    <mergeCell ref="F3:F5"/>
    <mergeCell ref="G3:G5"/>
    <mergeCell ref="H3:H5"/>
    <mergeCell ref="I3:I5"/>
    <mergeCell ref="J3:J5"/>
    <mergeCell ref="K3:N3"/>
    <mergeCell ref="O3:R3"/>
    <mergeCell ref="K4:L4"/>
    <mergeCell ref="M4:N4"/>
  </mergeCells>
  <phoneticPr fontId="2"/>
  <printOptions horizontalCentered="1"/>
  <pageMargins left="0.19685039370078741" right="0" top="0.78740157480314965" bottom="0.59055118110236227" header="0.51181102362204722" footer="0.51181102362204722"/>
  <pageSetup paperSize="9" scale="120" orientation="landscape" r:id="rId1"/>
  <headerFooter alignWithMargins="0">
    <oddHeader>&amp;L&amp;9源泉所得・法人・酒・消費税関係&amp;R&amp;9&amp;F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0"/>
  <sheetViews>
    <sheetView zoomScaleNormal="100" zoomScaleSheetLayoutView="130" zoomScalePageLayoutView="130" workbookViewId="0"/>
  </sheetViews>
  <sheetFormatPr defaultColWidth="9.59765625" defaultRowHeight="9.75" x14ac:dyDescent="0.15"/>
  <cols>
    <col min="1" max="1" width="2" style="1" customWidth="1"/>
    <col min="2" max="2" width="19" style="1" customWidth="1"/>
    <col min="3" max="3" width="2" style="90" customWidth="1"/>
    <col min="4" max="4" width="21.19921875" style="90" customWidth="1"/>
    <col min="5" max="5" width="18.59765625" style="90" customWidth="1"/>
    <col min="6" max="6" width="21.19921875" style="90" customWidth="1"/>
    <col min="7" max="7" width="19.19921875" style="90" customWidth="1"/>
    <col min="8" max="9" width="25.3984375" style="90" customWidth="1"/>
    <col min="10" max="10" width="20.59765625" style="90" customWidth="1"/>
    <col min="11" max="11" width="25.3984375" style="90" customWidth="1"/>
    <col min="12" max="14" width="21.19921875" style="90" hidden="1" customWidth="1"/>
    <col min="15" max="15" width="11.19921875" style="90" customWidth="1"/>
    <col min="16" max="16384" width="9.59765625" style="90"/>
  </cols>
  <sheetData>
    <row r="1" spans="1:15" s="1" customFormat="1" ht="11.25" customHeight="1" thickBot="1" x14ac:dyDescent="0.2">
      <c r="K1" s="137" t="s">
        <v>260</v>
      </c>
    </row>
    <row r="2" spans="1:15" s="1" customFormat="1" ht="3" customHeight="1" thickTop="1" x14ac:dyDescent="0.15">
      <c r="A2" s="52"/>
      <c r="B2" s="52"/>
      <c r="C2" s="52"/>
      <c r="D2" s="222"/>
      <c r="E2" s="222"/>
      <c r="F2" s="52"/>
      <c r="G2" s="52"/>
      <c r="H2" s="222"/>
      <c r="I2" s="222"/>
      <c r="J2" s="222"/>
      <c r="K2" s="52"/>
      <c r="L2" s="222"/>
      <c r="M2" s="52"/>
      <c r="N2" s="52"/>
    </row>
    <row r="3" spans="1:15" s="1" customFormat="1" ht="12" customHeight="1" x14ac:dyDescent="0.15">
      <c r="A3" s="31"/>
      <c r="B3" s="373" t="s">
        <v>259</v>
      </c>
      <c r="C3" s="31"/>
      <c r="D3" s="369" t="s">
        <v>258</v>
      </c>
      <c r="E3" s="369" t="s">
        <v>283</v>
      </c>
      <c r="F3" s="371" t="s">
        <v>282</v>
      </c>
      <c r="G3" s="372"/>
      <c r="H3" s="365" t="s">
        <v>120</v>
      </c>
      <c r="I3" s="365" t="s">
        <v>119</v>
      </c>
      <c r="J3" s="365" t="s">
        <v>281</v>
      </c>
      <c r="K3" s="367" t="s">
        <v>254</v>
      </c>
      <c r="L3" s="369" t="s">
        <v>283</v>
      </c>
      <c r="M3" s="371" t="s">
        <v>282</v>
      </c>
      <c r="N3" s="372"/>
    </row>
    <row r="4" spans="1:15" s="1" customFormat="1" ht="12" customHeight="1" x14ac:dyDescent="0.15">
      <c r="A4" s="31"/>
      <c r="B4" s="374"/>
      <c r="C4" s="31"/>
      <c r="D4" s="370"/>
      <c r="E4" s="370"/>
      <c r="F4" s="234" t="s">
        <v>280</v>
      </c>
      <c r="G4" s="233" t="s">
        <v>279</v>
      </c>
      <c r="H4" s="366"/>
      <c r="I4" s="366"/>
      <c r="J4" s="366"/>
      <c r="K4" s="368"/>
      <c r="L4" s="370"/>
      <c r="M4" s="234" t="s">
        <v>280</v>
      </c>
      <c r="N4" s="233" t="s">
        <v>279</v>
      </c>
      <c r="O4" s="111"/>
    </row>
    <row r="5" spans="1:15" s="1" customFormat="1" ht="13.5" customHeight="1" x14ac:dyDescent="0.15">
      <c r="A5" s="230"/>
      <c r="B5" s="230"/>
      <c r="C5" s="229"/>
      <c r="D5" s="173" t="s">
        <v>22</v>
      </c>
      <c r="E5" s="173" t="s">
        <v>21</v>
      </c>
      <c r="F5" s="173" t="s">
        <v>22</v>
      </c>
      <c r="G5" s="173" t="s">
        <v>22</v>
      </c>
      <c r="H5" s="173" t="s">
        <v>22</v>
      </c>
      <c r="I5" s="173" t="s">
        <v>22</v>
      </c>
      <c r="J5" s="173" t="s">
        <v>21</v>
      </c>
      <c r="K5" s="173" t="s">
        <v>22</v>
      </c>
    </row>
    <row r="6" spans="1:15" ht="12" customHeight="1" x14ac:dyDescent="0.15">
      <c r="A6" s="22"/>
      <c r="B6" s="88" t="s">
        <v>252</v>
      </c>
      <c r="C6" s="16"/>
      <c r="D6" s="23">
        <v>1930600636</v>
      </c>
      <c r="E6" s="216">
        <v>99.999999999999986</v>
      </c>
      <c r="F6" s="23">
        <v>36952961</v>
      </c>
      <c r="G6" s="99">
        <v>0</v>
      </c>
      <c r="H6" s="23">
        <v>1967553597</v>
      </c>
      <c r="I6" s="23">
        <v>1921777360</v>
      </c>
      <c r="J6" s="216">
        <v>97.67344398077492</v>
      </c>
      <c r="K6" s="23">
        <v>-45776236</v>
      </c>
      <c r="O6" s="228"/>
    </row>
    <row r="7" spans="1:15" ht="12" customHeight="1" x14ac:dyDescent="0.15">
      <c r="A7" s="22"/>
      <c r="B7" s="88" t="s">
        <v>278</v>
      </c>
      <c r="C7" s="16"/>
      <c r="D7" s="23">
        <v>1820580600</v>
      </c>
      <c r="E7" s="216">
        <v>100</v>
      </c>
      <c r="F7" s="23">
        <v>33295060</v>
      </c>
      <c r="G7" s="99">
        <v>0</v>
      </c>
      <c r="H7" s="23">
        <v>1853875660</v>
      </c>
      <c r="I7" s="23">
        <v>1797731655</v>
      </c>
      <c r="J7" s="216">
        <v>97</v>
      </c>
      <c r="K7" s="23">
        <v>-56144005</v>
      </c>
    </row>
    <row r="8" spans="1:15" ht="12" customHeight="1" x14ac:dyDescent="0.15">
      <c r="A8" s="22"/>
      <c r="B8" s="88" t="s">
        <v>250</v>
      </c>
      <c r="C8" s="16"/>
      <c r="D8" s="23">
        <v>1861568547</v>
      </c>
      <c r="E8" s="216">
        <v>100</v>
      </c>
      <c r="F8" s="23">
        <v>41071591</v>
      </c>
      <c r="G8" s="99">
        <v>0</v>
      </c>
      <c r="H8" s="23">
        <v>1902640138</v>
      </c>
      <c r="I8" s="23">
        <v>1823382952</v>
      </c>
      <c r="J8" s="216">
        <v>95.8</v>
      </c>
      <c r="K8" s="23">
        <v>-79257185</v>
      </c>
      <c r="L8" s="90">
        <f>+SUM(L10:L26)</f>
        <v>99.999992429708428</v>
      </c>
      <c r="M8" s="226">
        <v>36635564457</v>
      </c>
    </row>
    <row r="9" spans="1:15" ht="8.25" customHeight="1" x14ac:dyDescent="0.15">
      <c r="A9" s="11"/>
      <c r="B9" s="11"/>
      <c r="C9" s="9"/>
      <c r="D9" s="175"/>
      <c r="E9" s="227"/>
      <c r="F9" s="175"/>
      <c r="G9" s="175"/>
      <c r="H9" s="175"/>
      <c r="I9" s="175"/>
      <c r="J9" s="216"/>
      <c r="K9" s="175"/>
    </row>
    <row r="10" spans="1:15" ht="12" customHeight="1" x14ac:dyDescent="0.15">
      <c r="A10" s="11"/>
      <c r="B10" s="87" t="s">
        <v>277</v>
      </c>
      <c r="C10" s="9"/>
      <c r="D10" s="225">
        <v>3759096</v>
      </c>
      <c r="E10" s="54">
        <v>0.2</v>
      </c>
      <c r="F10" s="98">
        <v>0</v>
      </c>
      <c r="G10" s="98">
        <v>0</v>
      </c>
      <c r="H10" s="175">
        <v>3759096</v>
      </c>
      <c r="I10" s="175">
        <v>3559001</v>
      </c>
      <c r="J10" s="54">
        <v>94.7</v>
      </c>
      <c r="K10" s="175">
        <v>-200094</v>
      </c>
      <c r="L10" s="90">
        <f>K10/K8*100</f>
        <v>0.25246165379201896</v>
      </c>
      <c r="M10" s="90">
        <v>0</v>
      </c>
      <c r="O10" s="91"/>
    </row>
    <row r="11" spans="1:15" ht="12" customHeight="1" x14ac:dyDescent="0.15">
      <c r="A11" s="11"/>
      <c r="B11" s="87" t="s">
        <v>276</v>
      </c>
      <c r="C11" s="9"/>
      <c r="D11" s="225">
        <v>301750418</v>
      </c>
      <c r="E11" s="54">
        <v>16.2</v>
      </c>
      <c r="F11" s="101">
        <v>2838877</v>
      </c>
      <c r="G11" s="98">
        <v>0</v>
      </c>
      <c r="H11" s="175">
        <v>304589295</v>
      </c>
      <c r="I11" s="175">
        <v>299069456</v>
      </c>
      <c r="J11" s="7">
        <v>98.2</v>
      </c>
      <c r="K11" s="175">
        <v>-5519839</v>
      </c>
      <c r="L11" s="90">
        <f>+K11/K8*100</f>
        <v>6.9644651144246419</v>
      </c>
      <c r="M11" s="226">
        <v>1205830843</v>
      </c>
    </row>
    <row r="12" spans="1:15" ht="12" customHeight="1" x14ac:dyDescent="0.15">
      <c r="A12" s="11"/>
      <c r="B12" s="87" t="s">
        <v>275</v>
      </c>
      <c r="C12" s="9"/>
      <c r="D12" s="225">
        <v>11006369</v>
      </c>
      <c r="E12" s="54">
        <v>0.6</v>
      </c>
      <c r="F12" s="101">
        <v>48758</v>
      </c>
      <c r="G12" s="98">
        <v>0</v>
      </c>
      <c r="H12" s="175">
        <v>11055127</v>
      </c>
      <c r="I12" s="175">
        <v>10310868</v>
      </c>
      <c r="J12" s="7">
        <v>93.3</v>
      </c>
      <c r="K12" s="175">
        <v>-744258</v>
      </c>
      <c r="L12" s="90">
        <f>+K12/K8*100</f>
        <v>0.93904167805101824</v>
      </c>
      <c r="M12" s="226">
        <v>23405600</v>
      </c>
    </row>
    <row r="13" spans="1:15" ht="12" customHeight="1" x14ac:dyDescent="0.15">
      <c r="A13" s="11"/>
      <c r="B13" s="87" t="s">
        <v>274</v>
      </c>
      <c r="C13" s="9"/>
      <c r="D13" s="225">
        <v>279169932</v>
      </c>
      <c r="E13" s="54">
        <v>15</v>
      </c>
      <c r="F13" s="101">
        <v>354482</v>
      </c>
      <c r="G13" s="101">
        <v>40000</v>
      </c>
      <c r="H13" s="175">
        <v>279564414</v>
      </c>
      <c r="I13" s="175">
        <v>275661344</v>
      </c>
      <c r="J13" s="7">
        <v>98.6</v>
      </c>
      <c r="K13" s="175">
        <v>-3903069</v>
      </c>
      <c r="L13" s="90">
        <f>+K13/K8*100</f>
        <v>4.9245617290091737</v>
      </c>
      <c r="M13" s="226">
        <v>5703496354</v>
      </c>
      <c r="N13" s="213">
        <v>2000000</v>
      </c>
    </row>
    <row r="14" spans="1:15" ht="12" customHeight="1" x14ac:dyDescent="0.15">
      <c r="A14" s="11"/>
      <c r="B14" s="87" t="s">
        <v>273</v>
      </c>
      <c r="C14" s="9"/>
      <c r="D14" s="225">
        <v>195528250</v>
      </c>
      <c r="E14" s="54">
        <v>10.5</v>
      </c>
      <c r="F14" s="101">
        <v>636940</v>
      </c>
      <c r="G14" s="101">
        <v>284474</v>
      </c>
      <c r="H14" s="175">
        <v>196449664</v>
      </c>
      <c r="I14" s="175">
        <v>194756321</v>
      </c>
      <c r="J14" s="7">
        <v>99.1</v>
      </c>
      <c r="K14" s="175">
        <v>-1693342</v>
      </c>
      <c r="L14" s="90">
        <f>+K14/K8*100</f>
        <v>2.1365154465175618</v>
      </c>
      <c r="M14" s="226">
        <v>40067600</v>
      </c>
    </row>
    <row r="15" spans="1:15" ht="4.5" customHeight="1" x14ac:dyDescent="0.15">
      <c r="A15" s="11"/>
      <c r="B15" s="11"/>
      <c r="C15" s="96"/>
      <c r="D15" s="175"/>
      <c r="E15" s="7"/>
      <c r="F15" s="175"/>
      <c r="G15" s="23"/>
      <c r="H15" s="175"/>
      <c r="I15" s="216"/>
      <c r="J15" s="175"/>
      <c r="K15" s="213"/>
      <c r="L15" s="213"/>
      <c r="M15" s="215"/>
    </row>
    <row r="16" spans="1:15" ht="12" customHeight="1" x14ac:dyDescent="0.15">
      <c r="A16" s="11"/>
      <c r="B16" s="87" t="s">
        <v>272</v>
      </c>
      <c r="C16" s="9"/>
      <c r="D16" s="225">
        <v>6938327</v>
      </c>
      <c r="E16" s="54">
        <v>0.4</v>
      </c>
      <c r="F16" s="101">
        <v>17584</v>
      </c>
      <c r="G16" s="99">
        <v>0</v>
      </c>
      <c r="H16" s="175">
        <v>6955911</v>
      </c>
      <c r="I16" s="175">
        <v>6688489</v>
      </c>
      <c r="J16" s="7">
        <v>96.2</v>
      </c>
      <c r="K16" s="175">
        <v>-267421</v>
      </c>
      <c r="L16" s="90">
        <f>+K16/K8*100</f>
        <v>0.33740915728965143</v>
      </c>
      <c r="M16" s="226">
        <v>145311000</v>
      </c>
    </row>
    <row r="17" spans="1:14" ht="12" customHeight="1" x14ac:dyDescent="0.15">
      <c r="A17" s="11"/>
      <c r="B17" s="87" t="s">
        <v>271</v>
      </c>
      <c r="C17" s="9"/>
      <c r="D17" s="225">
        <v>15679118</v>
      </c>
      <c r="E17" s="54">
        <v>0.8</v>
      </c>
      <c r="F17" s="101">
        <v>3204589</v>
      </c>
      <c r="G17" s="101">
        <v>111891</v>
      </c>
      <c r="H17" s="175">
        <v>18995598</v>
      </c>
      <c r="I17" s="175">
        <v>14662075</v>
      </c>
      <c r="J17" s="7">
        <v>77.2</v>
      </c>
      <c r="K17" s="175">
        <v>-4333523</v>
      </c>
      <c r="L17" s="90">
        <f>+K17/K8*100</f>
        <v>5.4676721107367117</v>
      </c>
      <c r="M17" s="226">
        <v>3188774016</v>
      </c>
    </row>
    <row r="18" spans="1:14" ht="12" customHeight="1" x14ac:dyDescent="0.15">
      <c r="A18" s="11"/>
      <c r="B18" s="87" t="s">
        <v>270</v>
      </c>
      <c r="C18" s="9"/>
      <c r="D18" s="225">
        <v>21068599</v>
      </c>
      <c r="E18" s="54">
        <v>1.1000000000000001</v>
      </c>
      <c r="F18" s="101">
        <v>22500</v>
      </c>
      <c r="G18" s="98">
        <v>0</v>
      </c>
      <c r="H18" s="175">
        <v>21091099</v>
      </c>
      <c r="I18" s="175">
        <v>13757816</v>
      </c>
      <c r="J18" s="7">
        <v>65.2</v>
      </c>
      <c r="K18" s="175">
        <v>-7333282</v>
      </c>
      <c r="L18" s="90">
        <f>+K18/K8*100</f>
        <v>9.2525138257181361</v>
      </c>
      <c r="M18" s="226">
        <v>3587209000</v>
      </c>
    </row>
    <row r="19" spans="1:14" ht="12" customHeight="1" x14ac:dyDescent="0.15">
      <c r="A19" s="11"/>
      <c r="B19" s="87" t="s">
        <v>269</v>
      </c>
      <c r="C19" s="9"/>
      <c r="D19" s="225">
        <v>122656220</v>
      </c>
      <c r="E19" s="54">
        <v>6.6</v>
      </c>
      <c r="F19" s="101">
        <v>29353368</v>
      </c>
      <c r="G19" s="98">
        <v>0</v>
      </c>
      <c r="H19" s="175">
        <v>152009588</v>
      </c>
      <c r="I19" s="175">
        <v>114926889</v>
      </c>
      <c r="J19" s="7">
        <v>75.599999999999994</v>
      </c>
      <c r="K19" s="175">
        <v>-37082699</v>
      </c>
      <c r="L19" s="90">
        <f>+K19/K8*100</f>
        <v>46.787807313620839</v>
      </c>
      <c r="M19" s="226">
        <v>17652401229</v>
      </c>
    </row>
    <row r="20" spans="1:14" ht="12" customHeight="1" x14ac:dyDescent="0.15">
      <c r="A20" s="11"/>
      <c r="B20" s="87" t="s">
        <v>268</v>
      </c>
      <c r="C20" s="9"/>
      <c r="D20" s="225">
        <v>198139989</v>
      </c>
      <c r="E20" s="54">
        <v>10.6</v>
      </c>
      <c r="F20" s="101">
        <v>781309</v>
      </c>
      <c r="G20" s="98">
        <v>0</v>
      </c>
      <c r="H20" s="175">
        <v>198921298</v>
      </c>
      <c r="I20" s="175">
        <v>197158553</v>
      </c>
      <c r="J20" s="7">
        <v>99.1</v>
      </c>
      <c r="K20" s="175">
        <v>-1762744</v>
      </c>
      <c r="L20" s="90">
        <f>+K20/K8*100</f>
        <v>2.2240810091854764</v>
      </c>
      <c r="M20" s="226">
        <v>800777106</v>
      </c>
    </row>
    <row r="21" spans="1:14" ht="4.5" customHeight="1" x14ac:dyDescent="0.15">
      <c r="A21" s="11"/>
      <c r="B21" s="11"/>
      <c r="C21" s="96"/>
      <c r="D21" s="175"/>
      <c r="E21" s="7"/>
      <c r="F21" s="175"/>
      <c r="G21" s="23"/>
      <c r="H21" s="175"/>
      <c r="I21" s="216"/>
      <c r="J21" s="175"/>
      <c r="K21" s="213"/>
      <c r="L21" s="213"/>
      <c r="M21" s="215"/>
    </row>
    <row r="22" spans="1:14" ht="12" customHeight="1" x14ac:dyDescent="0.15">
      <c r="A22" s="11"/>
      <c r="B22" s="87" t="s">
        <v>267</v>
      </c>
      <c r="C22" s="9"/>
      <c r="D22" s="225">
        <v>399848078</v>
      </c>
      <c r="E22" s="54">
        <v>21.5</v>
      </c>
      <c r="F22" s="101">
        <v>3719453</v>
      </c>
      <c r="G22" s="98">
        <v>0</v>
      </c>
      <c r="H22" s="175">
        <v>403567531</v>
      </c>
      <c r="I22" s="175">
        <v>397733695</v>
      </c>
      <c r="J22" s="7">
        <v>98.6</v>
      </c>
      <c r="K22" s="175">
        <v>-5833835</v>
      </c>
      <c r="L22" s="90">
        <f>+K22/K8*100</f>
        <v>7.3606386600785783</v>
      </c>
      <c r="M22" s="226">
        <v>3343566431</v>
      </c>
    </row>
    <row r="23" spans="1:14" ht="12" customHeight="1" x14ac:dyDescent="0.15">
      <c r="A23" s="11"/>
      <c r="B23" s="87" t="s">
        <v>266</v>
      </c>
      <c r="C23" s="9"/>
      <c r="D23" s="225">
        <v>12170221</v>
      </c>
      <c r="E23" s="54">
        <v>0.7</v>
      </c>
      <c r="F23" s="101">
        <v>93727</v>
      </c>
      <c r="G23" s="98">
        <v>0</v>
      </c>
      <c r="H23" s="175">
        <v>12263948</v>
      </c>
      <c r="I23" s="175">
        <v>1891445</v>
      </c>
      <c r="J23" s="7">
        <v>15.4</v>
      </c>
      <c r="K23" s="175">
        <v>-10372502</v>
      </c>
      <c r="L23" s="90">
        <f>+K23/K8*100</f>
        <v>13.087144086684379</v>
      </c>
      <c r="M23" s="226">
        <v>905725278</v>
      </c>
    </row>
    <row r="24" spans="1:14" ht="12" customHeight="1" x14ac:dyDescent="0.15">
      <c r="A24" s="11"/>
      <c r="B24" s="87" t="s">
        <v>265</v>
      </c>
      <c r="C24" s="9"/>
      <c r="D24" s="225">
        <v>293347805</v>
      </c>
      <c r="E24" s="54">
        <v>15.8</v>
      </c>
      <c r="F24" s="98">
        <v>0</v>
      </c>
      <c r="G24" s="98">
        <v>0</v>
      </c>
      <c r="H24" s="175">
        <v>293347805</v>
      </c>
      <c r="I24" s="175">
        <v>293206287</v>
      </c>
      <c r="J24" s="7">
        <v>100</v>
      </c>
      <c r="K24" s="175">
        <v>-141517</v>
      </c>
      <c r="L24" s="90">
        <f>+K24/K8*100</f>
        <v>0.17855415884376918</v>
      </c>
      <c r="M24" s="224">
        <v>0</v>
      </c>
    </row>
    <row r="25" spans="1:14" ht="12" customHeight="1" x14ac:dyDescent="0.15">
      <c r="A25" s="11"/>
      <c r="B25" s="87" t="s">
        <v>264</v>
      </c>
      <c r="C25" s="9"/>
      <c r="D25" s="225">
        <v>6125</v>
      </c>
      <c r="E25" s="54">
        <v>0</v>
      </c>
      <c r="F25" s="98">
        <v>0</v>
      </c>
      <c r="G25" s="98">
        <v>0</v>
      </c>
      <c r="H25" s="175">
        <v>6125</v>
      </c>
      <c r="I25" s="175">
        <v>706</v>
      </c>
      <c r="J25" s="7">
        <v>11.5</v>
      </c>
      <c r="K25" s="175">
        <v>-5419</v>
      </c>
      <c r="L25" s="90">
        <f>+K25/K8*100</f>
        <v>6.8372350090405059E-3</v>
      </c>
      <c r="M25" s="224">
        <v>0</v>
      </c>
    </row>
    <row r="26" spans="1:14" ht="12" customHeight="1" x14ac:dyDescent="0.15">
      <c r="A26" s="11"/>
      <c r="B26" s="87" t="s">
        <v>263</v>
      </c>
      <c r="C26" s="9"/>
      <c r="D26" s="225">
        <v>500000</v>
      </c>
      <c r="E26" s="54">
        <v>0</v>
      </c>
      <c r="F26" s="98">
        <v>0</v>
      </c>
      <c r="G26" s="225">
        <v>-436365</v>
      </c>
      <c r="H26" s="175">
        <v>63635</v>
      </c>
      <c r="I26" s="98">
        <v>0</v>
      </c>
      <c r="J26" s="98">
        <v>0</v>
      </c>
      <c r="K26" s="175">
        <v>-63635</v>
      </c>
      <c r="L26" s="90">
        <f>+K26/K8*100</f>
        <v>8.0289250747424351E-2</v>
      </c>
      <c r="M26" s="224">
        <v>0</v>
      </c>
      <c r="N26" s="213">
        <v>-2000000</v>
      </c>
    </row>
    <row r="27" spans="1:14" ht="3" customHeight="1" thickBot="1" x14ac:dyDescent="0.2">
      <c r="A27" s="4"/>
      <c r="B27" s="4"/>
      <c r="C27" s="93"/>
      <c r="D27" s="206"/>
      <c r="E27" s="206"/>
      <c r="F27" s="206"/>
      <c r="G27" s="206"/>
      <c r="H27" s="206"/>
      <c r="I27" s="206"/>
      <c r="J27" s="2" t="s">
        <v>262</v>
      </c>
      <c r="K27" s="206"/>
      <c r="L27" s="206"/>
      <c r="M27" s="206"/>
      <c r="N27" s="206"/>
    </row>
    <row r="28" spans="1:14" ht="3" customHeight="1" thickTop="1" x14ac:dyDescent="0.15"/>
    <row r="29" spans="1:14" x14ac:dyDescent="0.15">
      <c r="B29" s="1" t="s">
        <v>261</v>
      </c>
    </row>
    <row r="30" spans="1:14" x14ac:dyDescent="0.15">
      <c r="E30" s="217"/>
      <c r="F30" s="91"/>
    </row>
  </sheetData>
  <mergeCells count="10">
    <mergeCell ref="J3:J4"/>
    <mergeCell ref="K3:K4"/>
    <mergeCell ref="L3:L4"/>
    <mergeCell ref="M3:N3"/>
    <mergeCell ref="B3:B4"/>
    <mergeCell ref="D3:D4"/>
    <mergeCell ref="E3:E4"/>
    <mergeCell ref="F3:G3"/>
    <mergeCell ref="H3:H4"/>
    <mergeCell ref="I3:I4"/>
  </mergeCells>
  <phoneticPr fontId="2"/>
  <pageMargins left="0.70866141732283472" right="0.70866141732283472" top="0.74803149606299213" bottom="0.74803149606299213" header="0.31496062992125984" footer="0.31496062992125984"/>
  <pageSetup paperSize="8" scale="150" orientation="landscape" r:id="rId1"/>
  <headerFooter>
    <oddHeader>&amp;L&amp;9一般会計歳出決算額&amp;R&amp;9&amp;F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6"/>
  <sheetViews>
    <sheetView zoomScaleNormal="100" zoomScaleSheetLayoutView="150" zoomScalePageLayoutView="124" workbookViewId="0"/>
  </sheetViews>
  <sheetFormatPr defaultRowHeight="9.75" x14ac:dyDescent="0.15"/>
  <cols>
    <col min="1" max="1" width="0.3984375" style="90" customWidth="1"/>
    <col min="2" max="2" width="8.3984375" style="1" customWidth="1"/>
    <col min="3" max="3" width="2.3984375" style="1" customWidth="1"/>
    <col min="4" max="4" width="12" style="1" customWidth="1"/>
    <col min="5" max="5" width="1" style="90" customWidth="1"/>
    <col min="6" max="6" width="19.59765625" style="90" customWidth="1"/>
    <col min="7" max="7" width="14.59765625" style="90" customWidth="1"/>
    <col min="8" max="8" width="14.3984375" style="90" customWidth="1"/>
    <col min="9" max="10" width="20" style="90" customWidth="1"/>
    <col min="11" max="11" width="20.19921875" style="90" customWidth="1"/>
    <col min="12" max="12" width="9.59765625" style="90"/>
    <col min="13" max="13" width="13.796875" style="90" bestFit="1" customWidth="1"/>
    <col min="14" max="14" width="11.3984375" style="90" bestFit="1" customWidth="1"/>
    <col min="15" max="15" width="9.59765625" style="90"/>
    <col min="16" max="18" width="13.796875" style="90" bestFit="1" customWidth="1"/>
    <col min="19" max="16384" width="9.59765625" style="90"/>
  </cols>
  <sheetData>
    <row r="1" spans="1:14" s="1" customFormat="1" ht="14.25" customHeight="1" thickBot="1" x14ac:dyDescent="0.2">
      <c r="B1" s="37" t="s">
        <v>42</v>
      </c>
      <c r="K1" s="29" t="s">
        <v>125</v>
      </c>
    </row>
    <row r="2" spans="1:14" s="1" customFormat="1" ht="36" customHeight="1" thickTop="1" x14ac:dyDescent="0.15">
      <c r="A2" s="116"/>
      <c r="B2" s="382" t="s">
        <v>124</v>
      </c>
      <c r="C2" s="382"/>
      <c r="D2" s="382"/>
      <c r="E2" s="116"/>
      <c r="F2" s="114" t="s">
        <v>123</v>
      </c>
      <c r="G2" s="115" t="s">
        <v>122</v>
      </c>
      <c r="H2" s="114" t="s">
        <v>121</v>
      </c>
      <c r="I2" s="113" t="s">
        <v>120</v>
      </c>
      <c r="J2" s="113" t="s">
        <v>40</v>
      </c>
      <c r="K2" s="112" t="s">
        <v>119</v>
      </c>
      <c r="L2" s="111"/>
    </row>
    <row r="3" spans="1:14" ht="21" customHeight="1" x14ac:dyDescent="0.15">
      <c r="A3" s="38"/>
      <c r="B3" s="383" t="s">
        <v>118</v>
      </c>
      <c r="C3" s="383"/>
      <c r="D3" s="383"/>
      <c r="E3" s="32"/>
      <c r="F3" s="109"/>
      <c r="G3" s="109"/>
      <c r="H3" s="109"/>
      <c r="I3" s="109"/>
      <c r="J3" s="109"/>
      <c r="K3" s="109"/>
    </row>
    <row r="4" spans="1:14" x14ac:dyDescent="0.15">
      <c r="A4" s="13"/>
      <c r="B4" s="107" t="s">
        <v>100</v>
      </c>
      <c r="C4" s="142"/>
      <c r="D4" s="106" t="s">
        <v>117</v>
      </c>
      <c r="E4" s="16"/>
      <c r="F4" s="108">
        <v>1241456069</v>
      </c>
      <c r="G4" s="99">
        <v>0</v>
      </c>
      <c r="H4" s="108">
        <v>1987802</v>
      </c>
      <c r="I4" s="108">
        <v>1243443871</v>
      </c>
      <c r="J4" s="108">
        <v>1252326516</v>
      </c>
      <c r="K4" s="108">
        <v>1238376631</v>
      </c>
    </row>
    <row r="5" spans="1:14" x14ac:dyDescent="0.15">
      <c r="A5" s="13"/>
      <c r="B5" s="22"/>
      <c r="C5" s="22"/>
      <c r="D5" s="106"/>
      <c r="E5" s="16"/>
      <c r="F5" s="108"/>
      <c r="G5" s="108"/>
      <c r="H5" s="108"/>
      <c r="I5" s="108"/>
      <c r="J5" s="108"/>
      <c r="K5" s="108"/>
    </row>
    <row r="6" spans="1:14" x14ac:dyDescent="0.15">
      <c r="A6" s="13"/>
      <c r="C6" s="142"/>
      <c r="D6" s="106" t="s">
        <v>116</v>
      </c>
      <c r="E6" s="16"/>
      <c r="F6" s="108">
        <v>2025122654</v>
      </c>
      <c r="G6" s="99">
        <v>0</v>
      </c>
      <c r="H6" s="108">
        <v>1922611</v>
      </c>
      <c r="I6" s="108">
        <v>2027045265</v>
      </c>
      <c r="J6" s="108">
        <v>2035252873</v>
      </c>
      <c r="K6" s="108">
        <v>2008011132</v>
      </c>
    </row>
    <row r="7" spans="1:14" x14ac:dyDescent="0.15">
      <c r="A7" s="13"/>
      <c r="C7" s="22"/>
      <c r="D7" s="106"/>
      <c r="E7" s="16"/>
      <c r="F7" s="108"/>
      <c r="G7" s="108"/>
      <c r="H7" s="108"/>
      <c r="I7" s="108"/>
      <c r="J7" s="108"/>
      <c r="K7" s="108"/>
    </row>
    <row r="8" spans="1:14" x14ac:dyDescent="0.15">
      <c r="A8" s="13"/>
      <c r="B8" s="107" t="s">
        <v>96</v>
      </c>
      <c r="C8" s="142"/>
      <c r="D8" s="106" t="s">
        <v>115</v>
      </c>
      <c r="E8" s="16"/>
      <c r="F8" s="108">
        <v>2063322010</v>
      </c>
      <c r="G8" s="99">
        <v>0</v>
      </c>
      <c r="H8" s="108">
        <v>1876066</v>
      </c>
      <c r="I8" s="108">
        <v>2065198076</v>
      </c>
      <c r="J8" s="108">
        <v>2058064017</v>
      </c>
      <c r="K8" s="108">
        <v>2043330144</v>
      </c>
    </row>
    <row r="9" spans="1:14" x14ac:dyDescent="0.15">
      <c r="A9" s="94"/>
      <c r="B9" s="11"/>
      <c r="C9" s="11"/>
      <c r="D9" s="11"/>
      <c r="E9" s="96"/>
      <c r="F9" s="59"/>
      <c r="G9" s="104"/>
      <c r="H9" s="59"/>
      <c r="I9" s="105"/>
      <c r="J9" s="59"/>
      <c r="K9" s="59"/>
    </row>
    <row r="10" spans="1:14" ht="15" customHeight="1" x14ac:dyDescent="0.15">
      <c r="A10" s="11"/>
      <c r="B10" s="376"/>
      <c r="C10" s="376"/>
      <c r="D10" s="376"/>
      <c r="E10" s="9"/>
      <c r="F10" s="59"/>
      <c r="G10" s="104"/>
      <c r="H10" s="103"/>
      <c r="I10" s="59"/>
      <c r="J10" s="59"/>
      <c r="K10" s="59"/>
    </row>
    <row r="11" spans="1:14" ht="15" customHeight="1" x14ac:dyDescent="0.15">
      <c r="A11" s="11"/>
      <c r="B11" s="375" t="s">
        <v>114</v>
      </c>
      <c r="C11" s="380"/>
      <c r="D11" s="380"/>
      <c r="E11" s="9"/>
      <c r="F11" s="101">
        <v>7860176</v>
      </c>
      <c r="G11" s="99">
        <v>0</v>
      </c>
      <c r="H11" s="101">
        <v>281300</v>
      </c>
      <c r="I11" s="101">
        <v>8141476</v>
      </c>
      <c r="J11" s="101">
        <v>8470106</v>
      </c>
      <c r="K11" s="101">
        <v>7537101</v>
      </c>
    </row>
    <row r="12" spans="1:14" ht="15" customHeight="1" x14ac:dyDescent="0.15">
      <c r="A12" s="11"/>
      <c r="B12" s="376" t="s">
        <v>113</v>
      </c>
      <c r="C12" s="377"/>
      <c r="D12" s="377"/>
      <c r="E12" s="9"/>
      <c r="F12" s="101">
        <v>678842691</v>
      </c>
      <c r="G12" s="99">
        <v>0</v>
      </c>
      <c r="H12" s="99">
        <v>0</v>
      </c>
      <c r="I12" s="101">
        <v>678842691</v>
      </c>
      <c r="J12" s="101">
        <v>678704510</v>
      </c>
      <c r="K12" s="101">
        <v>678704510</v>
      </c>
    </row>
    <row r="13" spans="1:14" ht="15" customHeight="1" x14ac:dyDescent="0.15">
      <c r="A13" s="11"/>
      <c r="B13" s="378" t="s">
        <v>112</v>
      </c>
      <c r="C13" s="379"/>
      <c r="D13" s="379"/>
      <c r="E13" s="9"/>
      <c r="F13" s="101">
        <v>371000</v>
      </c>
      <c r="G13" s="99">
        <v>0</v>
      </c>
      <c r="H13" s="99">
        <v>0</v>
      </c>
      <c r="I13" s="101">
        <v>371000</v>
      </c>
      <c r="J13" s="101">
        <v>377879</v>
      </c>
      <c r="K13" s="101">
        <v>360000</v>
      </c>
      <c r="N13" s="102"/>
    </row>
    <row r="14" spans="1:14" ht="15" customHeight="1" x14ac:dyDescent="0.15">
      <c r="A14" s="11"/>
      <c r="B14" s="376" t="s">
        <v>111</v>
      </c>
      <c r="C14" s="377"/>
      <c r="D14" s="377"/>
      <c r="E14" s="9"/>
      <c r="F14" s="101">
        <v>576755697</v>
      </c>
      <c r="G14" s="99">
        <v>0</v>
      </c>
      <c r="H14" s="99">
        <v>0</v>
      </c>
      <c r="I14" s="101">
        <v>576755697</v>
      </c>
      <c r="J14" s="101">
        <v>573508660</v>
      </c>
      <c r="K14" s="101">
        <v>573508660</v>
      </c>
    </row>
    <row r="15" spans="1:14" ht="15" customHeight="1" x14ac:dyDescent="0.15">
      <c r="A15" s="11"/>
      <c r="B15" s="376" t="s">
        <v>110</v>
      </c>
      <c r="C15" s="377"/>
      <c r="D15" s="377"/>
      <c r="E15" s="9"/>
      <c r="F15" s="101">
        <v>542039</v>
      </c>
      <c r="G15" s="99">
        <v>0</v>
      </c>
      <c r="H15" s="99">
        <v>0</v>
      </c>
      <c r="I15" s="101">
        <v>542039</v>
      </c>
      <c r="J15" s="101">
        <v>116601</v>
      </c>
      <c r="K15" s="101">
        <v>116601</v>
      </c>
    </row>
    <row r="16" spans="1:14" ht="4.5" customHeight="1" x14ac:dyDescent="0.15">
      <c r="A16" s="11"/>
      <c r="B16" s="11"/>
      <c r="C16" s="96"/>
      <c r="D16" s="175"/>
      <c r="E16" s="7"/>
      <c r="F16" s="175"/>
      <c r="G16" s="23"/>
      <c r="H16" s="175"/>
      <c r="I16" s="216"/>
      <c r="J16" s="175"/>
      <c r="K16" s="213"/>
      <c r="L16" s="213"/>
      <c r="M16" s="215"/>
    </row>
    <row r="17" spans="1:13" ht="15" customHeight="1" x14ac:dyDescent="0.15">
      <c r="A17" s="11"/>
      <c r="B17" s="375" t="s">
        <v>107</v>
      </c>
      <c r="C17" s="377"/>
      <c r="D17" s="377"/>
      <c r="E17" s="9"/>
      <c r="F17" s="101">
        <v>125665</v>
      </c>
      <c r="G17" s="99">
        <v>0</v>
      </c>
      <c r="H17" s="99">
        <v>0</v>
      </c>
      <c r="I17" s="101">
        <v>125665</v>
      </c>
      <c r="J17" s="101">
        <v>156784</v>
      </c>
      <c r="K17" s="101">
        <v>68000</v>
      </c>
    </row>
    <row r="18" spans="1:13" ht="15" customHeight="1" x14ac:dyDescent="0.15">
      <c r="A18" s="11"/>
      <c r="B18" s="376" t="s">
        <v>106</v>
      </c>
      <c r="C18" s="377"/>
      <c r="D18" s="377"/>
      <c r="E18" s="9"/>
      <c r="F18" s="101">
        <v>35933</v>
      </c>
      <c r="G18" s="99">
        <v>0</v>
      </c>
      <c r="H18" s="101">
        <v>0</v>
      </c>
      <c r="I18" s="101">
        <v>35933</v>
      </c>
      <c r="J18" s="101">
        <v>65890</v>
      </c>
      <c r="K18" s="101">
        <v>14528</v>
      </c>
    </row>
    <row r="19" spans="1:13" ht="15" customHeight="1" x14ac:dyDescent="0.15">
      <c r="A19" s="11"/>
      <c r="B19" s="378" t="s">
        <v>108</v>
      </c>
      <c r="C19" s="379"/>
      <c r="D19" s="379"/>
      <c r="E19" s="9"/>
      <c r="F19" s="101">
        <v>8657017</v>
      </c>
      <c r="G19" s="99">
        <v>0</v>
      </c>
      <c r="H19" s="101">
        <v>29423</v>
      </c>
      <c r="I19" s="101">
        <v>8686440</v>
      </c>
      <c r="J19" s="101">
        <v>8487752</v>
      </c>
      <c r="K19" s="101">
        <v>8405825</v>
      </c>
    </row>
    <row r="20" spans="1:13" ht="15" customHeight="1" x14ac:dyDescent="0.15">
      <c r="A20" s="11"/>
      <c r="B20" s="376" t="s">
        <v>233</v>
      </c>
      <c r="C20" s="377"/>
      <c r="D20" s="377"/>
      <c r="E20" s="9"/>
      <c r="F20" s="101">
        <v>123094</v>
      </c>
      <c r="G20" s="99">
        <v>0</v>
      </c>
      <c r="H20" s="99">
        <v>0</v>
      </c>
      <c r="I20" s="101">
        <v>123094</v>
      </c>
      <c r="J20" s="101">
        <v>167501</v>
      </c>
      <c r="K20" s="101">
        <v>22224</v>
      </c>
    </row>
    <row r="21" spans="1:13" ht="15" customHeight="1" x14ac:dyDescent="0.15">
      <c r="A21" s="11"/>
      <c r="B21" s="378" t="s">
        <v>105</v>
      </c>
      <c r="C21" s="379"/>
      <c r="D21" s="379"/>
      <c r="E21" s="9"/>
      <c r="F21" s="101">
        <v>631</v>
      </c>
      <c r="G21" s="99">
        <v>0</v>
      </c>
      <c r="H21" s="99">
        <v>0</v>
      </c>
      <c r="I21" s="101">
        <v>631</v>
      </c>
      <c r="J21" s="101">
        <v>536</v>
      </c>
      <c r="K21" s="101">
        <v>536</v>
      </c>
    </row>
    <row r="22" spans="1:13" ht="4.5" customHeight="1" x14ac:dyDescent="0.15">
      <c r="A22" s="11"/>
      <c r="B22" s="11"/>
      <c r="C22" s="96"/>
      <c r="D22" s="175"/>
      <c r="E22" s="7"/>
      <c r="F22" s="175"/>
      <c r="G22" s="23"/>
      <c r="H22" s="175"/>
      <c r="I22" s="216"/>
      <c r="J22" s="175"/>
      <c r="K22" s="213"/>
      <c r="L22" s="213"/>
      <c r="M22" s="215"/>
    </row>
    <row r="23" spans="1:13" ht="15" customHeight="1" x14ac:dyDescent="0.15">
      <c r="A23" s="11"/>
      <c r="B23" s="375" t="s">
        <v>109</v>
      </c>
      <c r="C23" s="380"/>
      <c r="D23" s="380"/>
      <c r="E23" s="9"/>
      <c r="F23" s="101">
        <v>552812</v>
      </c>
      <c r="G23" s="99">
        <v>0</v>
      </c>
      <c r="H23" s="99">
        <v>0</v>
      </c>
      <c r="I23" s="101">
        <v>552812</v>
      </c>
      <c r="J23" s="101">
        <v>588510</v>
      </c>
      <c r="K23" s="101">
        <v>438296</v>
      </c>
    </row>
    <row r="24" spans="1:13" ht="15" customHeight="1" x14ac:dyDescent="0.15">
      <c r="A24" s="11"/>
      <c r="B24" s="375" t="s">
        <v>234</v>
      </c>
      <c r="C24" s="380"/>
      <c r="D24" s="380"/>
      <c r="E24" s="9"/>
      <c r="F24" s="101">
        <v>745283981</v>
      </c>
      <c r="G24" s="99">
        <v>0</v>
      </c>
      <c r="H24" s="99">
        <v>0</v>
      </c>
      <c r="I24" s="101">
        <v>745283981</v>
      </c>
      <c r="J24" s="101">
        <v>744528305</v>
      </c>
      <c r="K24" s="101">
        <v>733891107</v>
      </c>
    </row>
    <row r="25" spans="1:13" ht="15" customHeight="1" x14ac:dyDescent="0.15">
      <c r="A25" s="11"/>
      <c r="B25" s="381" t="s">
        <v>104</v>
      </c>
      <c r="C25" s="381"/>
      <c r="D25" s="381"/>
      <c r="E25" s="9"/>
      <c r="F25" s="101">
        <v>4782846</v>
      </c>
      <c r="G25" s="99">
        <v>0</v>
      </c>
      <c r="H25" s="99">
        <v>0</v>
      </c>
      <c r="I25" s="101">
        <v>4782846</v>
      </c>
      <c r="J25" s="101">
        <v>4731844</v>
      </c>
      <c r="K25" s="101">
        <v>4731844</v>
      </c>
      <c r="M25" s="100"/>
    </row>
    <row r="26" spans="1:13" ht="15" customHeight="1" x14ac:dyDescent="0.15">
      <c r="A26" s="11"/>
      <c r="B26" s="376" t="s">
        <v>235</v>
      </c>
      <c r="C26" s="377"/>
      <c r="D26" s="377"/>
      <c r="E26" s="9"/>
      <c r="F26" s="101">
        <v>2695737</v>
      </c>
      <c r="G26" s="99">
        <v>0</v>
      </c>
      <c r="H26" s="99">
        <v>0</v>
      </c>
      <c r="I26" s="101">
        <v>2695737</v>
      </c>
      <c r="J26" s="101">
        <v>3044663</v>
      </c>
      <c r="K26" s="101">
        <v>2418781</v>
      </c>
      <c r="M26" s="100"/>
    </row>
    <row r="27" spans="1:13" ht="15" customHeight="1" x14ac:dyDescent="0.15">
      <c r="A27" s="11"/>
      <c r="B27" s="376" t="s">
        <v>103</v>
      </c>
      <c r="C27" s="377"/>
      <c r="D27" s="377"/>
      <c r="E27" s="9"/>
      <c r="F27" s="101">
        <v>20887041</v>
      </c>
      <c r="G27" s="99">
        <v>0</v>
      </c>
      <c r="H27" s="101">
        <v>1565343</v>
      </c>
      <c r="I27" s="101">
        <v>22452384</v>
      </c>
      <c r="J27" s="101">
        <v>19190524</v>
      </c>
      <c r="K27" s="101">
        <v>17343440</v>
      </c>
    </row>
    <row r="28" spans="1:13" ht="15" customHeight="1" x14ac:dyDescent="0.15">
      <c r="A28" s="11"/>
      <c r="B28" s="376" t="s">
        <v>102</v>
      </c>
      <c r="C28" s="377"/>
      <c r="D28" s="377"/>
      <c r="E28" s="9"/>
      <c r="F28" s="101">
        <v>15805650</v>
      </c>
      <c r="G28" s="99">
        <v>0</v>
      </c>
      <c r="H28" s="98">
        <v>0</v>
      </c>
      <c r="I28" s="101">
        <v>15805650</v>
      </c>
      <c r="J28" s="101">
        <v>15923945</v>
      </c>
      <c r="K28" s="101">
        <v>15768683</v>
      </c>
    </row>
    <row r="29" spans="1:13" ht="15" customHeight="1" x14ac:dyDescent="0.15">
      <c r="A29" s="11"/>
      <c r="B29" s="11"/>
      <c r="C29" s="11"/>
      <c r="D29" s="11"/>
      <c r="E29" s="96"/>
      <c r="F29" s="95"/>
      <c r="G29" s="95"/>
      <c r="H29" s="95"/>
      <c r="I29" s="95"/>
      <c r="J29" s="95"/>
      <c r="K29" s="95"/>
    </row>
    <row r="30" spans="1:13" x14ac:dyDescent="0.15">
      <c r="A30" s="94"/>
      <c r="B30" s="373" t="s">
        <v>101</v>
      </c>
      <c r="C30" s="373"/>
      <c r="D30" s="373"/>
      <c r="E30" s="9"/>
      <c r="F30" s="95"/>
      <c r="G30" s="95"/>
      <c r="H30" s="95"/>
      <c r="I30" s="95"/>
      <c r="J30" s="95"/>
      <c r="K30" s="95"/>
    </row>
    <row r="31" spans="1:13" ht="9.75" customHeight="1" x14ac:dyDescent="0.15">
      <c r="A31" s="11"/>
      <c r="B31" s="107" t="s">
        <v>100</v>
      </c>
      <c r="C31" s="142"/>
      <c r="D31" s="106" t="s">
        <v>99</v>
      </c>
      <c r="E31" s="16"/>
      <c r="F31" s="108">
        <v>108663248</v>
      </c>
      <c r="G31" s="108">
        <v>1853841</v>
      </c>
      <c r="H31" s="108">
        <v>697788</v>
      </c>
      <c r="I31" s="108">
        <v>111214877</v>
      </c>
      <c r="J31" s="108">
        <v>86771848</v>
      </c>
      <c r="K31" s="108">
        <v>103513226</v>
      </c>
    </row>
    <row r="32" spans="1:13" ht="9.75" customHeight="1" x14ac:dyDescent="0.15">
      <c r="A32" s="13"/>
      <c r="B32" s="22"/>
      <c r="C32" s="22"/>
      <c r="D32" s="106"/>
      <c r="E32" s="16"/>
      <c r="F32" s="108"/>
      <c r="G32" s="108"/>
      <c r="H32" s="108"/>
      <c r="I32" s="108"/>
      <c r="J32" s="108"/>
      <c r="K32" s="108"/>
    </row>
    <row r="33" spans="1:11" ht="9.75" customHeight="1" x14ac:dyDescent="0.15">
      <c r="A33" s="13"/>
      <c r="C33" s="142"/>
      <c r="D33" s="106" t="s">
        <v>98</v>
      </c>
      <c r="E33" s="16"/>
      <c r="F33" s="108">
        <v>117376433</v>
      </c>
      <c r="G33" s="108">
        <v>2471590</v>
      </c>
      <c r="H33" s="108">
        <v>0</v>
      </c>
      <c r="I33" s="108">
        <v>119848023</v>
      </c>
      <c r="J33" s="108">
        <v>86235288</v>
      </c>
      <c r="K33" s="108">
        <v>111029397</v>
      </c>
    </row>
    <row r="34" spans="1:11" x14ac:dyDescent="0.15">
      <c r="A34" s="13"/>
      <c r="C34" s="22"/>
      <c r="D34" s="106"/>
      <c r="E34" s="16"/>
      <c r="F34" s="108"/>
      <c r="G34" s="108"/>
      <c r="H34" s="108"/>
      <c r="I34" s="108"/>
      <c r="J34" s="108"/>
      <c r="K34" s="108"/>
    </row>
    <row r="35" spans="1:11" ht="9.75" customHeight="1" x14ac:dyDescent="0.15">
      <c r="A35" s="13"/>
      <c r="B35" s="107" t="s">
        <v>96</v>
      </c>
      <c r="C35" s="142"/>
      <c r="D35" s="106" t="s">
        <v>95</v>
      </c>
      <c r="E35" s="16"/>
      <c r="F35" s="108">
        <f>F38+F39+F40+F41+F42</f>
        <v>113916674</v>
      </c>
      <c r="G35" s="108">
        <f>G38+G39+G40+G41+G42</f>
        <v>1876501</v>
      </c>
      <c r="H35" s="108">
        <v>0</v>
      </c>
      <c r="I35" s="108">
        <f>I38+I39+I40+I41+I42</f>
        <v>115793175</v>
      </c>
      <c r="J35" s="108">
        <f>J38+J39+J40+J41+J42</f>
        <v>92271854</v>
      </c>
      <c r="K35" s="108">
        <f>K38+K39+K40+K41+K42</f>
        <v>107100173</v>
      </c>
    </row>
    <row r="36" spans="1:11" x14ac:dyDescent="0.15">
      <c r="A36" s="13"/>
      <c r="B36" s="11"/>
      <c r="C36" s="11"/>
      <c r="D36" s="11"/>
      <c r="E36" s="96"/>
      <c r="F36" s="59"/>
      <c r="G36" s="59"/>
      <c r="H36" s="59"/>
      <c r="I36" s="105"/>
      <c r="J36" s="59"/>
      <c r="K36" s="59"/>
    </row>
    <row r="37" spans="1:11" ht="15" customHeight="1" x14ac:dyDescent="0.15">
      <c r="A37" s="94"/>
      <c r="B37" s="376" t="s">
        <v>94</v>
      </c>
      <c r="C37" s="376"/>
      <c r="D37" s="376"/>
      <c r="E37" s="9"/>
      <c r="F37" s="101">
        <v>0</v>
      </c>
      <c r="G37" s="101">
        <v>0</v>
      </c>
      <c r="H37" s="101">
        <v>0</v>
      </c>
      <c r="I37" s="101">
        <v>0</v>
      </c>
      <c r="J37" s="101">
        <v>0</v>
      </c>
      <c r="K37" s="101">
        <v>0</v>
      </c>
    </row>
    <row r="38" spans="1:11" ht="15" customHeight="1" x14ac:dyDescent="0.15">
      <c r="A38" s="11"/>
      <c r="B38" s="376" t="s">
        <v>93</v>
      </c>
      <c r="C38" s="376"/>
      <c r="D38" s="376"/>
      <c r="E38" s="9"/>
      <c r="F38" s="101">
        <v>90947114</v>
      </c>
      <c r="G38" s="101">
        <v>1787320</v>
      </c>
      <c r="H38" s="204">
        <v>0</v>
      </c>
      <c r="I38" s="101">
        <f>F38+G38+H38</f>
        <v>92734434</v>
      </c>
      <c r="J38" s="101">
        <v>74519063</v>
      </c>
      <c r="K38" s="101">
        <v>86887494</v>
      </c>
    </row>
    <row r="39" spans="1:11" ht="15" customHeight="1" x14ac:dyDescent="0.15">
      <c r="A39" s="11"/>
      <c r="B39" s="376" t="s">
        <v>92</v>
      </c>
      <c r="C39" s="376"/>
      <c r="D39" s="376"/>
      <c r="E39" s="9"/>
      <c r="F39" s="101">
        <v>10018599</v>
      </c>
      <c r="G39" s="101">
        <v>11157</v>
      </c>
      <c r="H39" s="204">
        <v>0</v>
      </c>
      <c r="I39" s="101">
        <f>F39+G39+H39</f>
        <v>10029756</v>
      </c>
      <c r="J39" s="101">
        <v>8561325</v>
      </c>
      <c r="K39" s="101">
        <v>9206467</v>
      </c>
    </row>
    <row r="40" spans="1:11" ht="15" customHeight="1" x14ac:dyDescent="0.15">
      <c r="A40" s="11">
        <f>+A18</f>
        <v>0</v>
      </c>
      <c r="B40" s="378" t="s">
        <v>91</v>
      </c>
      <c r="C40" s="378"/>
      <c r="D40" s="378"/>
      <c r="E40" s="9"/>
      <c r="F40" s="101">
        <v>8023661</v>
      </c>
      <c r="G40" s="101">
        <f>0+0</f>
        <v>0</v>
      </c>
      <c r="H40" s="204">
        <v>0</v>
      </c>
      <c r="I40" s="101">
        <f>F40+G40+H40</f>
        <v>8023661</v>
      </c>
      <c r="J40" s="101">
        <v>5090185</v>
      </c>
      <c r="K40" s="101">
        <v>6904931</v>
      </c>
    </row>
    <row r="41" spans="1:11" ht="15" customHeight="1" x14ac:dyDescent="0.15">
      <c r="A41" s="11"/>
      <c r="B41" s="378" t="s">
        <v>90</v>
      </c>
      <c r="C41" s="378"/>
      <c r="D41" s="378"/>
      <c r="E41" s="9"/>
      <c r="F41" s="101">
        <v>3138597</v>
      </c>
      <c r="G41" s="101">
        <v>78024</v>
      </c>
      <c r="H41" s="204">
        <v>0</v>
      </c>
      <c r="I41" s="101">
        <f>F41+G41+H41</f>
        <v>3216621</v>
      </c>
      <c r="J41" s="101">
        <v>2716877</v>
      </c>
      <c r="K41" s="101">
        <v>2716877</v>
      </c>
    </row>
    <row r="42" spans="1:11" ht="15" customHeight="1" x14ac:dyDescent="0.15">
      <c r="A42" s="11"/>
      <c r="B42" s="375" t="s">
        <v>89</v>
      </c>
      <c r="C42" s="375"/>
      <c r="D42" s="375"/>
      <c r="E42" s="9"/>
      <c r="F42" s="101">
        <v>1788703</v>
      </c>
      <c r="G42" s="101">
        <f>0+0</f>
        <v>0</v>
      </c>
      <c r="H42" s="204">
        <v>0</v>
      </c>
      <c r="I42" s="101">
        <f>F42+G42+H42</f>
        <v>1788703</v>
      </c>
      <c r="J42" s="101">
        <v>1384404</v>
      </c>
      <c r="K42" s="101">
        <v>1384404</v>
      </c>
    </row>
    <row r="43" spans="1:11" ht="9" customHeight="1" thickBot="1" x14ac:dyDescent="0.2">
      <c r="A43" s="6"/>
      <c r="B43" s="4"/>
      <c r="C43" s="4"/>
      <c r="D43" s="4"/>
      <c r="E43" s="93"/>
      <c r="F43" s="2"/>
      <c r="G43" s="2"/>
      <c r="H43" s="2"/>
      <c r="I43" s="2"/>
      <c r="J43" s="2"/>
      <c r="K43" s="2"/>
    </row>
    <row r="44" spans="1:11" ht="5.25" customHeight="1" thickTop="1" x14ac:dyDescent="0.15"/>
    <row r="45" spans="1:11" ht="9.75" customHeight="1" x14ac:dyDescent="0.15">
      <c r="B45" s="1" t="s">
        <v>88</v>
      </c>
      <c r="C45" s="188"/>
      <c r="D45" s="188"/>
      <c r="E45" s="189"/>
      <c r="F45" s="189"/>
      <c r="G45" s="189"/>
      <c r="H45" s="189"/>
    </row>
    <row r="46" spans="1:11" x14ac:dyDescent="0.15">
      <c r="B46" s="375"/>
      <c r="C46" s="375"/>
      <c r="D46" s="375"/>
      <c r="F46" s="91"/>
    </row>
  </sheetData>
  <mergeCells count="27">
    <mergeCell ref="B13:D13"/>
    <mergeCell ref="B14:D14"/>
    <mergeCell ref="B15:D15"/>
    <mergeCell ref="B17:D17"/>
    <mergeCell ref="B18:D18"/>
    <mergeCell ref="B2:D2"/>
    <mergeCell ref="B3:D3"/>
    <mergeCell ref="B10:D10"/>
    <mergeCell ref="B11:D11"/>
    <mergeCell ref="B12:D12"/>
    <mergeCell ref="B25:D25"/>
    <mergeCell ref="B26:D26"/>
    <mergeCell ref="B27:D27"/>
    <mergeCell ref="B41:D41"/>
    <mergeCell ref="B42:D42"/>
    <mergeCell ref="B19:D19"/>
    <mergeCell ref="B20:D20"/>
    <mergeCell ref="B21:D21"/>
    <mergeCell ref="B23:D23"/>
    <mergeCell ref="B24:D24"/>
    <mergeCell ref="B46:D46"/>
    <mergeCell ref="B28:D28"/>
    <mergeCell ref="B30:D30"/>
    <mergeCell ref="B37:D37"/>
    <mergeCell ref="B38:D38"/>
    <mergeCell ref="B39:D39"/>
    <mergeCell ref="B40:D40"/>
  </mergeCells>
  <phoneticPr fontId="2"/>
  <printOptions horizontalCentered="1"/>
  <pageMargins left="0.39370078740157483" right="0.39370078740157483" top="1.2204724409448819" bottom="0.59055118110236227" header="0.70866141732283472" footer="0.51181102362204722"/>
  <pageSetup paperSize="8" scale="150" orientation="portrait" r:id="rId1"/>
  <headerFooter alignWithMargins="0">
    <oddHeader>&amp;L&amp;9特別・企業会計決算額&amp;R&amp;9&amp;F (&amp;A)</oddHeader>
  </headerFooter>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1"/>
  <sheetViews>
    <sheetView zoomScaleNormal="100" zoomScaleSheetLayoutView="154" zoomScalePageLayoutView="154" workbookViewId="0"/>
  </sheetViews>
  <sheetFormatPr defaultColWidth="9.59765625" defaultRowHeight="9.75" x14ac:dyDescent="0.15"/>
  <cols>
    <col min="1" max="1" width="4.3984375" style="1" customWidth="1"/>
    <col min="2" max="2" width="24.59765625" style="1" customWidth="1"/>
    <col min="3" max="3" width="2" style="18" customWidth="1"/>
    <col min="4" max="6" width="19.59765625" style="18" customWidth="1"/>
    <col min="7" max="7" width="3" style="18" customWidth="1"/>
    <col min="8" max="16384" width="9.59765625" style="18"/>
  </cols>
  <sheetData>
    <row r="1" spans="1:13" s="1" customFormat="1" ht="11.25" customHeight="1" thickBot="1" x14ac:dyDescent="0.2">
      <c r="A1" s="1" t="s">
        <v>297</v>
      </c>
      <c r="F1" s="137" t="s">
        <v>296</v>
      </c>
      <c r="G1" s="163"/>
    </row>
    <row r="2" spans="1:13" s="1" customFormat="1" ht="21.95" customHeight="1" thickTop="1" x14ac:dyDescent="0.15">
      <c r="A2" s="89"/>
      <c r="B2" s="89" t="s">
        <v>259</v>
      </c>
      <c r="C2" s="89"/>
      <c r="D2" s="114" t="s">
        <v>285</v>
      </c>
      <c r="E2" s="113" t="s">
        <v>286</v>
      </c>
      <c r="F2" s="237" t="s">
        <v>292</v>
      </c>
      <c r="G2" s="241"/>
    </row>
    <row r="3" spans="1:13" s="1" customFormat="1" x14ac:dyDescent="0.15">
      <c r="A3" s="43"/>
      <c r="B3" s="43"/>
      <c r="C3" s="41"/>
      <c r="D3" s="24" t="s">
        <v>22</v>
      </c>
      <c r="E3" s="24" t="s">
        <v>21</v>
      </c>
      <c r="F3" s="24" t="s">
        <v>21</v>
      </c>
      <c r="G3" s="24"/>
    </row>
    <row r="4" spans="1:13" ht="11.1" customHeight="1" x14ac:dyDescent="0.15">
      <c r="A4" s="22"/>
      <c r="B4" s="142" t="s">
        <v>295</v>
      </c>
      <c r="C4" s="16"/>
      <c r="D4" s="23">
        <v>1832888000</v>
      </c>
      <c r="E4" s="216">
        <v>100</v>
      </c>
      <c r="F4" s="216">
        <v>94.9</v>
      </c>
      <c r="G4" s="216"/>
    </row>
    <row r="5" spans="1:13" ht="11.1" customHeight="1" x14ac:dyDescent="0.15">
      <c r="A5" s="22"/>
      <c r="B5" s="142" t="s">
        <v>290</v>
      </c>
      <c r="C5" s="16"/>
      <c r="D5" s="23">
        <v>1829912000</v>
      </c>
      <c r="E5" s="216">
        <v>100</v>
      </c>
      <c r="F5" s="216">
        <v>99.868197819600269</v>
      </c>
      <c r="G5" s="216"/>
    </row>
    <row r="6" spans="1:13" ht="11.1" customHeight="1" x14ac:dyDescent="0.15">
      <c r="A6" s="22"/>
      <c r="B6" s="142" t="s">
        <v>289</v>
      </c>
      <c r="C6" s="16"/>
      <c r="D6" s="23">
        <v>1903590000</v>
      </c>
      <c r="E6" s="216">
        <v>100</v>
      </c>
      <c r="F6" s="216">
        <v>102.25731429915483</v>
      </c>
      <c r="G6" s="216"/>
    </row>
    <row r="7" spans="1:13" ht="11.1" customHeight="1" x14ac:dyDescent="0.15">
      <c r="A7" s="11"/>
      <c r="B7" s="11"/>
      <c r="C7" s="8"/>
      <c r="D7" s="175"/>
      <c r="E7" s="7"/>
      <c r="F7" s="7"/>
      <c r="G7" s="7"/>
    </row>
    <row r="8" spans="1:13" ht="11.1" customHeight="1" x14ac:dyDescent="0.15">
      <c r="A8" s="11"/>
      <c r="B8" s="87" t="s">
        <v>249</v>
      </c>
      <c r="C8" s="239"/>
      <c r="D8" s="175">
        <v>1213108238</v>
      </c>
      <c r="E8" s="7">
        <v>63.727390772172576</v>
      </c>
      <c r="F8" s="7">
        <v>105.17494568606227</v>
      </c>
      <c r="G8" s="7"/>
    </row>
    <row r="9" spans="1:13" ht="11.1" customHeight="1" x14ac:dyDescent="0.15">
      <c r="A9" s="11"/>
      <c r="B9" s="87" t="s">
        <v>10</v>
      </c>
      <c r="C9" s="239"/>
      <c r="D9" s="175">
        <v>159768143</v>
      </c>
      <c r="E9" s="7">
        <v>8.3929912953944914</v>
      </c>
      <c r="F9" s="7">
        <v>116.40744185680516</v>
      </c>
      <c r="G9" s="7"/>
    </row>
    <row r="10" spans="1:13" ht="11.1" customHeight="1" x14ac:dyDescent="0.15">
      <c r="A10" s="11"/>
      <c r="B10" s="87" t="s">
        <v>248</v>
      </c>
      <c r="C10" s="239"/>
      <c r="D10" s="175">
        <v>4700000</v>
      </c>
      <c r="E10" s="7">
        <v>0.24690190639791132</v>
      </c>
      <c r="F10" s="7">
        <v>38.239399468944235</v>
      </c>
      <c r="G10" s="7"/>
    </row>
    <row r="11" spans="1:13" ht="11.1" customHeight="1" x14ac:dyDescent="0.15">
      <c r="A11" s="11"/>
      <c r="B11" s="87" t="s">
        <v>247</v>
      </c>
      <c r="C11" s="239"/>
      <c r="D11" s="175">
        <v>105000000</v>
      </c>
      <c r="E11" s="7">
        <v>5.5158936535703589</v>
      </c>
      <c r="F11" s="7">
        <v>99.900089444831508</v>
      </c>
      <c r="G11" s="7"/>
    </row>
    <row r="12" spans="1:13" ht="11.1" customHeight="1" x14ac:dyDescent="0.15">
      <c r="A12" s="11"/>
      <c r="B12" s="240" t="s">
        <v>294</v>
      </c>
      <c r="C12" s="239"/>
      <c r="D12" s="175">
        <v>1200000</v>
      </c>
      <c r="E12" s="7">
        <v>6.3038784612232682E-2</v>
      </c>
      <c r="F12" s="7">
        <v>100</v>
      </c>
      <c r="G12" s="7"/>
    </row>
    <row r="13" spans="1:13" s="90" customFormat="1" ht="4.5" customHeight="1" x14ac:dyDescent="0.15">
      <c r="A13" s="11"/>
      <c r="B13" s="11"/>
      <c r="C13" s="96"/>
      <c r="D13" s="175"/>
      <c r="E13" s="7"/>
      <c r="F13" s="175"/>
      <c r="G13" s="23"/>
      <c r="H13" s="175"/>
      <c r="I13" s="216"/>
      <c r="J13" s="175"/>
      <c r="K13" s="213"/>
      <c r="L13" s="213"/>
      <c r="M13" s="215"/>
    </row>
    <row r="14" spans="1:13" ht="11.1" customHeight="1" x14ac:dyDescent="0.15">
      <c r="A14" s="11"/>
      <c r="B14" s="87" t="s">
        <v>245</v>
      </c>
      <c r="C14" s="239"/>
      <c r="D14" s="175">
        <v>522331</v>
      </c>
      <c r="E14" s="7">
        <v>2.7439259504410091E-2</v>
      </c>
      <c r="F14" s="7">
        <v>86.121608431271682</v>
      </c>
      <c r="G14" s="7"/>
    </row>
    <row r="15" spans="1:13" ht="11.1" customHeight="1" x14ac:dyDescent="0.15">
      <c r="A15" s="11"/>
      <c r="B15" s="87" t="s">
        <v>244</v>
      </c>
      <c r="C15" s="239"/>
      <c r="D15" s="175">
        <v>31439992</v>
      </c>
      <c r="E15" s="7">
        <v>1.6516157365819319</v>
      </c>
      <c r="F15" s="7">
        <v>101.952054828947</v>
      </c>
      <c r="G15" s="7"/>
    </row>
    <row r="16" spans="1:13" ht="11.1" customHeight="1" x14ac:dyDescent="0.15">
      <c r="A16" s="11"/>
      <c r="B16" s="87" t="s">
        <v>243</v>
      </c>
      <c r="C16" s="239"/>
      <c r="D16" s="175">
        <v>122313187</v>
      </c>
      <c r="E16" s="7">
        <v>6.4253955421072817</v>
      </c>
      <c r="F16" s="7">
        <v>90.308511561063668</v>
      </c>
      <c r="G16" s="7"/>
    </row>
    <row r="17" spans="1:13" ht="11.1" customHeight="1" x14ac:dyDescent="0.15">
      <c r="A17" s="11"/>
      <c r="B17" s="87" t="s">
        <v>242</v>
      </c>
      <c r="C17" s="239"/>
      <c r="D17" s="175">
        <v>4395606</v>
      </c>
      <c r="E17" s="7">
        <v>0.23091138322853133</v>
      </c>
      <c r="F17" s="7">
        <v>36.809810710605241</v>
      </c>
      <c r="G17" s="7"/>
    </row>
    <row r="18" spans="1:13" s="90" customFormat="1" ht="4.5" customHeight="1" x14ac:dyDescent="0.15">
      <c r="A18" s="11"/>
      <c r="B18" s="11"/>
      <c r="C18" s="96"/>
      <c r="D18" s="175"/>
      <c r="E18" s="7"/>
      <c r="F18" s="175"/>
      <c r="G18" s="23"/>
      <c r="H18" s="175"/>
      <c r="I18" s="216"/>
      <c r="J18" s="175"/>
      <c r="K18" s="213"/>
      <c r="L18" s="213"/>
      <c r="M18" s="215"/>
    </row>
    <row r="19" spans="1:13" ht="11.1" customHeight="1" x14ac:dyDescent="0.15">
      <c r="A19" s="11"/>
      <c r="B19" s="87" t="s">
        <v>241</v>
      </c>
      <c r="C19" s="239"/>
      <c r="D19" s="175">
        <v>223909</v>
      </c>
      <c r="E19" s="7">
        <v>1.1762459353117006E-2</v>
      </c>
      <c r="F19" s="7">
        <v>111.63800625227481</v>
      </c>
      <c r="G19" s="7"/>
    </row>
    <row r="20" spans="1:13" ht="11.1" customHeight="1" x14ac:dyDescent="0.15">
      <c r="A20" s="11"/>
      <c r="B20" s="87" t="s">
        <v>240</v>
      </c>
      <c r="C20" s="239"/>
      <c r="D20" s="175">
        <v>53137738</v>
      </c>
      <c r="E20" s="7">
        <v>2.7914486838027099</v>
      </c>
      <c r="F20" s="7">
        <v>270.53483459914133</v>
      </c>
      <c r="G20" s="7"/>
    </row>
    <row r="21" spans="1:13" ht="11.1" customHeight="1" x14ac:dyDescent="0.15">
      <c r="A21" s="11"/>
      <c r="B21" s="87" t="s">
        <v>287</v>
      </c>
      <c r="C21" s="239"/>
      <c r="D21" s="175">
        <v>10947</v>
      </c>
      <c r="E21" s="7">
        <v>5.7507131262509261E-4</v>
      </c>
      <c r="F21" s="7">
        <v>0.2210516176830794</v>
      </c>
      <c r="G21" s="7"/>
    </row>
    <row r="22" spans="1:13" ht="11.1" customHeight="1" x14ac:dyDescent="0.15">
      <c r="A22" s="11"/>
      <c r="B22" s="87" t="s">
        <v>238</v>
      </c>
      <c r="C22" s="239"/>
      <c r="D22" s="175">
        <v>24280909</v>
      </c>
      <c r="E22" s="7">
        <v>1.2755324938668515</v>
      </c>
      <c r="F22" s="7">
        <v>102.94046833870267</v>
      </c>
      <c r="G22" s="7"/>
    </row>
    <row r="23" spans="1:13" ht="12" customHeight="1" x14ac:dyDescent="0.15">
      <c r="A23" s="11"/>
      <c r="B23" s="87" t="s">
        <v>237</v>
      </c>
      <c r="C23" s="239"/>
      <c r="D23" s="175">
        <v>183489000</v>
      </c>
      <c r="E23" s="7">
        <v>9.6391029580949681</v>
      </c>
      <c r="F23" s="7">
        <v>81.515524418361863</v>
      </c>
      <c r="G23" s="7"/>
    </row>
    <row r="24" spans="1:13" ht="12" customHeight="1" thickBot="1" x14ac:dyDescent="0.2">
      <c r="A24" s="4"/>
      <c r="B24" s="4"/>
      <c r="C24" s="5"/>
      <c r="D24" s="2"/>
      <c r="E24" s="2"/>
      <c r="F24" s="2"/>
      <c r="G24" s="238"/>
    </row>
    <row r="25" spans="1:13" ht="12" customHeight="1" thickTop="1" x14ac:dyDescent="0.15"/>
    <row r="26" spans="1:13" s="1" customFormat="1" ht="12" customHeight="1" thickBot="1" x14ac:dyDescent="0.2">
      <c r="A26" s="1" t="s">
        <v>293</v>
      </c>
    </row>
    <row r="27" spans="1:13" s="1" customFormat="1" ht="21.95" customHeight="1" thickTop="1" x14ac:dyDescent="0.15">
      <c r="A27" s="89"/>
      <c r="B27" s="89" t="s">
        <v>259</v>
      </c>
      <c r="C27" s="89"/>
      <c r="D27" s="114" t="s">
        <v>285</v>
      </c>
      <c r="E27" s="113" t="s">
        <v>286</v>
      </c>
      <c r="F27" s="237" t="s">
        <v>292</v>
      </c>
    </row>
    <row r="28" spans="1:13" s="1" customFormat="1" x14ac:dyDescent="0.15">
      <c r="A28" s="230"/>
      <c r="B28" s="230"/>
      <c r="C28" s="229"/>
      <c r="D28" s="236" t="s">
        <v>22</v>
      </c>
      <c r="E28" s="236" t="s">
        <v>21</v>
      </c>
      <c r="F28" s="236" t="s">
        <v>21</v>
      </c>
    </row>
    <row r="29" spans="1:13" ht="11.1" customHeight="1" x14ac:dyDescent="0.15">
      <c r="A29" s="22"/>
      <c r="B29" s="142" t="s">
        <v>291</v>
      </c>
      <c r="C29" s="16"/>
      <c r="D29" s="23">
        <v>1832888000</v>
      </c>
      <c r="E29" s="216">
        <v>100</v>
      </c>
      <c r="F29" s="216">
        <v>94.9</v>
      </c>
    </row>
    <row r="30" spans="1:13" ht="11.1" customHeight="1" x14ac:dyDescent="0.15">
      <c r="A30" s="22"/>
      <c r="B30" s="142" t="s">
        <v>290</v>
      </c>
      <c r="C30" s="16"/>
      <c r="D30" s="23">
        <v>1829912000</v>
      </c>
      <c r="E30" s="216">
        <v>100</v>
      </c>
      <c r="F30" s="216">
        <v>99.868197819600297</v>
      </c>
    </row>
    <row r="31" spans="1:13" ht="11.1" customHeight="1" x14ac:dyDescent="0.15">
      <c r="A31" s="22"/>
      <c r="B31" s="142" t="s">
        <v>289</v>
      </c>
      <c r="C31" s="16"/>
      <c r="D31" s="23">
        <v>1903590000</v>
      </c>
      <c r="E31" s="216">
        <v>100</v>
      </c>
      <c r="F31" s="216">
        <v>102.25731429915483</v>
      </c>
    </row>
    <row r="32" spans="1:13" ht="11.1" customHeight="1" x14ac:dyDescent="0.15">
      <c r="A32" s="11"/>
      <c r="B32" s="11"/>
      <c r="C32" s="8"/>
      <c r="D32" s="175"/>
      <c r="E32" s="7"/>
      <c r="F32" s="7"/>
    </row>
    <row r="33" spans="1:13" ht="11.1" customHeight="1" x14ac:dyDescent="0.15">
      <c r="A33" s="11"/>
      <c r="B33" s="87" t="s">
        <v>277</v>
      </c>
      <c r="C33" s="9"/>
      <c r="D33" s="175">
        <v>3764370</v>
      </c>
      <c r="E33" s="7">
        <v>0.1977510913589586</v>
      </c>
      <c r="F33" s="7">
        <v>100.14029968907418</v>
      </c>
    </row>
    <row r="34" spans="1:13" ht="11.1" customHeight="1" x14ac:dyDescent="0.15">
      <c r="A34" s="11"/>
      <c r="B34" s="87" t="s">
        <v>276</v>
      </c>
      <c r="C34" s="9"/>
      <c r="D34" s="175">
        <v>356660265</v>
      </c>
      <c r="E34" s="7">
        <v>18.736191354230691</v>
      </c>
      <c r="F34" s="7">
        <v>118.19710718677447</v>
      </c>
    </row>
    <row r="35" spans="1:13" ht="11.1" customHeight="1" x14ac:dyDescent="0.15">
      <c r="A35" s="11"/>
      <c r="B35" s="87" t="s">
        <v>288</v>
      </c>
      <c r="C35" s="9"/>
      <c r="D35" s="175">
        <v>10891357</v>
      </c>
      <c r="E35" s="7">
        <v>0.57214825671494385</v>
      </c>
      <c r="F35" s="7">
        <v>98.955041394668854</v>
      </c>
    </row>
    <row r="36" spans="1:13" ht="11.1" customHeight="1" x14ac:dyDescent="0.15">
      <c r="A36" s="11"/>
      <c r="B36" s="87" t="s">
        <v>274</v>
      </c>
      <c r="C36" s="9"/>
      <c r="D36" s="175">
        <v>292028910</v>
      </c>
      <c r="E36" s="7">
        <v>15.340956298362569</v>
      </c>
      <c r="F36" s="7">
        <v>104.60614719782933</v>
      </c>
    </row>
    <row r="37" spans="1:13" ht="11.1" customHeight="1" x14ac:dyDescent="0.15">
      <c r="A37" s="11"/>
      <c r="B37" s="87" t="s">
        <v>284</v>
      </c>
      <c r="C37" s="9"/>
      <c r="D37" s="53">
        <v>198750475</v>
      </c>
      <c r="E37" s="7">
        <v>10.440823654253279</v>
      </c>
      <c r="F37" s="7">
        <v>101.64795879879249</v>
      </c>
    </row>
    <row r="38" spans="1:13" s="90" customFormat="1" ht="4.5" customHeight="1" x14ac:dyDescent="0.15">
      <c r="A38" s="11"/>
      <c r="B38" s="11"/>
      <c r="C38" s="96"/>
      <c r="D38" s="175"/>
      <c r="E38" s="7"/>
      <c r="F38" s="175"/>
      <c r="G38" s="23"/>
      <c r="H38" s="175"/>
      <c r="I38" s="216"/>
      <c r="J38" s="175"/>
      <c r="K38" s="213"/>
      <c r="L38" s="213"/>
      <c r="M38" s="215"/>
    </row>
    <row r="39" spans="1:13" ht="11.1" customHeight="1" x14ac:dyDescent="0.15">
      <c r="A39" s="11"/>
      <c r="B39" s="87" t="s">
        <v>272</v>
      </c>
      <c r="C39" s="9"/>
      <c r="D39" s="175">
        <v>6957991</v>
      </c>
      <c r="E39" s="7">
        <v>0.36551941331904453</v>
      </c>
      <c r="F39" s="7">
        <v>100.28341126038021</v>
      </c>
    </row>
    <row r="40" spans="1:13" ht="11.1" customHeight="1" x14ac:dyDescent="0.15">
      <c r="A40" s="11"/>
      <c r="B40" s="87" t="s">
        <v>271</v>
      </c>
      <c r="C40" s="9"/>
      <c r="D40" s="175">
        <v>15386470</v>
      </c>
      <c r="E40" s="7">
        <v>0.80828697356048318</v>
      </c>
      <c r="F40" s="7">
        <v>98.133517459336687</v>
      </c>
    </row>
    <row r="41" spans="1:13" ht="11.1" customHeight="1" x14ac:dyDescent="0.15">
      <c r="A41" s="11"/>
      <c r="B41" s="87" t="s">
        <v>270</v>
      </c>
      <c r="C41" s="9"/>
      <c r="D41" s="175">
        <v>12971920</v>
      </c>
      <c r="E41" s="7">
        <v>0.68144505907259445</v>
      </c>
      <c r="F41" s="7">
        <v>61.569922138629153</v>
      </c>
    </row>
    <row r="42" spans="1:13" ht="11.1" customHeight="1" x14ac:dyDescent="0.15">
      <c r="A42" s="11"/>
      <c r="B42" s="87" t="s">
        <v>269</v>
      </c>
      <c r="C42" s="9"/>
      <c r="D42" s="175">
        <v>105612609</v>
      </c>
      <c r="E42" s="7">
        <v>5.5480754259057887</v>
      </c>
      <c r="F42" s="7">
        <v>86.104568524939054</v>
      </c>
    </row>
    <row r="43" spans="1:13" ht="11.1" customHeight="1" x14ac:dyDescent="0.15">
      <c r="A43" s="11"/>
      <c r="B43" s="87" t="s">
        <v>268</v>
      </c>
      <c r="C43" s="9"/>
      <c r="D43" s="175">
        <v>197344487</v>
      </c>
      <c r="E43" s="7">
        <v>10.366963842003793</v>
      </c>
      <c r="F43" s="7">
        <v>99.598515168989948</v>
      </c>
    </row>
    <row r="44" spans="1:13" s="90" customFormat="1" ht="4.5" customHeight="1" x14ac:dyDescent="0.15">
      <c r="A44" s="11"/>
      <c r="B44" s="11"/>
      <c r="C44" s="96"/>
      <c r="D44" s="175"/>
      <c r="E44" s="7"/>
      <c r="F44" s="175"/>
      <c r="G44" s="23"/>
      <c r="H44" s="175"/>
      <c r="I44" s="216"/>
      <c r="J44" s="175"/>
      <c r="K44" s="213"/>
      <c r="L44" s="213"/>
      <c r="M44" s="215"/>
    </row>
    <row r="45" spans="1:13" ht="11.1" customHeight="1" x14ac:dyDescent="0.15">
      <c r="A45" s="11"/>
      <c r="B45" s="87" t="s">
        <v>267</v>
      </c>
      <c r="C45" s="9"/>
      <c r="D45" s="53">
        <v>403872618</v>
      </c>
      <c r="E45" s="7">
        <v>21.216365814067103</v>
      </c>
      <c r="F45" s="7">
        <v>101.00651728029564</v>
      </c>
    </row>
    <row r="46" spans="1:13" ht="11.1" customHeight="1" x14ac:dyDescent="0.15">
      <c r="A46" s="11"/>
      <c r="B46" s="87" t="s">
        <v>266</v>
      </c>
      <c r="C46" s="9"/>
      <c r="D46" s="175">
        <v>1540000</v>
      </c>
      <c r="E46" s="7">
        <v>8.0899773585698595E-2</v>
      </c>
      <c r="F46" s="7">
        <v>12.653837592595895</v>
      </c>
    </row>
    <row r="47" spans="1:13" ht="11.1" customHeight="1" x14ac:dyDescent="0.15">
      <c r="A47" s="11"/>
      <c r="B47" s="87" t="s">
        <v>265</v>
      </c>
      <c r="C47" s="9"/>
      <c r="D47" s="175">
        <v>297282916</v>
      </c>
      <c r="E47" s="7">
        <v>15.616961425517047</v>
      </c>
      <c r="F47" s="7">
        <v>101.34144893294838</v>
      </c>
    </row>
    <row r="48" spans="1:13" ht="11.1" customHeight="1" x14ac:dyDescent="0.15">
      <c r="A48" s="11"/>
      <c r="B48" s="87" t="s">
        <v>264</v>
      </c>
      <c r="C48" s="9"/>
      <c r="D48" s="175">
        <v>25612</v>
      </c>
      <c r="E48" s="7">
        <v>1.3454577929070859E-3</v>
      </c>
      <c r="F48" s="7">
        <v>418.1551020408163</v>
      </c>
    </row>
    <row r="49" spans="1:6" ht="11.1" customHeight="1" x14ac:dyDescent="0.15">
      <c r="A49" s="11"/>
      <c r="B49" s="87" t="s">
        <v>263</v>
      </c>
      <c r="C49" s="9"/>
      <c r="D49" s="175">
        <v>500000</v>
      </c>
      <c r="E49" s="7">
        <v>2.6266160255096947E-2</v>
      </c>
      <c r="F49" s="7">
        <v>100</v>
      </c>
    </row>
    <row r="50" spans="1:6" ht="4.5" customHeight="1" thickBot="1" x14ac:dyDescent="0.2">
      <c r="A50" s="4"/>
      <c r="B50" s="4"/>
      <c r="C50" s="5"/>
      <c r="D50" s="235"/>
      <c r="E50" s="235"/>
      <c r="F50" s="235"/>
    </row>
    <row r="51" spans="1:6" ht="3" customHeight="1" thickTop="1" x14ac:dyDescent="0.15">
      <c r="D51" s="189"/>
      <c r="E51" s="189"/>
      <c r="F51" s="189"/>
    </row>
  </sheetData>
  <phoneticPr fontId="2"/>
  <printOptions horizontalCentered="1"/>
  <pageMargins left="0.59055118110236227" right="0.59055118110236227" top="1.2598425196850394" bottom="0.59055118110236227" header="0.70866141732283472" footer="0.51181102362204722"/>
  <pageSetup paperSize="9" scale="145" orientation="portrait" cellComments="asDisplayed" r:id="rId1"/>
  <headerFooter alignWithMargins="0">
    <oddHeader>&amp;L&amp;9一般会計歳入歳出予算額&amp;R&amp;9&amp;F（&amp;A）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4"/>
  <sheetViews>
    <sheetView zoomScaleNormal="100" zoomScalePageLayoutView="130" workbookViewId="0"/>
  </sheetViews>
  <sheetFormatPr defaultColWidth="9.59765625" defaultRowHeight="9.75" x14ac:dyDescent="0.15"/>
  <cols>
    <col min="1" max="1" width="2" style="1" customWidth="1"/>
    <col min="2" max="2" width="30.59765625" style="1" customWidth="1"/>
    <col min="3" max="3" width="2" style="102" customWidth="1"/>
    <col min="4" max="7" width="20.19921875" style="102" customWidth="1"/>
    <col min="8" max="16384" width="9.59765625" style="102"/>
  </cols>
  <sheetData>
    <row r="1" spans="1:13" s="1" customFormat="1" ht="14.25" customHeight="1" thickBot="1" x14ac:dyDescent="0.2">
      <c r="B1" s="37" t="s">
        <v>42</v>
      </c>
      <c r="F1" s="137" t="s">
        <v>296</v>
      </c>
      <c r="G1" s="163"/>
    </row>
    <row r="2" spans="1:13" s="1" customFormat="1" ht="21" customHeight="1" thickTop="1" x14ac:dyDescent="0.15">
      <c r="A2" s="116"/>
      <c r="B2" s="89" t="s">
        <v>124</v>
      </c>
      <c r="C2" s="116"/>
      <c r="D2" s="27" t="s">
        <v>317</v>
      </c>
      <c r="E2" s="27" t="s">
        <v>316</v>
      </c>
      <c r="F2" s="26" t="s">
        <v>315</v>
      </c>
      <c r="G2" s="31"/>
    </row>
    <row r="3" spans="1:13" ht="21" customHeight="1" x14ac:dyDescent="0.15">
      <c r="A3" s="38"/>
      <c r="B3" s="110" t="s">
        <v>118</v>
      </c>
      <c r="C3" s="253"/>
      <c r="D3" s="177"/>
      <c r="E3" s="177"/>
      <c r="F3" s="177"/>
      <c r="G3" s="177"/>
    </row>
    <row r="4" spans="1:13" ht="12" customHeight="1" x14ac:dyDescent="0.15">
      <c r="A4" s="22"/>
      <c r="B4" s="142" t="s">
        <v>314</v>
      </c>
      <c r="C4" s="16"/>
      <c r="D4" s="250">
        <v>2037189752</v>
      </c>
      <c r="E4" s="250">
        <v>1241456069</v>
      </c>
      <c r="F4" s="249">
        <v>795733683</v>
      </c>
      <c r="G4" s="23"/>
    </row>
    <row r="5" spans="1:13" ht="12" customHeight="1" x14ac:dyDescent="0.15">
      <c r="A5" s="22"/>
      <c r="B5" s="142"/>
      <c r="C5" s="16"/>
      <c r="D5" s="23"/>
      <c r="E5" s="23"/>
      <c r="F5" s="23"/>
      <c r="G5" s="23"/>
    </row>
    <row r="6" spans="1:13" ht="12" customHeight="1" x14ac:dyDescent="0.15">
      <c r="A6" s="22"/>
      <c r="B6" s="142" t="s">
        <v>301</v>
      </c>
      <c r="C6" s="16"/>
      <c r="D6" s="250">
        <v>2071980396</v>
      </c>
      <c r="E6" s="250">
        <v>2025122654</v>
      </c>
      <c r="F6" s="249">
        <v>46857742</v>
      </c>
      <c r="G6" s="23"/>
    </row>
    <row r="7" spans="1:13" ht="12" customHeight="1" x14ac:dyDescent="0.15">
      <c r="A7" s="22"/>
      <c r="B7" s="142"/>
      <c r="C7" s="16"/>
      <c r="D7" s="23"/>
      <c r="E7" s="23"/>
      <c r="F7" s="23"/>
      <c r="G7" s="23"/>
    </row>
    <row r="8" spans="1:13" ht="12" customHeight="1" x14ac:dyDescent="0.15">
      <c r="A8" s="22"/>
      <c r="B8" s="142" t="s">
        <v>313</v>
      </c>
      <c r="C8" s="16"/>
      <c r="D8" s="23">
        <f>SUM(D10:D27)</f>
        <v>2142219142</v>
      </c>
      <c r="E8" s="23">
        <f>SUM(E10:E27)</f>
        <v>2063322010</v>
      </c>
      <c r="F8" s="23">
        <f>D8-E8</f>
        <v>78897132</v>
      </c>
      <c r="G8" s="23"/>
    </row>
    <row r="9" spans="1:13" ht="12" customHeight="1" x14ac:dyDescent="0.15">
      <c r="A9" s="11"/>
      <c r="B9" s="11"/>
      <c r="C9" s="245"/>
      <c r="D9" s="175"/>
      <c r="E9" s="175"/>
      <c r="F9" s="175"/>
      <c r="G9" s="177"/>
    </row>
    <row r="10" spans="1:13" ht="12" customHeight="1" x14ac:dyDescent="0.15">
      <c r="A10" s="11"/>
      <c r="B10" s="87" t="s">
        <v>312</v>
      </c>
      <c r="C10" s="9"/>
      <c r="D10" s="175">
        <v>7751935</v>
      </c>
      <c r="E10" s="175">
        <v>7860176</v>
      </c>
      <c r="F10" s="175">
        <f t="shared" ref="F10:F27" si="0">D10-E10</f>
        <v>-108241</v>
      </c>
      <c r="G10" s="177"/>
    </row>
    <row r="11" spans="1:13" ht="12" customHeight="1" x14ac:dyDescent="0.15">
      <c r="A11" s="11"/>
      <c r="B11" s="87" t="s">
        <v>311</v>
      </c>
      <c r="C11" s="9"/>
      <c r="D11" s="175">
        <v>654165774</v>
      </c>
      <c r="E11" s="175">
        <v>678842691</v>
      </c>
      <c r="F11" s="175">
        <f t="shared" si="0"/>
        <v>-24676917</v>
      </c>
      <c r="G11" s="177"/>
    </row>
    <row r="12" spans="1:13" ht="12" customHeight="1" x14ac:dyDescent="0.15">
      <c r="A12" s="11"/>
      <c r="B12" s="92" t="s">
        <v>310</v>
      </c>
      <c r="C12" s="9"/>
      <c r="D12" s="175">
        <v>437878</v>
      </c>
      <c r="E12" s="251">
        <v>371000</v>
      </c>
      <c r="F12" s="175">
        <f t="shared" si="0"/>
        <v>66878</v>
      </c>
      <c r="G12" s="177"/>
    </row>
    <row r="13" spans="1:13" ht="12" customHeight="1" x14ac:dyDescent="0.15">
      <c r="A13" s="11"/>
      <c r="B13" s="87" t="s">
        <v>309</v>
      </c>
      <c r="C13" s="9"/>
      <c r="D13" s="175">
        <v>733773483</v>
      </c>
      <c r="E13" s="175">
        <v>576755697</v>
      </c>
      <c r="F13" s="175">
        <f t="shared" si="0"/>
        <v>157017786</v>
      </c>
      <c r="G13" s="177"/>
    </row>
    <row r="14" spans="1:13" ht="12" customHeight="1" x14ac:dyDescent="0.15">
      <c r="A14" s="11"/>
      <c r="B14" s="87" t="s">
        <v>110</v>
      </c>
      <c r="C14" s="9"/>
      <c r="D14" s="175">
        <v>547999</v>
      </c>
      <c r="E14" s="175">
        <v>542039</v>
      </c>
      <c r="F14" s="175">
        <f t="shared" si="0"/>
        <v>5960</v>
      </c>
      <c r="G14" s="177"/>
    </row>
    <row r="15" spans="1:13" s="90" customFormat="1" ht="4.5" customHeight="1" x14ac:dyDescent="0.15">
      <c r="A15" s="11"/>
      <c r="B15" s="11"/>
      <c r="C15" s="96"/>
      <c r="D15" s="175"/>
      <c r="E15" s="7"/>
      <c r="F15" s="175"/>
      <c r="G15" s="23"/>
      <c r="H15" s="175"/>
      <c r="I15" s="216"/>
      <c r="J15" s="175"/>
      <c r="K15" s="213"/>
      <c r="L15" s="213"/>
      <c r="M15" s="215"/>
    </row>
    <row r="16" spans="1:13" ht="12" customHeight="1" x14ac:dyDescent="0.15">
      <c r="A16" s="11"/>
      <c r="B16" s="87" t="s">
        <v>107</v>
      </c>
      <c r="C16" s="9"/>
      <c r="D16" s="175">
        <v>138946</v>
      </c>
      <c r="E16" s="175">
        <v>125665</v>
      </c>
      <c r="F16" s="175">
        <f t="shared" si="0"/>
        <v>13281</v>
      </c>
      <c r="G16" s="252"/>
    </row>
    <row r="17" spans="1:13" ht="12" customHeight="1" x14ac:dyDescent="0.15">
      <c r="A17" s="11"/>
      <c r="B17" s="87" t="s">
        <v>106</v>
      </c>
      <c r="C17" s="9"/>
      <c r="D17" s="175">
        <v>51211</v>
      </c>
      <c r="E17" s="175">
        <v>35933</v>
      </c>
      <c r="F17" s="175">
        <f t="shared" si="0"/>
        <v>15278</v>
      </c>
      <c r="G17" s="177"/>
    </row>
    <row r="18" spans="1:13" ht="12" customHeight="1" x14ac:dyDescent="0.15">
      <c r="A18" s="11"/>
      <c r="B18" s="87" t="s">
        <v>108</v>
      </c>
      <c r="C18" s="9"/>
      <c r="D18" s="175">
        <v>8956137</v>
      </c>
      <c r="E18" s="175">
        <v>8657017</v>
      </c>
      <c r="F18" s="175">
        <f t="shared" si="0"/>
        <v>299120</v>
      </c>
      <c r="G18" s="177"/>
    </row>
    <row r="19" spans="1:13" ht="12" customHeight="1" x14ac:dyDescent="0.15">
      <c r="A19" s="11"/>
      <c r="B19" s="87" t="s">
        <v>308</v>
      </c>
      <c r="C19" s="9"/>
      <c r="D19" s="175">
        <v>137588</v>
      </c>
      <c r="E19" s="175">
        <v>123094</v>
      </c>
      <c r="F19" s="175">
        <f t="shared" si="0"/>
        <v>14494</v>
      </c>
      <c r="G19" s="252"/>
    </row>
    <row r="20" spans="1:13" ht="12" customHeight="1" x14ac:dyDescent="0.15">
      <c r="A20" s="11"/>
      <c r="B20" s="87" t="s">
        <v>307</v>
      </c>
      <c r="C20" s="9"/>
      <c r="D20" s="175">
        <v>5800</v>
      </c>
      <c r="E20" s="251">
        <v>631</v>
      </c>
      <c r="F20" s="175">
        <f t="shared" si="0"/>
        <v>5169</v>
      </c>
      <c r="G20" s="177"/>
    </row>
    <row r="21" spans="1:13" s="90" customFormat="1" ht="4.5" customHeight="1" x14ac:dyDescent="0.15">
      <c r="A21" s="11"/>
      <c r="B21" s="11"/>
      <c r="C21" s="96"/>
      <c r="D21" s="175"/>
      <c r="E21" s="7"/>
      <c r="F21" s="175"/>
      <c r="G21" s="23"/>
      <c r="H21" s="175"/>
      <c r="I21" s="216"/>
      <c r="J21" s="175"/>
      <c r="K21" s="213"/>
      <c r="L21" s="213"/>
      <c r="M21" s="215"/>
    </row>
    <row r="22" spans="1:13" ht="12" customHeight="1" x14ac:dyDescent="0.15">
      <c r="A22" s="11"/>
      <c r="B22" s="87" t="s">
        <v>306</v>
      </c>
      <c r="C22" s="9"/>
      <c r="D22" s="175">
        <v>542213</v>
      </c>
      <c r="E22" s="175">
        <v>552812</v>
      </c>
      <c r="F22" s="175">
        <f t="shared" si="0"/>
        <v>-10599</v>
      </c>
      <c r="G22" s="177"/>
    </row>
    <row r="23" spans="1:13" ht="12" customHeight="1" x14ac:dyDescent="0.15">
      <c r="A23" s="11"/>
      <c r="B23" s="87" t="s">
        <v>305</v>
      </c>
      <c r="C23" s="9"/>
      <c r="D23" s="175">
        <v>707503252</v>
      </c>
      <c r="E23" s="175">
        <v>745283981</v>
      </c>
      <c r="F23" s="175">
        <f t="shared" si="0"/>
        <v>-37780729</v>
      </c>
      <c r="G23" s="177"/>
    </row>
    <row r="24" spans="1:13" ht="19.5" customHeight="1" x14ac:dyDescent="0.15">
      <c r="A24" s="11"/>
      <c r="B24" s="86" t="s">
        <v>304</v>
      </c>
      <c r="C24" s="9"/>
      <c r="D24" s="175">
        <v>5319507</v>
      </c>
      <c r="E24" s="97">
        <v>4782846</v>
      </c>
      <c r="F24" s="175">
        <f t="shared" si="0"/>
        <v>536661</v>
      </c>
      <c r="G24" s="177"/>
    </row>
    <row r="25" spans="1:13" ht="12" customHeight="1" x14ac:dyDescent="0.15">
      <c r="A25" s="11"/>
      <c r="B25" s="87" t="s">
        <v>303</v>
      </c>
      <c r="C25" s="9"/>
      <c r="D25" s="175">
        <v>2935173</v>
      </c>
      <c r="E25" s="175">
        <v>2695737</v>
      </c>
      <c r="F25" s="175">
        <f t="shared" si="0"/>
        <v>239436</v>
      </c>
      <c r="G25" s="177"/>
    </row>
    <row r="26" spans="1:13" ht="12" customHeight="1" x14ac:dyDescent="0.15">
      <c r="A26" s="11"/>
      <c r="B26" s="87" t="s">
        <v>463</v>
      </c>
      <c r="C26" s="9"/>
      <c r="D26" s="175">
        <v>19952246</v>
      </c>
      <c r="E26" s="175">
        <v>15805650</v>
      </c>
      <c r="F26" s="175">
        <f t="shared" si="0"/>
        <v>4146596</v>
      </c>
      <c r="G26" s="177"/>
    </row>
    <row r="27" spans="1:13" ht="12" customHeight="1" x14ac:dyDescent="0.15">
      <c r="A27" s="11"/>
      <c r="B27" s="87" t="s">
        <v>103</v>
      </c>
      <c r="C27" s="9"/>
      <c r="D27" s="98">
        <v>0</v>
      </c>
      <c r="E27" s="175">
        <v>20887041</v>
      </c>
      <c r="F27" s="175">
        <f t="shared" si="0"/>
        <v>-20887041</v>
      </c>
      <c r="G27" s="177"/>
    </row>
    <row r="28" spans="1:13" ht="9.75" customHeight="1" x14ac:dyDescent="0.15">
      <c r="A28" s="11"/>
      <c r="B28" s="11"/>
      <c r="C28" s="245"/>
      <c r="D28" s="175"/>
      <c r="E28" s="175"/>
      <c r="F28" s="175"/>
      <c r="G28" s="177"/>
    </row>
    <row r="29" spans="1:13" ht="21" customHeight="1" x14ac:dyDescent="0.15">
      <c r="A29" s="11"/>
      <c r="B29" s="31" t="s">
        <v>101</v>
      </c>
      <c r="C29" s="245"/>
      <c r="D29" s="175"/>
      <c r="E29" s="175"/>
      <c r="F29" s="175"/>
      <c r="G29" s="177"/>
    </row>
    <row r="30" spans="1:13" ht="12" customHeight="1" x14ac:dyDescent="0.15">
      <c r="A30" s="22"/>
      <c r="B30" s="142" t="s">
        <v>302</v>
      </c>
      <c r="C30" s="16"/>
      <c r="D30" s="250">
        <v>117376433</v>
      </c>
      <c r="E30" s="250">
        <v>108663248</v>
      </c>
      <c r="F30" s="249">
        <v>8713185</v>
      </c>
      <c r="G30" s="23"/>
    </row>
    <row r="31" spans="1:13" ht="12" customHeight="1" x14ac:dyDescent="0.15">
      <c r="A31" s="22"/>
      <c r="B31" s="142"/>
      <c r="C31" s="16"/>
      <c r="D31" s="246"/>
      <c r="E31" s="246"/>
      <c r="F31" s="246"/>
      <c r="G31" s="246"/>
    </row>
    <row r="32" spans="1:13" ht="12" customHeight="1" x14ac:dyDescent="0.15">
      <c r="A32" s="22"/>
      <c r="B32" s="142" t="s">
        <v>301</v>
      </c>
      <c r="C32" s="16"/>
      <c r="D32" s="250">
        <v>113662639</v>
      </c>
      <c r="E32" s="250">
        <v>117376433</v>
      </c>
      <c r="F32" s="249">
        <v>-3713794</v>
      </c>
      <c r="G32" s="23"/>
    </row>
    <row r="33" spans="1:7" ht="12" customHeight="1" x14ac:dyDescent="0.15">
      <c r="A33" s="248"/>
      <c r="B33" s="142"/>
      <c r="C33" s="247"/>
      <c r="D33" s="246"/>
      <c r="E33" s="246"/>
      <c r="F33" s="246"/>
      <c r="G33" s="246"/>
    </row>
    <row r="34" spans="1:7" ht="12" customHeight="1" x14ac:dyDescent="0.15">
      <c r="A34" s="22"/>
      <c r="B34" s="142" t="s">
        <v>300</v>
      </c>
      <c r="C34" s="16"/>
      <c r="D34" s="23">
        <f>SUM(D36:D41)</f>
        <v>148646708</v>
      </c>
      <c r="E34" s="23">
        <f>SUM(E36:E41)</f>
        <v>113916674</v>
      </c>
      <c r="F34" s="23">
        <f>D34-E34</f>
        <v>34730034</v>
      </c>
      <c r="G34" s="23"/>
    </row>
    <row r="35" spans="1:7" ht="12" customHeight="1" x14ac:dyDescent="0.15">
      <c r="A35" s="11"/>
      <c r="B35" s="11"/>
      <c r="C35" s="245"/>
      <c r="D35" s="175"/>
      <c r="E35" s="175"/>
      <c r="F35" s="175"/>
      <c r="G35" s="177"/>
    </row>
    <row r="36" spans="1:7" ht="12" customHeight="1" x14ac:dyDescent="0.15">
      <c r="A36" s="11"/>
      <c r="B36" s="87" t="s">
        <v>299</v>
      </c>
      <c r="C36" s="245"/>
      <c r="D36" s="175">
        <v>35019423</v>
      </c>
      <c r="E36" s="98">
        <v>0</v>
      </c>
      <c r="F36" s="175">
        <f t="shared" ref="F36:F41" si="1">D36-E36</f>
        <v>35019423</v>
      </c>
      <c r="G36" s="177"/>
    </row>
    <row r="37" spans="1:7" ht="12" customHeight="1" x14ac:dyDescent="0.15">
      <c r="A37" s="11"/>
      <c r="B37" s="87" t="s">
        <v>93</v>
      </c>
      <c r="C37" s="9"/>
      <c r="D37" s="175">
        <v>89625289</v>
      </c>
      <c r="E37" s="175">
        <v>90947114</v>
      </c>
      <c r="F37" s="175">
        <f t="shared" si="1"/>
        <v>-1321825</v>
      </c>
      <c r="G37" s="95"/>
    </row>
    <row r="38" spans="1:7" ht="12" customHeight="1" x14ac:dyDescent="0.15">
      <c r="A38" s="11"/>
      <c r="B38" s="87" t="s">
        <v>92</v>
      </c>
      <c r="C38" s="9"/>
      <c r="D38" s="175">
        <v>10674429</v>
      </c>
      <c r="E38" s="175">
        <v>10018599</v>
      </c>
      <c r="F38" s="175">
        <f t="shared" si="1"/>
        <v>655830</v>
      </c>
      <c r="G38" s="95"/>
    </row>
    <row r="39" spans="1:7" ht="12" customHeight="1" x14ac:dyDescent="0.15">
      <c r="A39" s="11"/>
      <c r="B39" s="87" t="s">
        <v>91</v>
      </c>
      <c r="C39" s="9"/>
      <c r="D39" s="175">
        <v>8583595</v>
      </c>
      <c r="E39" s="175">
        <v>8023661</v>
      </c>
      <c r="F39" s="175">
        <f t="shared" si="1"/>
        <v>559934</v>
      </c>
      <c r="G39" s="95"/>
    </row>
    <row r="40" spans="1:7" ht="12" customHeight="1" x14ac:dyDescent="0.15">
      <c r="A40" s="11"/>
      <c r="B40" s="87" t="s">
        <v>90</v>
      </c>
      <c r="C40" s="9"/>
      <c r="D40" s="175">
        <v>2413466</v>
      </c>
      <c r="E40" s="175">
        <v>3138597</v>
      </c>
      <c r="F40" s="175">
        <f t="shared" si="1"/>
        <v>-725131</v>
      </c>
      <c r="G40" s="95"/>
    </row>
    <row r="41" spans="1:7" ht="12" customHeight="1" x14ac:dyDescent="0.15">
      <c r="A41" s="11"/>
      <c r="B41" s="87" t="s">
        <v>89</v>
      </c>
      <c r="C41" s="9"/>
      <c r="D41" s="175">
        <v>2330506</v>
      </c>
      <c r="E41" s="175">
        <v>1788703</v>
      </c>
      <c r="F41" s="175">
        <f t="shared" si="1"/>
        <v>541803</v>
      </c>
      <c r="G41" s="95"/>
    </row>
    <row r="42" spans="1:7" ht="4.5" customHeight="1" thickBot="1" x14ac:dyDescent="0.2">
      <c r="A42" s="6"/>
      <c r="B42" s="4"/>
      <c r="C42" s="121"/>
      <c r="D42" s="2"/>
      <c r="E42" s="120"/>
      <c r="F42" s="120"/>
      <c r="G42" s="244"/>
    </row>
    <row r="43" spans="1:7" ht="14.25" customHeight="1" thickTop="1" x14ac:dyDescent="0.15">
      <c r="A43" s="243" t="s">
        <v>298</v>
      </c>
      <c r="B43" s="242"/>
    </row>
    <row r="44" spans="1:7" x14ac:dyDescent="0.15">
      <c r="B44" s="384"/>
      <c r="C44" s="385"/>
      <c r="D44" s="385"/>
    </row>
  </sheetData>
  <mergeCells count="1">
    <mergeCell ref="B44:D44"/>
  </mergeCells>
  <phoneticPr fontId="2"/>
  <printOptions horizontalCentered="1"/>
  <pageMargins left="0.59055118110236227" right="0.59055118110236227" top="1.1023622047244095" bottom="0.59055118110236227" header="0.78740157480314965" footer="0.51181102362204722"/>
  <pageSetup paperSize="9" scale="145" orientation="portrait" cellComments="asDisplayed" r:id="rId1"/>
  <headerFooter alignWithMargins="0">
    <oddHeader>&amp;L&amp;9　特別・企業会計歳入歳出予算額&amp;R&amp;9&amp;F（&amp;A）</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6"/>
  <sheetViews>
    <sheetView zoomScaleNormal="100" zoomScalePageLayoutView="142" workbookViewId="0"/>
  </sheetViews>
  <sheetFormatPr defaultColWidth="9.796875" defaultRowHeight="9.75" x14ac:dyDescent="0.15"/>
  <cols>
    <col min="1" max="1" width="1" style="167" customWidth="1"/>
    <col min="2" max="2" width="12.796875" style="167" customWidth="1"/>
    <col min="3" max="3" width="1.19921875" style="167" customWidth="1"/>
    <col min="4" max="4" width="17.796875" style="167" customWidth="1"/>
    <col min="5" max="5" width="19.19921875" style="167" customWidth="1"/>
    <col min="6" max="7" width="1" style="167" customWidth="1"/>
    <col min="8" max="8" width="19.796875" style="167" customWidth="1"/>
    <col min="9" max="9" width="0.796875" style="167" customWidth="1"/>
    <col min="10" max="10" width="17.19921875" style="167" customWidth="1"/>
    <col min="11" max="11" width="18.796875" style="167" bestFit="1" customWidth="1"/>
    <col min="12" max="16384" width="9.796875" style="167"/>
  </cols>
  <sheetData>
    <row r="1" spans="1:11" ht="17.25" customHeight="1" thickBot="1" x14ac:dyDescent="0.2">
      <c r="K1" s="186" t="s">
        <v>381</v>
      </c>
    </row>
    <row r="2" spans="1:11" ht="17.100000000000001" customHeight="1" thickTop="1" x14ac:dyDescent="0.15">
      <c r="A2" s="319"/>
      <c r="B2" s="195" t="s">
        <v>370</v>
      </c>
      <c r="C2" s="202"/>
      <c r="D2" s="202" t="s">
        <v>380</v>
      </c>
      <c r="E2" s="201" t="s">
        <v>379</v>
      </c>
      <c r="F2" s="357"/>
      <c r="G2" s="358"/>
      <c r="H2" s="195" t="s">
        <v>370</v>
      </c>
      <c r="I2" s="202"/>
      <c r="J2" s="202" t="s">
        <v>380</v>
      </c>
      <c r="K2" s="201" t="s">
        <v>379</v>
      </c>
    </row>
    <row r="3" spans="1:11" ht="9.9499999999999993" customHeight="1" x14ac:dyDescent="0.15">
      <c r="A3" s="317"/>
      <c r="B3" s="317"/>
      <c r="C3" s="318"/>
      <c r="D3" s="317"/>
      <c r="E3" s="317" t="s">
        <v>22</v>
      </c>
      <c r="F3" s="317"/>
      <c r="G3" s="359"/>
      <c r="H3" s="317"/>
      <c r="I3" s="318"/>
      <c r="J3" s="317" t="s">
        <v>373</v>
      </c>
      <c r="K3" s="317" t="s">
        <v>22</v>
      </c>
    </row>
    <row r="4" spans="1:11" ht="12" customHeight="1" x14ac:dyDescent="0.15">
      <c r="A4" s="293"/>
      <c r="B4" s="315" t="s">
        <v>378</v>
      </c>
      <c r="C4" s="314"/>
      <c r="D4" s="286" t="s">
        <v>346</v>
      </c>
      <c r="E4" s="23">
        <v>2125993856</v>
      </c>
      <c r="F4" s="302"/>
      <c r="G4" s="360"/>
      <c r="H4" s="193" t="s">
        <v>350</v>
      </c>
      <c r="I4" s="9"/>
      <c r="J4" s="312">
        <v>3004867.16</v>
      </c>
      <c r="K4" s="175">
        <v>480</v>
      </c>
    </row>
    <row r="5" spans="1:11" ht="9.9499999999999993" customHeight="1" x14ac:dyDescent="0.15">
      <c r="A5" s="293"/>
      <c r="B5" s="315"/>
      <c r="C5" s="314"/>
      <c r="D5" s="286"/>
      <c r="E5" s="23"/>
      <c r="F5" s="11"/>
      <c r="G5" s="361"/>
      <c r="H5" s="193"/>
      <c r="I5" s="9"/>
      <c r="J5" s="316"/>
      <c r="K5" s="59"/>
    </row>
    <row r="6" spans="1:11" ht="12" customHeight="1" x14ac:dyDescent="0.15">
      <c r="A6" s="293"/>
      <c r="B6" s="315" t="s">
        <v>377</v>
      </c>
      <c r="C6" s="314"/>
      <c r="D6" s="286" t="s">
        <v>346</v>
      </c>
      <c r="E6" s="23">
        <v>2106109335</v>
      </c>
      <c r="F6" s="302"/>
      <c r="G6" s="360"/>
      <c r="H6" s="193" t="s">
        <v>349</v>
      </c>
      <c r="I6" s="9"/>
      <c r="J6" s="286" t="s">
        <v>341</v>
      </c>
      <c r="K6" s="175">
        <v>3312610</v>
      </c>
    </row>
    <row r="7" spans="1:11" ht="9.9499999999999993" customHeight="1" x14ac:dyDescent="0.15">
      <c r="A7" s="293"/>
      <c r="B7" s="315"/>
      <c r="C7" s="314"/>
      <c r="D7" s="286"/>
      <c r="E7" s="23"/>
      <c r="F7" s="11"/>
      <c r="G7" s="361"/>
      <c r="H7" s="193"/>
      <c r="I7" s="9"/>
      <c r="J7" s="305" t="s">
        <v>376</v>
      </c>
      <c r="K7" s="175"/>
    </row>
    <row r="8" spans="1:11" ht="12" customHeight="1" x14ac:dyDescent="0.15">
      <c r="A8" s="293"/>
      <c r="B8" s="196" t="s">
        <v>375</v>
      </c>
      <c r="C8" s="313"/>
      <c r="D8" s="286" t="s">
        <v>374</v>
      </c>
      <c r="E8" s="23">
        <v>2119466531</v>
      </c>
      <c r="F8" s="302"/>
      <c r="G8" s="360"/>
      <c r="H8" s="193" t="s">
        <v>348</v>
      </c>
      <c r="I8" s="9"/>
      <c r="J8" s="312">
        <v>53971741.590000004</v>
      </c>
      <c r="K8" s="175">
        <v>748129</v>
      </c>
    </row>
    <row r="9" spans="1:11" ht="9.9499999999999993" customHeight="1" x14ac:dyDescent="0.15">
      <c r="A9" s="174"/>
      <c r="B9" s="11"/>
      <c r="C9" s="9"/>
      <c r="D9" s="305" t="s">
        <v>373</v>
      </c>
      <c r="E9" s="59"/>
      <c r="F9" s="11"/>
      <c r="G9" s="361"/>
      <c r="H9" s="193"/>
      <c r="I9" s="9"/>
      <c r="J9" s="311"/>
      <c r="K9" s="59"/>
    </row>
    <row r="10" spans="1:11" ht="12" customHeight="1" x14ac:dyDescent="0.15">
      <c r="A10" s="174"/>
      <c r="B10" s="193" t="s">
        <v>367</v>
      </c>
      <c r="C10" s="9"/>
      <c r="D10" s="310">
        <v>106336775.54000001</v>
      </c>
      <c r="E10" s="175">
        <v>1362988942</v>
      </c>
      <c r="F10" s="302"/>
      <c r="G10" s="360"/>
      <c r="H10" s="193" t="s">
        <v>347</v>
      </c>
      <c r="I10" s="9"/>
      <c r="J10" s="301">
        <v>6040</v>
      </c>
      <c r="K10" s="309" t="s">
        <v>345</v>
      </c>
    </row>
    <row r="11" spans="1:11" ht="9.9499999999999993" customHeight="1" x14ac:dyDescent="0.15">
      <c r="A11" s="174"/>
      <c r="B11" s="11"/>
      <c r="C11" s="9"/>
      <c r="D11" s="305" t="s">
        <v>371</v>
      </c>
      <c r="E11" s="175"/>
      <c r="F11" s="11"/>
      <c r="G11" s="361"/>
      <c r="H11" s="193"/>
      <c r="I11" s="9"/>
      <c r="J11" s="304"/>
      <c r="K11" s="95"/>
    </row>
    <row r="12" spans="1:11" ht="12" customHeight="1" x14ac:dyDescent="0.15">
      <c r="A12" s="174"/>
      <c r="B12" s="353" t="s">
        <v>372</v>
      </c>
      <c r="C12" s="9"/>
      <c r="D12" s="307">
        <v>77696946.180000007</v>
      </c>
      <c r="E12" s="306">
        <v>749170</v>
      </c>
      <c r="F12" s="302"/>
      <c r="G12" s="360"/>
      <c r="H12" s="193" t="s">
        <v>344</v>
      </c>
      <c r="I12" s="9"/>
      <c r="J12" s="301">
        <v>23</v>
      </c>
      <c r="K12" s="95">
        <v>20649009</v>
      </c>
    </row>
    <row r="13" spans="1:11" ht="9.9499999999999993" customHeight="1" x14ac:dyDescent="0.15">
      <c r="A13" s="174"/>
      <c r="B13" s="11"/>
      <c r="C13" s="9"/>
      <c r="D13" s="305" t="s">
        <v>371</v>
      </c>
      <c r="E13" s="175"/>
      <c r="F13" s="11"/>
      <c r="G13" s="361"/>
      <c r="H13" s="11"/>
      <c r="I13" s="9"/>
      <c r="J13" s="304"/>
      <c r="K13" s="95"/>
    </row>
    <row r="14" spans="1:11" ht="9.9499999999999993" customHeight="1" x14ac:dyDescent="0.15">
      <c r="A14" s="174"/>
      <c r="B14" s="193" t="s">
        <v>366</v>
      </c>
      <c r="C14" s="9"/>
      <c r="D14" s="303">
        <v>6770193.1900000004</v>
      </c>
      <c r="E14" s="95">
        <v>557875590</v>
      </c>
      <c r="F14" s="302"/>
      <c r="G14" s="360"/>
      <c r="H14" s="194" t="s">
        <v>342</v>
      </c>
      <c r="I14" s="9"/>
      <c r="J14" s="301">
        <v>80</v>
      </c>
      <c r="K14" s="95">
        <v>173891771</v>
      </c>
    </row>
    <row r="15" spans="1:11" ht="6" customHeight="1" thickBot="1" x14ac:dyDescent="0.2">
      <c r="A15" s="285"/>
      <c r="B15" s="172"/>
      <c r="C15" s="300"/>
      <c r="D15" s="172"/>
      <c r="E15" s="172"/>
      <c r="F15" s="172"/>
      <c r="G15" s="362"/>
      <c r="H15" s="172"/>
      <c r="I15" s="300"/>
      <c r="J15" s="172"/>
      <c r="K15" s="172"/>
    </row>
    <row r="16" spans="1:11" ht="4.5" customHeight="1" thickTop="1" x14ac:dyDescent="0.15"/>
    <row r="17" spans="1:13" ht="10.5" thickBot="1" x14ac:dyDescent="0.2"/>
    <row r="18" spans="1:13" ht="15" customHeight="1" thickTop="1" x14ac:dyDescent="0.15">
      <c r="A18" s="174"/>
      <c r="B18" s="387" t="s">
        <v>370</v>
      </c>
      <c r="C18" s="387"/>
      <c r="D18" s="387"/>
      <c r="E18" s="389" t="s">
        <v>369</v>
      </c>
      <c r="F18" s="299"/>
      <c r="G18" s="391" t="s">
        <v>368</v>
      </c>
      <c r="H18" s="392"/>
      <c r="I18" s="392"/>
      <c r="J18" s="392"/>
      <c r="K18" s="392"/>
    </row>
    <row r="19" spans="1:13" ht="15" customHeight="1" x14ac:dyDescent="0.15">
      <c r="A19" s="298"/>
      <c r="B19" s="388"/>
      <c r="C19" s="388"/>
      <c r="D19" s="388"/>
      <c r="E19" s="390"/>
      <c r="F19" s="297"/>
      <c r="G19" s="393" t="s">
        <v>367</v>
      </c>
      <c r="H19" s="394"/>
      <c r="I19" s="395"/>
      <c r="J19" s="199" t="s">
        <v>366</v>
      </c>
      <c r="K19" s="200" t="s">
        <v>365</v>
      </c>
    </row>
    <row r="20" spans="1:13" ht="12" customHeight="1" x14ac:dyDescent="0.15">
      <c r="A20" s="181"/>
      <c r="B20" s="181"/>
      <c r="C20" s="181"/>
      <c r="D20" s="181"/>
      <c r="E20" s="296" t="s">
        <v>22</v>
      </c>
      <c r="F20" s="179"/>
      <c r="G20" s="179"/>
      <c r="H20" s="179" t="s">
        <v>22</v>
      </c>
      <c r="I20" s="179"/>
      <c r="J20" s="179" t="s">
        <v>22</v>
      </c>
      <c r="K20" s="179" t="s">
        <v>22</v>
      </c>
    </row>
    <row r="21" spans="1:13" ht="12" customHeight="1" x14ac:dyDescent="0.15">
      <c r="A21" s="293"/>
      <c r="D21" s="292" t="s">
        <v>364</v>
      </c>
      <c r="E21" s="295">
        <v>2125993856</v>
      </c>
      <c r="F21" s="294"/>
      <c r="G21" s="294"/>
      <c r="H21" s="294">
        <v>1371338451</v>
      </c>
      <c r="I21" s="294"/>
      <c r="J21" s="294">
        <v>565175836</v>
      </c>
      <c r="K21" s="294">
        <v>189479569</v>
      </c>
    </row>
    <row r="22" spans="1:13" ht="12" customHeight="1" x14ac:dyDescent="0.15">
      <c r="A22" s="293"/>
      <c r="D22" s="292"/>
      <c r="E22" s="295"/>
      <c r="F22" s="294"/>
      <c r="G22" s="294"/>
      <c r="H22" s="294"/>
      <c r="I22" s="294"/>
      <c r="J22" s="294"/>
      <c r="K22" s="294"/>
    </row>
    <row r="23" spans="1:13" ht="12" customHeight="1" x14ac:dyDescent="0.15">
      <c r="A23" s="293"/>
      <c r="D23" s="292" t="s">
        <v>363</v>
      </c>
      <c r="E23" s="295">
        <v>2106109335</v>
      </c>
      <c r="F23" s="294"/>
      <c r="G23" s="294"/>
      <c r="H23" s="294">
        <v>1386642891</v>
      </c>
      <c r="I23" s="294"/>
      <c r="J23" s="294">
        <v>525236267</v>
      </c>
      <c r="K23" s="294">
        <v>194230177</v>
      </c>
    </row>
    <row r="24" spans="1:13" ht="12" customHeight="1" x14ac:dyDescent="0.15">
      <c r="A24" s="293"/>
      <c r="D24" s="292"/>
      <c r="E24" s="295"/>
      <c r="F24" s="294"/>
      <c r="G24" s="294"/>
      <c r="H24" s="294"/>
      <c r="I24" s="294"/>
      <c r="J24" s="294"/>
      <c r="K24" s="294"/>
    </row>
    <row r="25" spans="1:13" ht="12" customHeight="1" x14ac:dyDescent="0.15">
      <c r="A25" s="293"/>
      <c r="D25" s="292" t="s">
        <v>362</v>
      </c>
      <c r="E25" s="15">
        <v>2119466531</v>
      </c>
      <c r="F25" s="105"/>
      <c r="G25" s="105"/>
      <c r="H25" s="23">
        <v>1362988942</v>
      </c>
      <c r="I25" s="105"/>
      <c r="J25" s="23">
        <v>557875590</v>
      </c>
      <c r="K25" s="21">
        <v>198601999</v>
      </c>
      <c r="M25" s="291"/>
    </row>
    <row r="26" spans="1:13" ht="8.25" customHeight="1" x14ac:dyDescent="0.15">
      <c r="A26" s="174"/>
      <c r="B26" s="174"/>
      <c r="C26" s="174"/>
      <c r="D26" s="174"/>
      <c r="E26" s="290"/>
      <c r="F26" s="175"/>
      <c r="G26" s="175"/>
      <c r="H26" s="59"/>
      <c r="I26" s="59"/>
      <c r="J26" s="59"/>
      <c r="K26" s="59"/>
    </row>
    <row r="27" spans="1:13" ht="12" customHeight="1" x14ac:dyDescent="0.15">
      <c r="A27" s="174"/>
      <c r="B27" s="386" t="s">
        <v>361</v>
      </c>
      <c r="C27" s="386"/>
      <c r="D27" s="386"/>
      <c r="E27" s="12">
        <v>51879745</v>
      </c>
      <c r="F27" s="59"/>
      <c r="G27" s="59"/>
      <c r="H27" s="175">
        <v>20369450</v>
      </c>
      <c r="I27" s="175"/>
      <c r="J27" s="175">
        <v>31510295</v>
      </c>
      <c r="K27" s="286" t="s">
        <v>341</v>
      </c>
      <c r="L27" s="1"/>
    </row>
    <row r="28" spans="1:13" ht="7.5" customHeight="1" x14ac:dyDescent="0.15">
      <c r="A28" s="174"/>
      <c r="B28" s="287"/>
      <c r="C28" s="287"/>
      <c r="D28" s="287"/>
      <c r="E28" s="12"/>
      <c r="F28" s="59"/>
      <c r="G28" s="59"/>
      <c r="H28" s="18"/>
      <c r="I28" s="18"/>
      <c r="J28" s="175"/>
      <c r="K28" s="97"/>
      <c r="L28" s="1"/>
    </row>
    <row r="29" spans="1:13" ht="12" customHeight="1" x14ac:dyDescent="0.15">
      <c r="A29" s="174"/>
      <c r="B29" s="287" t="s">
        <v>360</v>
      </c>
      <c r="C29" s="289"/>
      <c r="D29" s="289" t="s">
        <v>359</v>
      </c>
      <c r="E29" s="12">
        <v>146966491</v>
      </c>
      <c r="F29" s="59"/>
      <c r="G29" s="59"/>
      <c r="H29" s="175">
        <v>79804613</v>
      </c>
      <c r="I29" s="175"/>
      <c r="J29" s="175">
        <v>67161878</v>
      </c>
      <c r="K29" s="286" t="s">
        <v>341</v>
      </c>
      <c r="L29" s="1"/>
    </row>
    <row r="30" spans="1:13" ht="12" customHeight="1" x14ac:dyDescent="0.15">
      <c r="A30" s="174"/>
      <c r="B30" s="288" t="s">
        <v>358</v>
      </c>
      <c r="C30" s="287"/>
      <c r="D30" s="287" t="s">
        <v>353</v>
      </c>
      <c r="E30" s="12">
        <v>78226158</v>
      </c>
      <c r="F30" s="59"/>
      <c r="G30" s="59"/>
      <c r="H30" s="175">
        <v>40313013</v>
      </c>
      <c r="I30" s="175"/>
      <c r="J30" s="175">
        <v>37913145</v>
      </c>
      <c r="K30" s="286" t="s">
        <v>345</v>
      </c>
      <c r="L30" s="1"/>
    </row>
    <row r="31" spans="1:13" ht="8.25" customHeight="1" x14ac:dyDescent="0.15">
      <c r="A31" s="174"/>
      <c r="B31" s="287"/>
      <c r="C31" s="287"/>
      <c r="D31" s="287"/>
      <c r="E31" s="12"/>
      <c r="F31" s="59"/>
      <c r="G31" s="59"/>
      <c r="H31" s="175"/>
      <c r="I31" s="175"/>
      <c r="J31" s="175"/>
      <c r="K31" s="97"/>
      <c r="L31" s="1"/>
    </row>
    <row r="32" spans="1:13" ht="12" customHeight="1" x14ac:dyDescent="0.15">
      <c r="A32" s="174"/>
      <c r="B32" s="287"/>
      <c r="C32" s="287"/>
      <c r="D32" s="287" t="s">
        <v>357</v>
      </c>
      <c r="E32" s="12">
        <v>691093206</v>
      </c>
      <c r="F32" s="59"/>
      <c r="G32" s="59"/>
      <c r="H32" s="175">
        <v>537214027</v>
      </c>
      <c r="I32" s="175"/>
      <c r="J32" s="175">
        <v>153879179</v>
      </c>
      <c r="K32" s="286" t="s">
        <v>341</v>
      </c>
      <c r="L32" s="1"/>
    </row>
    <row r="33" spans="1:12" ht="12" customHeight="1" x14ac:dyDescent="0.15">
      <c r="A33" s="174"/>
      <c r="B33" s="287" t="s">
        <v>356</v>
      </c>
      <c r="C33" s="287"/>
      <c r="D33" s="287" t="s">
        <v>355</v>
      </c>
      <c r="E33" s="12">
        <v>484615987</v>
      </c>
      <c r="F33" s="59"/>
      <c r="G33" s="59"/>
      <c r="H33" s="175">
        <v>344794689</v>
      </c>
      <c r="I33" s="175"/>
      <c r="J33" s="175">
        <v>139821298</v>
      </c>
      <c r="K33" s="286" t="s">
        <v>341</v>
      </c>
      <c r="L33" s="1"/>
    </row>
    <row r="34" spans="1:12" ht="12" customHeight="1" x14ac:dyDescent="0.15">
      <c r="A34" s="174"/>
      <c r="B34" s="288"/>
      <c r="C34" s="287"/>
      <c r="D34" s="287" t="s">
        <v>354</v>
      </c>
      <c r="E34" s="12">
        <v>93708359</v>
      </c>
      <c r="F34" s="59"/>
      <c r="G34" s="59"/>
      <c r="H34" s="175">
        <v>83838858</v>
      </c>
      <c r="I34" s="175"/>
      <c r="J34" s="175">
        <v>9869501</v>
      </c>
      <c r="K34" s="286" t="s">
        <v>341</v>
      </c>
      <c r="L34" s="1"/>
    </row>
    <row r="35" spans="1:12" ht="12" customHeight="1" x14ac:dyDescent="0.15">
      <c r="A35" s="174"/>
      <c r="B35" s="287"/>
      <c r="C35" s="287"/>
      <c r="D35" s="287" t="s">
        <v>353</v>
      </c>
      <c r="E35" s="12">
        <v>243305710</v>
      </c>
      <c r="F35" s="59"/>
      <c r="G35" s="59"/>
      <c r="H35" s="175">
        <v>139196447</v>
      </c>
      <c r="I35" s="175"/>
      <c r="J35" s="175">
        <v>104109263</v>
      </c>
      <c r="K35" s="286" t="s">
        <v>345</v>
      </c>
      <c r="L35" s="1"/>
    </row>
    <row r="36" spans="1:12" ht="6.75" customHeight="1" x14ac:dyDescent="0.15">
      <c r="A36" s="174"/>
      <c r="B36" s="386"/>
      <c r="C36" s="386"/>
      <c r="D36" s="386"/>
      <c r="E36" s="12"/>
      <c r="F36" s="59"/>
      <c r="G36" s="59"/>
      <c r="H36" s="175"/>
      <c r="I36" s="175"/>
      <c r="J36" s="97"/>
      <c r="K36" s="97"/>
      <c r="L36" s="1"/>
    </row>
    <row r="37" spans="1:12" ht="12" customHeight="1" x14ac:dyDescent="0.15">
      <c r="A37" s="174"/>
      <c r="B37" s="386" t="s">
        <v>352</v>
      </c>
      <c r="C37" s="386"/>
      <c r="D37" s="386"/>
      <c r="E37" s="12">
        <v>746442</v>
      </c>
      <c r="F37" s="59"/>
      <c r="G37" s="59"/>
      <c r="H37" s="175">
        <v>746442</v>
      </c>
      <c r="I37" s="175"/>
      <c r="J37" s="97" t="s">
        <v>341</v>
      </c>
      <c r="K37" s="286" t="s">
        <v>341</v>
      </c>
      <c r="L37" s="1"/>
    </row>
    <row r="38" spans="1:12" s="1" customFormat="1" ht="12" customHeight="1" x14ac:dyDescent="0.15">
      <c r="A38" s="11"/>
      <c r="B38" s="376" t="s">
        <v>351</v>
      </c>
      <c r="C38" s="376"/>
      <c r="D38" s="376"/>
      <c r="E38" s="12">
        <v>130322434</v>
      </c>
      <c r="F38" s="59"/>
      <c r="G38" s="59"/>
      <c r="H38" s="175">
        <v>116711403</v>
      </c>
      <c r="I38" s="175"/>
      <c r="J38" s="175">
        <v>13611031</v>
      </c>
      <c r="K38" s="286" t="s">
        <v>345</v>
      </c>
    </row>
    <row r="39" spans="1:12" ht="12" customHeight="1" x14ac:dyDescent="0.15">
      <c r="A39" s="174"/>
      <c r="B39" s="386" t="s">
        <v>350</v>
      </c>
      <c r="C39" s="386"/>
      <c r="D39" s="386"/>
      <c r="E39" s="12">
        <v>480</v>
      </c>
      <c r="F39" s="59"/>
      <c r="G39" s="59"/>
      <c r="H39" s="286" t="s">
        <v>345</v>
      </c>
      <c r="I39" s="97"/>
      <c r="J39" s="286" t="s">
        <v>345</v>
      </c>
      <c r="K39" s="97">
        <v>480</v>
      </c>
      <c r="L39" s="1"/>
    </row>
    <row r="40" spans="1:12" ht="12" customHeight="1" x14ac:dyDescent="0.15">
      <c r="A40" s="174"/>
      <c r="B40" s="386" t="s">
        <v>349</v>
      </c>
      <c r="C40" s="386"/>
      <c r="D40" s="386"/>
      <c r="E40" s="12">
        <v>3312610</v>
      </c>
      <c r="F40" s="59"/>
      <c r="G40" s="59"/>
      <c r="H40" s="286" t="s">
        <v>341</v>
      </c>
      <c r="I40" s="97"/>
      <c r="J40" s="286" t="s">
        <v>341</v>
      </c>
      <c r="K40" s="175">
        <v>3312610</v>
      </c>
      <c r="L40" s="1"/>
    </row>
    <row r="41" spans="1:12" ht="12" customHeight="1" x14ac:dyDescent="0.15">
      <c r="A41" s="174"/>
      <c r="B41" s="386" t="s">
        <v>348</v>
      </c>
      <c r="C41" s="386"/>
      <c r="D41" s="386"/>
      <c r="E41" s="12">
        <v>748129</v>
      </c>
      <c r="F41" s="59"/>
      <c r="G41" s="59"/>
      <c r="H41" s="286" t="s">
        <v>345</v>
      </c>
      <c r="I41" s="97"/>
      <c r="J41" s="286" t="s">
        <v>341</v>
      </c>
      <c r="K41" s="175">
        <v>748129</v>
      </c>
      <c r="L41" s="1"/>
    </row>
    <row r="42" spans="1:12" ht="12" customHeight="1" x14ac:dyDescent="0.15">
      <c r="A42" s="174"/>
      <c r="B42" s="386" t="s">
        <v>347</v>
      </c>
      <c r="C42" s="386"/>
      <c r="D42" s="386"/>
      <c r="E42" s="55" t="s">
        <v>346</v>
      </c>
      <c r="F42" s="103"/>
      <c r="G42" s="103"/>
      <c r="H42" s="286" t="s">
        <v>341</v>
      </c>
      <c r="I42" s="97"/>
      <c r="J42" s="286" t="s">
        <v>345</v>
      </c>
      <c r="K42" s="97" t="s">
        <v>341</v>
      </c>
      <c r="L42" s="1"/>
    </row>
    <row r="43" spans="1:12" ht="12" customHeight="1" x14ac:dyDescent="0.15">
      <c r="A43" s="174"/>
      <c r="B43" s="386" t="s">
        <v>344</v>
      </c>
      <c r="C43" s="386"/>
      <c r="D43" s="386"/>
      <c r="E43" s="12">
        <v>20649009</v>
      </c>
      <c r="F43" s="59"/>
      <c r="G43" s="59"/>
      <c r="H43" s="286" t="s">
        <v>343</v>
      </c>
      <c r="I43" s="97"/>
      <c r="J43" s="286" t="s">
        <v>341</v>
      </c>
      <c r="K43" s="175">
        <v>20649009</v>
      </c>
      <c r="L43" s="1"/>
    </row>
    <row r="44" spans="1:12" ht="12" customHeight="1" x14ac:dyDescent="0.15">
      <c r="A44" s="174"/>
      <c r="B44" s="386" t="s">
        <v>342</v>
      </c>
      <c r="C44" s="386"/>
      <c r="D44" s="386"/>
      <c r="E44" s="12">
        <v>173891771</v>
      </c>
      <c r="F44" s="59"/>
      <c r="G44" s="59"/>
      <c r="H44" s="97" t="s">
        <v>341</v>
      </c>
      <c r="I44" s="97"/>
      <c r="J44" s="97" t="s">
        <v>341</v>
      </c>
      <c r="K44" s="175">
        <v>173891771</v>
      </c>
      <c r="L44" s="1"/>
    </row>
    <row r="45" spans="1:12" ht="4.5" customHeight="1" thickBot="1" x14ac:dyDescent="0.2">
      <c r="A45" s="285"/>
      <c r="B45" s="172"/>
      <c r="C45" s="172"/>
      <c r="D45" s="172"/>
      <c r="E45" s="284"/>
      <c r="F45" s="172"/>
      <c r="G45" s="172"/>
      <c r="H45" s="172"/>
      <c r="I45" s="172"/>
      <c r="J45" s="172"/>
      <c r="K45" s="172"/>
    </row>
    <row r="46" spans="1:12" ht="4.5" customHeight="1" thickTop="1" x14ac:dyDescent="0.15"/>
  </sheetData>
  <mergeCells count="14">
    <mergeCell ref="B36:D36"/>
    <mergeCell ref="B18:D19"/>
    <mergeCell ref="E18:E19"/>
    <mergeCell ref="G18:K18"/>
    <mergeCell ref="G19:I19"/>
    <mergeCell ref="B27:D27"/>
    <mergeCell ref="B43:D43"/>
    <mergeCell ref="B44:D44"/>
    <mergeCell ref="B37:D37"/>
    <mergeCell ref="B38:D38"/>
    <mergeCell ref="B39:D39"/>
    <mergeCell ref="B40:D40"/>
    <mergeCell ref="B41:D41"/>
    <mergeCell ref="B42:D42"/>
  </mergeCells>
  <phoneticPr fontId="2"/>
  <pageMargins left="0.9055118110236221" right="0.70866141732283472" top="0.74803149606299213" bottom="0.74803149606299213" header="0.31496062992125984" footer="0.31496062992125984"/>
  <pageSetup paperSize="9" scale="120" orientation="portrait" r:id="rId1"/>
  <headerFooter>
    <oddHeader>&amp;L&amp;9県有財産現在高&amp;R&amp;9&amp;F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61"/>
  <sheetViews>
    <sheetView zoomScaleNormal="100" zoomScalePageLayoutView="118" workbookViewId="0"/>
  </sheetViews>
  <sheetFormatPr defaultColWidth="8.3984375" defaultRowHeight="9.75" x14ac:dyDescent="0.15"/>
  <cols>
    <col min="1" max="1" width="2" style="1" customWidth="1"/>
    <col min="2" max="2" width="11.796875" style="1" customWidth="1"/>
    <col min="3" max="3" width="3.3984375" style="102" customWidth="1"/>
    <col min="4" max="7" width="22" style="18" customWidth="1"/>
    <col min="8" max="14" width="19.19921875" style="18" customWidth="1"/>
    <col min="15" max="15" width="13" style="102" customWidth="1"/>
    <col min="16" max="16384" width="8.3984375" style="102"/>
  </cols>
  <sheetData>
    <row r="1" spans="1:14" s="1" customFormat="1" ht="13.5" customHeight="1" thickBot="1" x14ac:dyDescent="0.2">
      <c r="B1" s="37" t="s">
        <v>42</v>
      </c>
      <c r="N1" s="198" t="s">
        <v>441</v>
      </c>
    </row>
    <row r="2" spans="1:14" s="1" customFormat="1" ht="14.25" customHeight="1" thickTop="1" x14ac:dyDescent="0.15">
      <c r="A2" s="116"/>
      <c r="B2" s="398" t="s">
        <v>440</v>
      </c>
      <c r="C2" s="166"/>
      <c r="D2" s="399" t="s">
        <v>439</v>
      </c>
      <c r="E2" s="398"/>
      <c r="F2" s="398"/>
      <c r="G2" s="331"/>
      <c r="H2" s="36"/>
      <c r="I2" s="330" t="s">
        <v>438</v>
      </c>
      <c r="J2" s="36"/>
      <c r="K2" s="36"/>
      <c r="L2" s="36"/>
      <c r="M2" s="36"/>
      <c r="N2" s="36"/>
    </row>
    <row r="3" spans="1:14" s="1" customFormat="1" ht="5.0999999999999996" customHeight="1" x14ac:dyDescent="0.15">
      <c r="A3" s="11"/>
      <c r="B3" s="373"/>
      <c r="C3" s="9"/>
      <c r="D3" s="367"/>
      <c r="E3" s="373"/>
      <c r="F3" s="373"/>
      <c r="G3" s="400" t="s">
        <v>437</v>
      </c>
      <c r="H3" s="329"/>
      <c r="I3" s="11"/>
      <c r="J3" s="401" t="s">
        <v>436</v>
      </c>
      <c r="K3" s="404" t="s">
        <v>247</v>
      </c>
      <c r="L3" s="404" t="s">
        <v>435</v>
      </c>
      <c r="M3" s="404" t="s">
        <v>434</v>
      </c>
      <c r="N3" s="400" t="s">
        <v>365</v>
      </c>
    </row>
    <row r="4" spans="1:14" s="1" customFormat="1" ht="4.5" customHeight="1" x14ac:dyDescent="0.15">
      <c r="A4" s="11"/>
      <c r="B4" s="373"/>
      <c r="C4" s="9"/>
      <c r="D4" s="368"/>
      <c r="E4" s="374"/>
      <c r="F4" s="374"/>
      <c r="G4" s="365"/>
      <c r="H4" s="405" t="s">
        <v>433</v>
      </c>
      <c r="I4" s="407" t="s">
        <v>432</v>
      </c>
      <c r="J4" s="402"/>
      <c r="K4" s="409"/>
      <c r="L4" s="365"/>
      <c r="M4" s="365"/>
      <c r="N4" s="367"/>
    </row>
    <row r="5" spans="1:14" s="1" customFormat="1" ht="15" customHeight="1" x14ac:dyDescent="0.15">
      <c r="A5" s="47"/>
      <c r="B5" s="374"/>
      <c r="C5" s="165"/>
      <c r="D5" s="328" t="s">
        <v>431</v>
      </c>
      <c r="E5" s="328" t="s">
        <v>430</v>
      </c>
      <c r="F5" s="327" t="s">
        <v>429</v>
      </c>
      <c r="G5" s="366"/>
      <c r="H5" s="406"/>
      <c r="I5" s="408"/>
      <c r="J5" s="403"/>
      <c r="K5" s="408"/>
      <c r="L5" s="366"/>
      <c r="M5" s="366"/>
      <c r="N5" s="368"/>
    </row>
    <row r="6" spans="1:14" ht="5.25" customHeight="1" x14ac:dyDescent="0.15">
      <c r="A6" s="11"/>
      <c r="B6" s="203"/>
      <c r="C6" s="32"/>
      <c r="D6" s="308"/>
      <c r="E6" s="308"/>
      <c r="F6" s="308"/>
      <c r="G6" s="149"/>
      <c r="H6" s="326"/>
      <c r="I6" s="325"/>
      <c r="J6" s="203"/>
      <c r="K6" s="238"/>
      <c r="L6" s="203"/>
      <c r="M6" s="203"/>
      <c r="N6" s="203"/>
    </row>
    <row r="7" spans="1:14" s="320" customFormat="1" ht="12.95" customHeight="1" x14ac:dyDescent="0.15">
      <c r="A7" s="396" t="s">
        <v>428</v>
      </c>
      <c r="B7" s="397"/>
      <c r="C7" s="16"/>
      <c r="D7" s="99">
        <v>3832292296</v>
      </c>
      <c r="E7" s="99">
        <v>3750264874</v>
      </c>
      <c r="F7" s="99">
        <v>62983808</v>
      </c>
      <c r="G7" s="99">
        <v>1704554946</v>
      </c>
      <c r="H7" s="99">
        <v>809563174</v>
      </c>
      <c r="I7" s="99">
        <v>664227327</v>
      </c>
      <c r="J7" s="99">
        <v>8249501</v>
      </c>
      <c r="K7" s="99">
        <v>75691335</v>
      </c>
      <c r="L7" s="99">
        <v>831098302</v>
      </c>
      <c r="M7" s="99">
        <v>328094589</v>
      </c>
      <c r="N7" s="99">
        <v>884603623</v>
      </c>
    </row>
    <row r="8" spans="1:14" s="320" customFormat="1" ht="12.95" customHeight="1" x14ac:dyDescent="0.15">
      <c r="A8" s="22"/>
      <c r="B8" s="197" t="s">
        <v>427</v>
      </c>
      <c r="C8" s="16"/>
      <c r="D8" s="99">
        <v>3896105198</v>
      </c>
      <c r="E8" s="99">
        <v>3821978226</v>
      </c>
      <c r="F8" s="99">
        <v>52583172</v>
      </c>
      <c r="G8" s="99">
        <v>1855098157</v>
      </c>
      <c r="H8" s="99">
        <v>957154821</v>
      </c>
      <c r="I8" s="99">
        <v>666622518</v>
      </c>
      <c r="J8" s="99">
        <v>9315280</v>
      </c>
      <c r="K8" s="99">
        <v>70210203</v>
      </c>
      <c r="L8" s="99">
        <v>825801211</v>
      </c>
      <c r="M8" s="99">
        <v>347501349</v>
      </c>
      <c r="N8" s="99">
        <v>788178998</v>
      </c>
    </row>
    <row r="9" spans="1:14" s="320" customFormat="1" ht="12.95" customHeight="1" x14ac:dyDescent="0.15">
      <c r="A9" s="22"/>
      <c r="B9" s="197" t="s">
        <v>426</v>
      </c>
      <c r="C9" s="16"/>
      <c r="D9" s="99">
        <v>4018931142</v>
      </c>
      <c r="E9" s="99">
        <v>3931410264</v>
      </c>
      <c r="F9" s="99">
        <v>56165337</v>
      </c>
      <c r="G9" s="99">
        <v>1892440727</v>
      </c>
      <c r="H9" s="99">
        <v>982420535</v>
      </c>
      <c r="I9" s="99">
        <v>674958778</v>
      </c>
      <c r="J9" s="99">
        <v>22079067</v>
      </c>
      <c r="K9" s="99">
        <v>83009025</v>
      </c>
      <c r="L9" s="99">
        <v>892854391</v>
      </c>
      <c r="M9" s="99">
        <v>357615195</v>
      </c>
      <c r="N9" s="99">
        <v>770932737</v>
      </c>
    </row>
    <row r="10" spans="1:14" s="320" customFormat="1" ht="12.95" customHeight="1" x14ac:dyDescent="0.15">
      <c r="A10" s="11"/>
      <c r="B10" s="11"/>
      <c r="C10" s="245"/>
      <c r="D10" s="98"/>
      <c r="E10" s="98"/>
      <c r="F10" s="98"/>
      <c r="G10" s="98"/>
      <c r="H10" s="98"/>
      <c r="I10" s="98"/>
      <c r="J10" s="98"/>
      <c r="K10" s="98"/>
      <c r="L10" s="98"/>
      <c r="M10" s="98"/>
      <c r="N10" s="99"/>
    </row>
    <row r="11" spans="1:14" s="320" customFormat="1" ht="12.95" customHeight="1" x14ac:dyDescent="0.15">
      <c r="A11" s="22"/>
      <c r="B11" s="196" t="s">
        <v>425</v>
      </c>
      <c r="C11" s="16"/>
      <c r="D11" s="99">
        <v>3900504474</v>
      </c>
      <c r="E11" s="99">
        <v>3819589381</v>
      </c>
      <c r="F11" s="99">
        <v>50674678</v>
      </c>
      <c r="G11" s="99">
        <v>1836574228</v>
      </c>
      <c r="H11" s="99">
        <v>960593003</v>
      </c>
      <c r="I11" s="99">
        <v>647596349</v>
      </c>
      <c r="J11" s="99">
        <v>21393109</v>
      </c>
      <c r="K11" s="99">
        <v>74479486</v>
      </c>
      <c r="L11" s="99">
        <v>875318108</v>
      </c>
      <c r="M11" s="99">
        <v>347707123</v>
      </c>
      <c r="N11" s="99">
        <v>745032420</v>
      </c>
    </row>
    <row r="12" spans="1:14" s="320" customFormat="1" ht="12.95" customHeight="1" x14ac:dyDescent="0.15">
      <c r="A12" s="22"/>
      <c r="B12" s="196" t="s">
        <v>424</v>
      </c>
      <c r="C12" s="16"/>
      <c r="D12" s="99">
        <v>118426668</v>
      </c>
      <c r="E12" s="99">
        <v>111820883</v>
      </c>
      <c r="F12" s="99">
        <v>5490659</v>
      </c>
      <c r="G12" s="99">
        <v>55866499</v>
      </c>
      <c r="H12" s="99">
        <v>21827532</v>
      </c>
      <c r="I12" s="99">
        <v>27362429</v>
      </c>
      <c r="J12" s="99">
        <v>685958</v>
      </c>
      <c r="K12" s="99">
        <v>8529539</v>
      </c>
      <c r="L12" s="99">
        <v>17536283</v>
      </c>
      <c r="M12" s="99">
        <v>9908072</v>
      </c>
      <c r="N12" s="99">
        <v>25900317</v>
      </c>
    </row>
    <row r="13" spans="1:14" s="320" customFormat="1" ht="12.95" customHeight="1" x14ac:dyDescent="0.15">
      <c r="A13" s="11"/>
      <c r="B13" s="193"/>
      <c r="C13" s="245"/>
      <c r="D13" s="98"/>
      <c r="E13" s="98"/>
      <c r="F13" s="98"/>
      <c r="G13" s="98"/>
      <c r="H13" s="98"/>
      <c r="I13" s="98"/>
      <c r="J13" s="98"/>
      <c r="K13" s="98"/>
      <c r="L13" s="98"/>
      <c r="M13" s="98"/>
      <c r="N13" s="99"/>
    </row>
    <row r="14" spans="1:14" s="320" customFormat="1" ht="10.5" customHeight="1" x14ac:dyDescent="0.15">
      <c r="A14" s="11"/>
      <c r="B14" s="193" t="s">
        <v>423</v>
      </c>
      <c r="C14" s="9"/>
      <c r="D14" s="323">
        <v>1794130726</v>
      </c>
      <c r="E14" s="98">
        <v>1765970570</v>
      </c>
      <c r="F14" s="98">
        <v>8085038</v>
      </c>
      <c r="G14" s="98">
        <v>846456006</v>
      </c>
      <c r="H14" s="98">
        <v>467960654</v>
      </c>
      <c r="I14" s="98">
        <v>275374744</v>
      </c>
      <c r="J14" s="98">
        <v>9067797</v>
      </c>
      <c r="K14" s="98">
        <v>23732375</v>
      </c>
      <c r="L14" s="98">
        <v>397410497</v>
      </c>
      <c r="M14" s="98">
        <v>185781487</v>
      </c>
      <c r="N14" s="98">
        <v>331682564</v>
      </c>
    </row>
    <row r="15" spans="1:14" s="320" customFormat="1" ht="10.5" customHeight="1" x14ac:dyDescent="0.15">
      <c r="A15" s="11"/>
      <c r="B15" s="193" t="s">
        <v>422</v>
      </c>
      <c r="C15" s="9"/>
      <c r="D15" s="323">
        <v>739133605</v>
      </c>
      <c r="E15" s="98">
        <v>735658102</v>
      </c>
      <c r="F15" s="98">
        <v>446150</v>
      </c>
      <c r="G15" s="98">
        <v>361896242</v>
      </c>
      <c r="H15" s="98">
        <v>191111288</v>
      </c>
      <c r="I15" s="98">
        <v>125324226</v>
      </c>
      <c r="J15" s="98">
        <v>3961929</v>
      </c>
      <c r="K15" s="98">
        <v>1426799</v>
      </c>
      <c r="L15" s="98">
        <v>163545677</v>
      </c>
      <c r="M15" s="98">
        <v>47541200</v>
      </c>
      <c r="N15" s="98">
        <v>160761758</v>
      </c>
    </row>
    <row r="16" spans="1:14" s="320" customFormat="1" ht="10.5" customHeight="1" x14ac:dyDescent="0.15">
      <c r="A16" s="11"/>
      <c r="B16" s="193" t="s">
        <v>421</v>
      </c>
      <c r="C16" s="9"/>
      <c r="D16" s="323">
        <v>306646910</v>
      </c>
      <c r="E16" s="98">
        <v>296379255</v>
      </c>
      <c r="F16" s="98">
        <v>9103076</v>
      </c>
      <c r="G16" s="98">
        <v>131098296</v>
      </c>
      <c r="H16" s="98">
        <v>67457808</v>
      </c>
      <c r="I16" s="98">
        <v>44840494</v>
      </c>
      <c r="J16" s="98">
        <v>1917959</v>
      </c>
      <c r="K16" s="98">
        <v>17299939</v>
      </c>
      <c r="L16" s="98">
        <v>75631074</v>
      </c>
      <c r="M16" s="98">
        <v>27865300</v>
      </c>
      <c r="N16" s="98">
        <v>52834342</v>
      </c>
    </row>
    <row r="17" spans="1:14" s="320" customFormat="1" ht="10.5" customHeight="1" x14ac:dyDescent="0.15">
      <c r="A17" s="11"/>
      <c r="B17" s="193" t="s">
        <v>420</v>
      </c>
      <c r="C17" s="9"/>
      <c r="D17" s="323">
        <v>164111768</v>
      </c>
      <c r="E17" s="98">
        <v>160949339</v>
      </c>
      <c r="F17" s="98">
        <v>2805076</v>
      </c>
      <c r="G17" s="98">
        <v>59914803</v>
      </c>
      <c r="H17" s="98">
        <v>27626647</v>
      </c>
      <c r="I17" s="98">
        <v>22691493</v>
      </c>
      <c r="J17" s="98">
        <v>732593</v>
      </c>
      <c r="K17" s="98">
        <v>13350962</v>
      </c>
      <c r="L17" s="98">
        <v>36321846</v>
      </c>
      <c r="M17" s="98">
        <v>23486068</v>
      </c>
      <c r="N17" s="98">
        <v>30305496</v>
      </c>
    </row>
    <row r="18" spans="1:14" s="320" customFormat="1" ht="10.5" customHeight="1" x14ac:dyDescent="0.15">
      <c r="A18" s="11"/>
      <c r="B18" s="193" t="s">
        <v>419</v>
      </c>
      <c r="C18" s="9"/>
      <c r="D18" s="323">
        <v>86262227</v>
      </c>
      <c r="E18" s="98">
        <v>82321541</v>
      </c>
      <c r="F18" s="98">
        <v>3248763</v>
      </c>
      <c r="G18" s="98">
        <v>43827745</v>
      </c>
      <c r="H18" s="98">
        <v>19546708</v>
      </c>
      <c r="I18" s="98">
        <v>19384575</v>
      </c>
      <c r="J18" s="98">
        <v>559585</v>
      </c>
      <c r="K18" s="98">
        <v>1179933</v>
      </c>
      <c r="L18" s="98">
        <v>20411166</v>
      </c>
      <c r="M18" s="98">
        <v>5217352</v>
      </c>
      <c r="N18" s="98">
        <v>15066446</v>
      </c>
    </row>
    <row r="19" spans="1:14" s="320" customFormat="1" ht="9" customHeight="1" x14ac:dyDescent="0.15">
      <c r="A19" s="11"/>
      <c r="B19" s="193"/>
      <c r="C19" s="9"/>
      <c r="D19" s="323"/>
      <c r="E19" s="98"/>
      <c r="F19" s="98"/>
      <c r="G19" s="260"/>
      <c r="H19" s="260"/>
      <c r="I19" s="260"/>
      <c r="J19" s="260"/>
      <c r="K19" s="260"/>
      <c r="L19" s="260"/>
      <c r="M19" s="260"/>
      <c r="N19" s="260"/>
    </row>
    <row r="20" spans="1:14" s="320" customFormat="1" ht="10.5" customHeight="1" x14ac:dyDescent="0.15">
      <c r="A20" s="11"/>
      <c r="B20" s="193" t="s">
        <v>418</v>
      </c>
      <c r="C20" s="9"/>
      <c r="D20" s="323">
        <v>62681905</v>
      </c>
      <c r="E20" s="98">
        <v>59778644</v>
      </c>
      <c r="F20" s="98">
        <v>2607595</v>
      </c>
      <c r="G20" s="98">
        <v>36283743</v>
      </c>
      <c r="H20" s="98">
        <v>18320574</v>
      </c>
      <c r="I20" s="98">
        <v>13600778</v>
      </c>
      <c r="J20" s="98">
        <v>337770</v>
      </c>
      <c r="K20" s="98">
        <v>351960</v>
      </c>
      <c r="L20" s="98">
        <v>11636119</v>
      </c>
      <c r="M20" s="98">
        <v>2072800</v>
      </c>
      <c r="N20" s="98">
        <v>11999513</v>
      </c>
    </row>
    <row r="21" spans="1:14" s="320" customFormat="1" ht="10.5" customHeight="1" x14ac:dyDescent="0.15">
      <c r="A21" s="11"/>
      <c r="B21" s="193" t="s">
        <v>417</v>
      </c>
      <c r="C21" s="9"/>
      <c r="D21" s="323">
        <v>156863704</v>
      </c>
      <c r="E21" s="98">
        <v>151999652</v>
      </c>
      <c r="F21" s="98">
        <v>4005932</v>
      </c>
      <c r="G21" s="98">
        <v>82908497</v>
      </c>
      <c r="H21" s="98">
        <v>39166388</v>
      </c>
      <c r="I21" s="98">
        <v>32286680</v>
      </c>
      <c r="J21" s="98">
        <v>1079880</v>
      </c>
      <c r="K21" s="98">
        <v>116168</v>
      </c>
      <c r="L21" s="98">
        <v>33637683</v>
      </c>
      <c r="M21" s="98">
        <v>10541900</v>
      </c>
      <c r="N21" s="98">
        <v>28579576</v>
      </c>
    </row>
    <row r="22" spans="1:14" s="320" customFormat="1" ht="10.5" customHeight="1" x14ac:dyDescent="0.15">
      <c r="A22" s="11"/>
      <c r="B22" s="193" t="s">
        <v>416</v>
      </c>
      <c r="C22" s="9"/>
      <c r="D22" s="323">
        <v>78431878</v>
      </c>
      <c r="E22" s="98">
        <v>73774397</v>
      </c>
      <c r="F22" s="98">
        <v>3485020</v>
      </c>
      <c r="G22" s="98">
        <v>33196668</v>
      </c>
      <c r="H22" s="98">
        <v>14218835</v>
      </c>
      <c r="I22" s="98">
        <v>15363065</v>
      </c>
      <c r="J22" s="98">
        <v>387862</v>
      </c>
      <c r="K22" s="98">
        <v>1268370</v>
      </c>
      <c r="L22" s="98">
        <v>18211940</v>
      </c>
      <c r="M22" s="98">
        <v>7876069</v>
      </c>
      <c r="N22" s="98">
        <v>17490969</v>
      </c>
    </row>
    <row r="23" spans="1:14" s="320" customFormat="1" ht="10.5" customHeight="1" x14ac:dyDescent="0.15">
      <c r="A23" s="11"/>
      <c r="B23" s="193" t="s">
        <v>415</v>
      </c>
      <c r="C23" s="9"/>
      <c r="D23" s="323">
        <v>77053656</v>
      </c>
      <c r="E23" s="98">
        <v>73209944</v>
      </c>
      <c r="F23" s="98">
        <v>3422470</v>
      </c>
      <c r="G23" s="98">
        <v>37055898</v>
      </c>
      <c r="H23" s="98">
        <v>18527318</v>
      </c>
      <c r="I23" s="98">
        <v>13727969</v>
      </c>
      <c r="J23" s="98">
        <v>647536</v>
      </c>
      <c r="K23" s="98">
        <v>1602430</v>
      </c>
      <c r="L23" s="98">
        <v>17544918</v>
      </c>
      <c r="M23" s="98">
        <v>5479898</v>
      </c>
      <c r="N23" s="98">
        <v>14722976</v>
      </c>
    </row>
    <row r="24" spans="1:14" s="320" customFormat="1" ht="10.5" customHeight="1" x14ac:dyDescent="0.15">
      <c r="A24" s="11"/>
      <c r="B24" s="193" t="s">
        <v>414</v>
      </c>
      <c r="C24" s="9"/>
      <c r="D24" s="323">
        <v>19977463</v>
      </c>
      <c r="E24" s="98">
        <v>18632117</v>
      </c>
      <c r="F24" s="98">
        <v>1285297</v>
      </c>
      <c r="G24" s="98">
        <v>9651133</v>
      </c>
      <c r="H24" s="98">
        <v>5380880</v>
      </c>
      <c r="I24" s="98">
        <v>3353672</v>
      </c>
      <c r="J24" s="98">
        <v>118560</v>
      </c>
      <c r="K24" s="98">
        <v>1306807</v>
      </c>
      <c r="L24" s="98">
        <v>3825580</v>
      </c>
      <c r="M24" s="98">
        <v>968691</v>
      </c>
      <c r="N24" s="98">
        <v>4106692</v>
      </c>
    </row>
    <row r="25" spans="1:14" s="320" customFormat="1" ht="9" customHeight="1" x14ac:dyDescent="0.15">
      <c r="A25" s="11"/>
      <c r="B25" s="193"/>
      <c r="C25" s="9"/>
      <c r="D25" s="260"/>
      <c r="E25" s="260"/>
      <c r="F25" s="260"/>
      <c r="G25" s="260"/>
      <c r="H25" s="260"/>
      <c r="I25" s="260"/>
      <c r="J25" s="260"/>
      <c r="K25" s="260"/>
      <c r="L25" s="260"/>
      <c r="M25" s="260"/>
      <c r="N25" s="260"/>
    </row>
    <row r="26" spans="1:14" s="320" customFormat="1" ht="10.5" customHeight="1" x14ac:dyDescent="0.15">
      <c r="A26" s="11"/>
      <c r="B26" s="193" t="s">
        <v>413</v>
      </c>
      <c r="C26" s="9"/>
      <c r="D26" s="323">
        <v>20170588</v>
      </c>
      <c r="E26" s="98">
        <v>19839477</v>
      </c>
      <c r="F26" s="98">
        <v>270138</v>
      </c>
      <c r="G26" s="98">
        <v>5632254</v>
      </c>
      <c r="H26" s="98">
        <v>2482238</v>
      </c>
      <c r="I26" s="98">
        <v>2251414</v>
      </c>
      <c r="J26" s="98">
        <v>53282</v>
      </c>
      <c r="K26" s="98">
        <v>4118928</v>
      </c>
      <c r="L26" s="98">
        <v>3854697</v>
      </c>
      <c r="M26" s="98">
        <v>3170450</v>
      </c>
      <c r="N26" s="98">
        <v>3340977</v>
      </c>
    </row>
    <row r="27" spans="1:14" s="320" customFormat="1" ht="10.5" customHeight="1" x14ac:dyDescent="0.15">
      <c r="A27" s="11"/>
      <c r="B27" s="193" t="s">
        <v>412</v>
      </c>
      <c r="C27" s="9"/>
      <c r="D27" s="323">
        <v>50002530</v>
      </c>
      <c r="E27" s="98">
        <v>48443981</v>
      </c>
      <c r="F27" s="98">
        <v>986104</v>
      </c>
      <c r="G27" s="98">
        <v>23076944</v>
      </c>
      <c r="H27" s="98">
        <v>10451087</v>
      </c>
      <c r="I27" s="98">
        <v>9681288</v>
      </c>
      <c r="J27" s="98">
        <v>387227</v>
      </c>
      <c r="K27" s="98">
        <v>2901320</v>
      </c>
      <c r="L27" s="98">
        <v>12457383</v>
      </c>
      <c r="M27" s="98">
        <v>3742000</v>
      </c>
      <c r="N27" s="98">
        <v>7437656</v>
      </c>
    </row>
    <row r="28" spans="1:14" s="320" customFormat="1" ht="10.5" customHeight="1" x14ac:dyDescent="0.15">
      <c r="A28" s="11"/>
      <c r="B28" s="193" t="s">
        <v>411</v>
      </c>
      <c r="C28" s="9"/>
      <c r="D28" s="323">
        <v>95651910</v>
      </c>
      <c r="E28" s="98">
        <v>91263146</v>
      </c>
      <c r="F28" s="98">
        <v>3727884</v>
      </c>
      <c r="G28" s="98">
        <v>48584336</v>
      </c>
      <c r="H28" s="98">
        <v>23747942</v>
      </c>
      <c r="I28" s="98">
        <v>20063064</v>
      </c>
      <c r="J28" s="98">
        <v>427743</v>
      </c>
      <c r="K28" s="98">
        <v>102430</v>
      </c>
      <c r="L28" s="98">
        <v>18744824</v>
      </c>
      <c r="M28" s="98">
        <v>8036100</v>
      </c>
      <c r="N28" s="98">
        <v>19756477</v>
      </c>
    </row>
    <row r="29" spans="1:14" s="320" customFormat="1" ht="10.5" customHeight="1" x14ac:dyDescent="0.15">
      <c r="A29" s="11"/>
      <c r="B29" s="193" t="s">
        <v>410</v>
      </c>
      <c r="C29" s="9"/>
      <c r="D29" s="323">
        <v>78410698</v>
      </c>
      <c r="E29" s="98">
        <v>75983986</v>
      </c>
      <c r="F29" s="98">
        <v>2321031</v>
      </c>
      <c r="G29" s="98">
        <v>36521621</v>
      </c>
      <c r="H29" s="98">
        <v>17913610</v>
      </c>
      <c r="I29" s="98">
        <v>14466822</v>
      </c>
      <c r="J29" s="98">
        <v>525053</v>
      </c>
      <c r="K29" s="98">
        <v>1292998</v>
      </c>
      <c r="L29" s="98">
        <v>20654088</v>
      </c>
      <c r="M29" s="98">
        <v>5358000</v>
      </c>
      <c r="N29" s="98">
        <v>14058938</v>
      </c>
    </row>
    <row r="30" spans="1:14" s="320" customFormat="1" ht="10.5" customHeight="1" x14ac:dyDescent="0.15">
      <c r="A30" s="11"/>
      <c r="B30" s="193" t="s">
        <v>409</v>
      </c>
      <c r="C30" s="9"/>
      <c r="D30" s="323">
        <v>34009274</v>
      </c>
      <c r="E30" s="98">
        <v>33259986</v>
      </c>
      <c r="F30" s="98">
        <v>683941</v>
      </c>
      <c r="G30" s="98">
        <v>17210642</v>
      </c>
      <c r="H30" s="98">
        <v>8272447</v>
      </c>
      <c r="I30" s="98">
        <v>7226711</v>
      </c>
      <c r="J30" s="98">
        <v>201157</v>
      </c>
      <c r="K30" s="98">
        <v>362891</v>
      </c>
      <c r="L30" s="98">
        <v>8465721</v>
      </c>
      <c r="M30" s="98">
        <v>2716100</v>
      </c>
      <c r="N30" s="98">
        <v>5052763</v>
      </c>
    </row>
    <row r="31" spans="1:14" s="320" customFormat="1" ht="9" customHeight="1" x14ac:dyDescent="0.15">
      <c r="A31" s="11"/>
      <c r="B31" s="193"/>
      <c r="C31" s="9"/>
      <c r="D31" s="260"/>
      <c r="E31" s="260"/>
      <c r="F31" s="260"/>
      <c r="G31" s="260"/>
      <c r="H31" s="260"/>
      <c r="I31" s="260"/>
      <c r="J31" s="260"/>
      <c r="K31" s="260"/>
      <c r="L31" s="260"/>
      <c r="M31" s="260"/>
      <c r="N31" s="260"/>
    </row>
    <row r="32" spans="1:14" s="320" customFormat="1" ht="10.5" customHeight="1" x14ac:dyDescent="0.15">
      <c r="A32" s="11"/>
      <c r="B32" s="193" t="s">
        <v>408</v>
      </c>
      <c r="C32" s="9"/>
      <c r="D32" s="323">
        <v>46418105</v>
      </c>
      <c r="E32" s="98">
        <v>45080180</v>
      </c>
      <c r="F32" s="98">
        <v>877481</v>
      </c>
      <c r="G32" s="98">
        <v>23755293</v>
      </c>
      <c r="H32" s="98">
        <v>10882272</v>
      </c>
      <c r="I32" s="98">
        <v>10403914</v>
      </c>
      <c r="J32" s="98">
        <v>348366</v>
      </c>
      <c r="K32" s="98">
        <v>46787</v>
      </c>
      <c r="L32" s="98">
        <v>10747152</v>
      </c>
      <c r="M32" s="98">
        <v>2639400</v>
      </c>
      <c r="N32" s="98">
        <v>8881107</v>
      </c>
    </row>
    <row r="33" spans="1:14" s="320" customFormat="1" ht="10.5" customHeight="1" x14ac:dyDescent="0.15">
      <c r="A33" s="11"/>
      <c r="B33" s="193" t="s">
        <v>407</v>
      </c>
      <c r="C33" s="9"/>
      <c r="D33" s="323">
        <v>42606974</v>
      </c>
      <c r="E33" s="98">
        <v>40767421</v>
      </c>
      <c r="F33" s="98">
        <v>1824637</v>
      </c>
      <c r="G33" s="98">
        <v>19356251</v>
      </c>
      <c r="H33" s="98">
        <v>9006417</v>
      </c>
      <c r="I33" s="98">
        <v>8229008</v>
      </c>
      <c r="J33" s="98">
        <v>336502</v>
      </c>
      <c r="K33" s="98">
        <v>2109182</v>
      </c>
      <c r="L33" s="98">
        <v>10858979</v>
      </c>
      <c r="M33" s="98">
        <v>2144322</v>
      </c>
      <c r="N33" s="98">
        <v>7801738</v>
      </c>
    </row>
    <row r="34" spans="1:14" s="320" customFormat="1" ht="10.5" customHeight="1" x14ac:dyDescent="0.15">
      <c r="A34" s="11"/>
      <c r="B34" s="193" t="s">
        <v>406</v>
      </c>
      <c r="C34" s="9"/>
      <c r="D34" s="323">
        <v>17732440</v>
      </c>
      <c r="E34" s="98">
        <v>17062357</v>
      </c>
      <c r="F34" s="98">
        <v>635123</v>
      </c>
      <c r="G34" s="98">
        <v>6897954</v>
      </c>
      <c r="H34" s="98">
        <v>2760428</v>
      </c>
      <c r="I34" s="98">
        <v>3370516</v>
      </c>
      <c r="J34" s="98">
        <v>97728</v>
      </c>
      <c r="K34" s="98">
        <v>842558</v>
      </c>
      <c r="L34" s="98">
        <v>3513881</v>
      </c>
      <c r="M34" s="98">
        <v>1056200</v>
      </c>
      <c r="N34" s="98">
        <v>5324119</v>
      </c>
    </row>
    <row r="35" spans="1:14" s="320" customFormat="1" ht="10.5" customHeight="1" x14ac:dyDescent="0.15">
      <c r="A35" s="11"/>
      <c r="B35" s="193" t="s">
        <v>405</v>
      </c>
      <c r="C35" s="9"/>
      <c r="D35" s="323">
        <v>30208113</v>
      </c>
      <c r="E35" s="98">
        <v>29215286</v>
      </c>
      <c r="F35" s="98">
        <v>853922</v>
      </c>
      <c r="G35" s="98">
        <v>13249902</v>
      </c>
      <c r="H35" s="98">
        <v>5759462</v>
      </c>
      <c r="I35" s="98">
        <v>5955916</v>
      </c>
      <c r="J35" s="98">
        <v>204580</v>
      </c>
      <c r="K35" s="98">
        <v>1066649</v>
      </c>
      <c r="L35" s="98">
        <v>7844883</v>
      </c>
      <c r="M35" s="98">
        <v>2013786</v>
      </c>
      <c r="N35" s="98">
        <v>5828313</v>
      </c>
    </row>
    <row r="36" spans="1:14" s="320" customFormat="1" ht="9" customHeight="1" x14ac:dyDescent="0.15">
      <c r="A36" s="11"/>
      <c r="B36" s="193"/>
      <c r="C36" s="9"/>
      <c r="D36" s="323"/>
      <c r="E36" s="98"/>
      <c r="F36" s="98"/>
      <c r="G36" s="98"/>
      <c r="H36" s="98"/>
      <c r="I36" s="260"/>
      <c r="J36" s="260"/>
      <c r="K36" s="260"/>
      <c r="L36" s="260"/>
      <c r="M36" s="260"/>
      <c r="N36" s="260"/>
    </row>
    <row r="37" spans="1:14" s="320" customFormat="1" ht="10.5" customHeight="1" x14ac:dyDescent="0.15">
      <c r="A37" s="11"/>
      <c r="B37" s="193" t="s">
        <v>404</v>
      </c>
      <c r="C37" s="9"/>
      <c r="D37" s="323">
        <v>10584051</v>
      </c>
      <c r="E37" s="98">
        <v>10078386</v>
      </c>
      <c r="F37" s="98">
        <v>443670</v>
      </c>
      <c r="G37" s="98">
        <v>5796249</v>
      </c>
      <c r="H37" s="98">
        <v>2915733</v>
      </c>
      <c r="I37" s="98">
        <v>2198997</v>
      </c>
      <c r="J37" s="98">
        <v>67534</v>
      </c>
      <c r="K37" s="98">
        <v>610212</v>
      </c>
      <c r="L37" s="98">
        <v>1612836</v>
      </c>
      <c r="M37" s="98">
        <v>400000</v>
      </c>
      <c r="N37" s="98">
        <v>2097220</v>
      </c>
    </row>
    <row r="38" spans="1:14" s="320" customFormat="1" ht="10.5" customHeight="1" x14ac:dyDescent="0.15">
      <c r="A38" s="11"/>
      <c r="B38" s="193" t="s">
        <v>403</v>
      </c>
      <c r="C38" s="9"/>
      <c r="D38" s="323">
        <v>16103492</v>
      </c>
      <c r="E38" s="98">
        <v>14835003</v>
      </c>
      <c r="F38" s="98">
        <v>1076837</v>
      </c>
      <c r="G38" s="98">
        <v>8923973</v>
      </c>
      <c r="H38" s="98">
        <v>3494187</v>
      </c>
      <c r="I38" s="98">
        <v>4307455</v>
      </c>
      <c r="J38" s="98">
        <v>108305</v>
      </c>
      <c r="K38" s="98">
        <v>9781</v>
      </c>
      <c r="L38" s="98">
        <v>2950992</v>
      </c>
      <c r="M38" s="98">
        <v>518500</v>
      </c>
      <c r="N38" s="98">
        <v>3591941</v>
      </c>
    </row>
    <row r="39" spans="1:14" s="320" customFormat="1" ht="10.5" customHeight="1" x14ac:dyDescent="0.15">
      <c r="A39" s="11"/>
      <c r="B39" s="193" t="s">
        <v>402</v>
      </c>
      <c r="C39" s="9"/>
      <c r="D39" s="323">
        <v>11816104</v>
      </c>
      <c r="E39" s="98">
        <v>10897460</v>
      </c>
      <c r="F39" s="98">
        <v>853434</v>
      </c>
      <c r="G39" s="98">
        <v>5144211</v>
      </c>
      <c r="H39" s="98">
        <v>2530836</v>
      </c>
      <c r="I39" s="98">
        <v>2397365</v>
      </c>
      <c r="J39" s="98">
        <v>78329</v>
      </c>
      <c r="K39" s="98">
        <v>750034</v>
      </c>
      <c r="L39" s="98">
        <v>2112254</v>
      </c>
      <c r="M39" s="98">
        <v>1085500</v>
      </c>
      <c r="N39" s="98">
        <v>2645776</v>
      </c>
    </row>
    <row r="40" spans="1:14" s="320" customFormat="1" ht="10.5" customHeight="1" x14ac:dyDescent="0.15">
      <c r="A40" s="11"/>
      <c r="B40" s="193" t="s">
        <v>401</v>
      </c>
      <c r="C40" s="9"/>
      <c r="D40" s="323">
        <v>9175875</v>
      </c>
      <c r="E40" s="98">
        <v>8819071</v>
      </c>
      <c r="F40" s="98">
        <v>282569</v>
      </c>
      <c r="G40" s="98">
        <v>3715431</v>
      </c>
      <c r="H40" s="98">
        <v>2082999</v>
      </c>
      <c r="I40" s="98">
        <v>1447692</v>
      </c>
      <c r="J40" s="98">
        <v>50775</v>
      </c>
      <c r="K40" s="324">
        <v>1157460</v>
      </c>
      <c r="L40" s="98">
        <v>1599978</v>
      </c>
      <c r="M40" s="98">
        <v>1128600</v>
      </c>
      <c r="N40" s="98">
        <v>1523631</v>
      </c>
    </row>
    <row r="41" spans="1:14" s="320" customFormat="1" ht="10.5" customHeight="1" x14ac:dyDescent="0.15">
      <c r="A41" s="11"/>
      <c r="B41" s="193" t="s">
        <v>400</v>
      </c>
      <c r="C41" s="9"/>
      <c r="D41" s="323">
        <v>4029907</v>
      </c>
      <c r="E41" s="98">
        <v>3776280</v>
      </c>
      <c r="F41" s="98">
        <v>245637</v>
      </c>
      <c r="G41" s="98">
        <v>2657286</v>
      </c>
      <c r="H41" s="98">
        <v>1021627</v>
      </c>
      <c r="I41" s="98">
        <v>1497192</v>
      </c>
      <c r="J41" s="98">
        <v>25181</v>
      </c>
      <c r="K41" s="98">
        <v>23982</v>
      </c>
      <c r="L41" s="98">
        <v>549627</v>
      </c>
      <c r="M41" s="98">
        <v>33400</v>
      </c>
      <c r="N41" s="98">
        <v>740431</v>
      </c>
    </row>
    <row r="42" spans="1:14" s="320" customFormat="1" ht="9" customHeight="1" x14ac:dyDescent="0.15">
      <c r="A42" s="11"/>
      <c r="B42" s="193"/>
      <c r="C42" s="9"/>
      <c r="D42" s="260"/>
      <c r="E42" s="260"/>
      <c r="F42" s="260"/>
      <c r="G42" s="260"/>
      <c r="H42" s="260"/>
      <c r="I42" s="260"/>
      <c r="J42" s="260"/>
      <c r="K42" s="260"/>
      <c r="L42" s="260"/>
      <c r="M42" s="260"/>
      <c r="N42" s="260"/>
    </row>
    <row r="43" spans="1:14" s="320" customFormat="1" ht="10.5" customHeight="1" x14ac:dyDescent="0.15">
      <c r="A43" s="11"/>
      <c r="B43" s="193" t="s">
        <v>399</v>
      </c>
      <c r="C43" s="9"/>
      <c r="D43" s="323">
        <v>6018747</v>
      </c>
      <c r="E43" s="98">
        <v>5681297</v>
      </c>
      <c r="F43" s="98">
        <v>257034</v>
      </c>
      <c r="G43" s="98">
        <v>2749802</v>
      </c>
      <c r="H43" s="98">
        <v>1054294</v>
      </c>
      <c r="I43" s="98">
        <v>1529553</v>
      </c>
      <c r="J43" s="98">
        <v>52872</v>
      </c>
      <c r="K43" s="98">
        <v>529145</v>
      </c>
      <c r="L43" s="98">
        <v>947985</v>
      </c>
      <c r="M43" s="98">
        <v>624000</v>
      </c>
      <c r="N43" s="98">
        <v>1114943</v>
      </c>
    </row>
    <row r="44" spans="1:14" s="320" customFormat="1" ht="10.5" customHeight="1" x14ac:dyDescent="0.15">
      <c r="A44" s="11"/>
      <c r="B44" s="193" t="s">
        <v>398</v>
      </c>
      <c r="C44" s="9"/>
      <c r="D44" s="323">
        <v>4639701</v>
      </c>
      <c r="E44" s="98">
        <v>4399608</v>
      </c>
      <c r="F44" s="98">
        <v>206314</v>
      </c>
      <c r="G44" s="98">
        <v>1587559</v>
      </c>
      <c r="H44" s="98">
        <v>721016</v>
      </c>
      <c r="I44" s="98">
        <v>785540</v>
      </c>
      <c r="J44" s="98">
        <v>26075</v>
      </c>
      <c r="K44" s="98">
        <v>904715</v>
      </c>
      <c r="L44" s="98">
        <v>767454</v>
      </c>
      <c r="M44" s="98">
        <v>493600</v>
      </c>
      <c r="N44" s="98">
        <v>860298</v>
      </c>
    </row>
    <row r="45" spans="1:14" s="320" customFormat="1" ht="10.5" customHeight="1" x14ac:dyDescent="0.15">
      <c r="A45" s="11"/>
      <c r="B45" s="193" t="s">
        <v>397</v>
      </c>
      <c r="C45" s="9"/>
      <c r="D45" s="323">
        <v>5620260</v>
      </c>
      <c r="E45" s="98">
        <v>5313034</v>
      </c>
      <c r="F45" s="98">
        <v>262360</v>
      </c>
      <c r="G45" s="98">
        <v>1675766</v>
      </c>
      <c r="H45" s="98">
        <v>620760</v>
      </c>
      <c r="I45" s="98">
        <v>836471</v>
      </c>
      <c r="J45" s="98">
        <v>22938</v>
      </c>
      <c r="K45" s="98">
        <v>1294397</v>
      </c>
      <c r="L45" s="98">
        <v>674903</v>
      </c>
      <c r="M45" s="98">
        <v>362118</v>
      </c>
      <c r="N45" s="98">
        <v>1590138</v>
      </c>
    </row>
    <row r="46" spans="1:14" s="320" customFormat="1" ht="10.5" customHeight="1" x14ac:dyDescent="0.15">
      <c r="A46" s="11"/>
      <c r="B46" s="193" t="s">
        <v>396</v>
      </c>
      <c r="C46" s="9"/>
      <c r="D46" s="323">
        <v>8532173</v>
      </c>
      <c r="E46" s="98">
        <v>8037316</v>
      </c>
      <c r="F46" s="98">
        <v>372273</v>
      </c>
      <c r="G46" s="98">
        <v>3119115</v>
      </c>
      <c r="H46" s="98">
        <v>1513868</v>
      </c>
      <c r="I46" s="98">
        <v>1453537</v>
      </c>
      <c r="J46" s="98">
        <v>65863</v>
      </c>
      <c r="K46" s="98">
        <v>229322</v>
      </c>
      <c r="L46" s="98">
        <v>1131831</v>
      </c>
      <c r="M46" s="98">
        <v>1761500</v>
      </c>
      <c r="N46" s="98">
        <v>2224542</v>
      </c>
    </row>
    <row r="47" spans="1:14" s="320" customFormat="1" ht="10.5" customHeight="1" x14ac:dyDescent="0.15">
      <c r="A47" s="11"/>
      <c r="B47" s="193" t="s">
        <v>395</v>
      </c>
      <c r="C47" s="9"/>
      <c r="D47" s="323">
        <v>12348308</v>
      </c>
      <c r="E47" s="98">
        <v>11497305</v>
      </c>
      <c r="F47" s="98">
        <v>468851</v>
      </c>
      <c r="G47" s="98">
        <v>6450201</v>
      </c>
      <c r="H47" s="98">
        <v>1017311</v>
      </c>
      <c r="I47" s="98">
        <v>4571820</v>
      </c>
      <c r="J47" s="98">
        <v>21733</v>
      </c>
      <c r="K47" s="98">
        <v>316239</v>
      </c>
      <c r="L47" s="98">
        <v>852361</v>
      </c>
      <c r="M47" s="98">
        <v>1311500</v>
      </c>
      <c r="N47" s="98">
        <v>3396274</v>
      </c>
    </row>
    <row r="48" spans="1:14" s="320" customFormat="1" ht="9" customHeight="1" x14ac:dyDescent="0.15">
      <c r="A48" s="11"/>
      <c r="B48" s="193"/>
      <c r="C48" s="9"/>
      <c r="D48" s="260"/>
      <c r="E48" s="260"/>
      <c r="F48" s="260"/>
      <c r="G48" s="260"/>
      <c r="H48" s="260"/>
      <c r="I48" s="98"/>
      <c r="J48" s="98"/>
      <c r="K48" s="98"/>
      <c r="L48" s="98"/>
      <c r="M48" s="98"/>
      <c r="N48" s="98"/>
    </row>
    <row r="49" spans="1:14" s="320" customFormat="1" ht="10.5" customHeight="1" x14ac:dyDescent="0.15">
      <c r="A49" s="11"/>
      <c r="B49" s="193" t="s">
        <v>394</v>
      </c>
      <c r="C49" s="9"/>
      <c r="D49" s="323">
        <v>4077414</v>
      </c>
      <c r="E49" s="98">
        <v>3904277</v>
      </c>
      <c r="F49" s="98">
        <v>173135</v>
      </c>
      <c r="G49" s="98">
        <v>905623</v>
      </c>
      <c r="H49" s="98">
        <v>363513</v>
      </c>
      <c r="I49" s="98">
        <v>482417</v>
      </c>
      <c r="J49" s="98">
        <v>9342</v>
      </c>
      <c r="K49" s="98">
        <v>1169096</v>
      </c>
      <c r="L49" s="98">
        <v>599979</v>
      </c>
      <c r="M49" s="98">
        <v>547254</v>
      </c>
      <c r="N49" s="98">
        <v>846120</v>
      </c>
    </row>
    <row r="50" spans="1:14" s="320" customFormat="1" ht="10.5" customHeight="1" x14ac:dyDescent="0.15">
      <c r="A50" s="11"/>
      <c r="B50" s="193" t="s">
        <v>393</v>
      </c>
      <c r="C50" s="9"/>
      <c r="D50" s="323">
        <v>10307733</v>
      </c>
      <c r="E50" s="98">
        <v>9888407</v>
      </c>
      <c r="F50" s="98">
        <v>379082</v>
      </c>
      <c r="G50" s="98">
        <v>3851871</v>
      </c>
      <c r="H50" s="98">
        <v>1343985</v>
      </c>
      <c r="I50" s="98">
        <v>1823294</v>
      </c>
      <c r="J50" s="98">
        <v>50513</v>
      </c>
      <c r="K50" s="98">
        <v>1408577</v>
      </c>
      <c r="L50" s="98">
        <v>1292534</v>
      </c>
      <c r="M50" s="98">
        <v>1154500</v>
      </c>
      <c r="N50" s="98">
        <v>2549738</v>
      </c>
    </row>
    <row r="51" spans="1:14" s="320" customFormat="1" ht="10.5" customHeight="1" x14ac:dyDescent="0.15">
      <c r="A51" s="11"/>
      <c r="B51" s="193" t="s">
        <v>392</v>
      </c>
      <c r="C51" s="9"/>
      <c r="D51" s="322">
        <v>12892246</v>
      </c>
      <c r="E51" s="321">
        <v>12492074</v>
      </c>
      <c r="F51" s="321">
        <v>395709</v>
      </c>
      <c r="G51" s="321">
        <v>7934900</v>
      </c>
      <c r="H51" s="321">
        <v>2975482</v>
      </c>
      <c r="I51" s="98">
        <v>3854095</v>
      </c>
      <c r="J51" s="98">
        <v>100036</v>
      </c>
      <c r="K51" s="98">
        <v>5938</v>
      </c>
      <c r="L51" s="98">
        <v>2162661</v>
      </c>
      <c r="M51" s="98">
        <v>389100</v>
      </c>
      <c r="N51" s="98">
        <v>2299611</v>
      </c>
    </row>
    <row r="52" spans="1:14" s="320" customFormat="1" ht="10.5" customHeight="1" x14ac:dyDescent="0.15">
      <c r="A52" s="11"/>
      <c r="B52" s="193" t="s">
        <v>391</v>
      </c>
      <c r="C52" s="9"/>
      <c r="D52" s="322">
        <v>2280657</v>
      </c>
      <c r="E52" s="321">
        <v>2201365</v>
      </c>
      <c r="F52" s="321">
        <v>73754</v>
      </c>
      <c r="G52" s="321">
        <v>1354512</v>
      </c>
      <c r="H52" s="321">
        <v>171921</v>
      </c>
      <c r="I52" s="98">
        <v>177001</v>
      </c>
      <c r="J52" s="98">
        <v>6462</v>
      </c>
      <c r="K52" s="98">
        <v>120641</v>
      </c>
      <c r="L52" s="98">
        <v>280888</v>
      </c>
      <c r="M52" s="98">
        <v>98500</v>
      </c>
      <c r="N52" s="98">
        <v>419654</v>
      </c>
    </row>
    <row r="53" spans="1:14" ht="4.5" customHeight="1" thickBot="1" x14ac:dyDescent="0.2">
      <c r="A53" s="6"/>
      <c r="B53" s="4"/>
      <c r="C53" s="121"/>
      <c r="D53" s="2"/>
      <c r="E53" s="2"/>
      <c r="F53" s="2"/>
      <c r="G53" s="2"/>
      <c r="H53" s="2"/>
      <c r="I53" s="2"/>
      <c r="J53" s="2"/>
      <c r="K53" s="2"/>
      <c r="L53" s="2"/>
      <c r="M53" s="2"/>
      <c r="N53" s="2"/>
    </row>
    <row r="54" spans="1:14" s="188" customFormat="1" ht="14.25" customHeight="1" thickTop="1" x14ac:dyDescent="0.15">
      <c r="A54" s="37" t="s">
        <v>390</v>
      </c>
      <c r="B54" s="1"/>
      <c r="C54" s="1"/>
      <c r="D54" s="1"/>
      <c r="E54" s="1"/>
      <c r="F54" s="1"/>
      <c r="G54" s="1"/>
      <c r="H54" s="1"/>
      <c r="I54" s="37" t="s">
        <v>389</v>
      </c>
      <c r="J54" s="1"/>
      <c r="K54" s="1"/>
      <c r="L54" s="1"/>
      <c r="M54" s="1"/>
      <c r="N54" s="1"/>
    </row>
    <row r="55" spans="1:14" s="188" customFormat="1" ht="10.5" customHeight="1" x14ac:dyDescent="0.15">
      <c r="A55" s="37" t="s">
        <v>388</v>
      </c>
      <c r="B55" s="1"/>
      <c r="C55" s="1"/>
      <c r="D55" s="1"/>
      <c r="E55" s="1"/>
      <c r="F55" s="1"/>
      <c r="G55" s="1"/>
      <c r="H55" s="1"/>
      <c r="I55" s="1" t="s">
        <v>387</v>
      </c>
      <c r="J55" s="1"/>
      <c r="K55" s="1"/>
      <c r="L55" s="1"/>
      <c r="M55" s="1"/>
      <c r="N55" s="1"/>
    </row>
    <row r="56" spans="1:14" s="188" customFormat="1" ht="10.5" customHeight="1" x14ac:dyDescent="0.15">
      <c r="A56" s="37" t="s">
        <v>386</v>
      </c>
      <c r="B56" s="1"/>
      <c r="C56" s="1"/>
      <c r="D56" s="1"/>
      <c r="E56" s="1"/>
      <c r="F56" s="1"/>
      <c r="G56" s="1"/>
      <c r="H56" s="1"/>
      <c r="I56" s="1" t="s">
        <v>385</v>
      </c>
      <c r="J56" s="1"/>
      <c r="K56" s="1"/>
      <c r="L56" s="1"/>
      <c r="M56" s="1"/>
      <c r="N56" s="1"/>
    </row>
    <row r="57" spans="1:14" s="188" customFormat="1" ht="10.5" customHeight="1" x14ac:dyDescent="0.15">
      <c r="A57" s="37" t="s">
        <v>384</v>
      </c>
      <c r="B57" s="1"/>
      <c r="C57" s="1"/>
      <c r="D57" s="1"/>
      <c r="E57" s="1"/>
      <c r="F57" s="1"/>
      <c r="G57" s="1"/>
      <c r="H57" s="1"/>
      <c r="I57" s="1" t="s">
        <v>383</v>
      </c>
      <c r="J57" s="1"/>
      <c r="K57" s="1"/>
      <c r="L57" s="1"/>
      <c r="M57" s="1"/>
      <c r="N57" s="1"/>
    </row>
    <row r="58" spans="1:14" s="188" customFormat="1" x14ac:dyDescent="0.15">
      <c r="D58" s="1"/>
      <c r="E58" s="1"/>
      <c r="F58" s="1"/>
      <c r="G58" s="1"/>
      <c r="H58" s="1"/>
      <c r="I58" s="1" t="s">
        <v>382</v>
      </c>
      <c r="J58" s="1"/>
      <c r="K58" s="1"/>
      <c r="L58" s="1"/>
      <c r="M58" s="1"/>
      <c r="N58" s="1"/>
    </row>
    <row r="59" spans="1:14" s="1" customFormat="1" x14ac:dyDescent="0.15">
      <c r="A59" s="188"/>
      <c r="C59" s="188"/>
    </row>
    <row r="60" spans="1:14" x14ac:dyDescent="0.15">
      <c r="B60" s="188"/>
      <c r="C60" s="188"/>
      <c r="D60" s="1"/>
      <c r="E60" s="1"/>
      <c r="F60" s="1"/>
      <c r="G60" s="1"/>
      <c r="H60" s="1"/>
    </row>
    <row r="61" spans="1:14" x14ac:dyDescent="0.15">
      <c r="B61" s="188"/>
      <c r="C61" s="189"/>
    </row>
  </sheetData>
  <mergeCells count="11">
    <mergeCell ref="L3:L5"/>
    <mergeCell ref="M3:M5"/>
    <mergeCell ref="N3:N5"/>
    <mergeCell ref="H4:H5"/>
    <mergeCell ref="I4:I5"/>
    <mergeCell ref="K3:K5"/>
    <mergeCell ref="A7:B7"/>
    <mergeCell ref="B2:B5"/>
    <mergeCell ref="D2:F4"/>
    <mergeCell ref="G3:G5"/>
    <mergeCell ref="J3:J5"/>
  </mergeCells>
  <phoneticPr fontId="2"/>
  <pageMargins left="0.70866141732283472" right="0.70866141732283472" top="0.74803149606299213" bottom="0.74803149606299213" header="0.31496062992125984" footer="0.31496062992125984"/>
  <pageSetup paperSize="8" scale="130" fitToWidth="0" fitToHeight="0" orientation="landscape" r:id="rId1"/>
  <headerFooter>
    <oddHeader>&amp;L&amp;9市町村普通会計決算状況－歳入－&amp;R&amp;9&amp;F(&amp;A)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6"/>
  <sheetViews>
    <sheetView zoomScaleNormal="100" zoomScalePageLayoutView="96" workbookViewId="0"/>
  </sheetViews>
  <sheetFormatPr defaultColWidth="9.59765625" defaultRowHeight="9.75" x14ac:dyDescent="0.15"/>
  <cols>
    <col min="1" max="1" width="1" style="102" customWidth="1"/>
    <col min="2" max="2" width="14.19921875" style="1" customWidth="1"/>
    <col min="3" max="3" width="1" style="102" customWidth="1"/>
    <col min="4" max="5" width="17.796875" style="18" customWidth="1"/>
    <col min="6" max="6" width="21" style="18" customWidth="1"/>
    <col min="7" max="13" width="17.796875" style="18" customWidth="1"/>
    <col min="14" max="14" width="21" style="18" customWidth="1"/>
    <col min="15" max="15" width="0" style="102" hidden="1" customWidth="1"/>
    <col min="16" max="16384" width="9.59765625" style="102"/>
  </cols>
  <sheetData>
    <row r="1" spans="1:15" s="1" customFormat="1" x14ac:dyDescent="0.15">
      <c r="B1" s="248" t="s">
        <v>449</v>
      </c>
    </row>
    <row r="2" spans="1:15" s="1" customFormat="1" ht="12.75" customHeight="1" thickBot="1" x14ac:dyDescent="0.2">
      <c r="B2" s="1" t="s">
        <v>340</v>
      </c>
      <c r="N2" s="198" t="s">
        <v>441</v>
      </c>
    </row>
    <row r="3" spans="1:15" s="1" customFormat="1" ht="14.25" customHeight="1" thickTop="1" x14ac:dyDescent="0.15">
      <c r="A3" s="116"/>
      <c r="B3" s="398" t="s">
        <v>440</v>
      </c>
      <c r="C3" s="116"/>
      <c r="D3" s="331"/>
      <c r="E3" s="36"/>
      <c r="F3" s="36" t="s">
        <v>448</v>
      </c>
      <c r="G3" s="36"/>
      <c r="H3" s="36"/>
      <c r="I3" s="36" t="s">
        <v>447</v>
      </c>
      <c r="J3" s="36"/>
      <c r="K3" s="36"/>
      <c r="L3" s="36"/>
      <c r="M3" s="36"/>
      <c r="N3" s="36"/>
    </row>
    <row r="4" spans="1:15" s="1" customFormat="1" ht="15.75" customHeight="1" x14ac:dyDescent="0.15">
      <c r="A4" s="47"/>
      <c r="B4" s="374"/>
      <c r="C4" s="47"/>
      <c r="D4" s="232" t="s">
        <v>277</v>
      </c>
      <c r="E4" s="232" t="s">
        <v>276</v>
      </c>
      <c r="F4" s="232" t="s">
        <v>274</v>
      </c>
      <c r="G4" s="232" t="s">
        <v>284</v>
      </c>
      <c r="H4" s="327" t="s">
        <v>272</v>
      </c>
      <c r="I4" s="328" t="s">
        <v>446</v>
      </c>
      <c r="J4" s="232" t="s">
        <v>270</v>
      </c>
      <c r="K4" s="232" t="s">
        <v>269</v>
      </c>
      <c r="L4" s="232" t="s">
        <v>445</v>
      </c>
      <c r="M4" s="232" t="s">
        <v>267</v>
      </c>
      <c r="N4" s="231" t="s">
        <v>365</v>
      </c>
    </row>
    <row r="5" spans="1:15" ht="6" customHeight="1" x14ac:dyDescent="0.15">
      <c r="A5" s="11"/>
      <c r="B5" s="203"/>
      <c r="C5" s="32"/>
      <c r="D5" s="203"/>
      <c r="E5" s="203"/>
      <c r="F5" s="203"/>
      <c r="G5" s="203"/>
      <c r="H5" s="203"/>
      <c r="I5" s="203"/>
      <c r="J5" s="203"/>
      <c r="K5" s="203"/>
      <c r="L5" s="203"/>
      <c r="M5" s="203"/>
      <c r="N5" s="203"/>
    </row>
    <row r="6" spans="1:15" ht="12.95" customHeight="1" x14ac:dyDescent="0.15">
      <c r="A6" s="13"/>
      <c r="B6" s="196" t="s">
        <v>428</v>
      </c>
      <c r="C6" s="16"/>
      <c r="D6" s="99">
        <v>13430140</v>
      </c>
      <c r="E6" s="99">
        <v>339964232</v>
      </c>
      <c r="F6" s="99">
        <v>1434822517</v>
      </c>
      <c r="G6" s="99">
        <v>286561760</v>
      </c>
      <c r="H6" s="99">
        <v>6495992</v>
      </c>
      <c r="I6" s="99">
        <v>10914182</v>
      </c>
      <c r="J6" s="99">
        <v>109840771</v>
      </c>
      <c r="K6" s="99">
        <v>481186614</v>
      </c>
      <c r="L6" s="99">
        <v>115028061</v>
      </c>
      <c r="M6" s="99">
        <v>572158619</v>
      </c>
      <c r="N6" s="99">
        <v>379861986</v>
      </c>
    </row>
    <row r="7" spans="1:15" ht="12.95" customHeight="1" x14ac:dyDescent="0.15">
      <c r="A7" s="13"/>
      <c r="B7" s="196" t="s">
        <v>444</v>
      </c>
      <c r="C7" s="16"/>
      <c r="D7" s="99">
        <v>13341915</v>
      </c>
      <c r="E7" s="99">
        <v>365624701</v>
      </c>
      <c r="F7" s="99">
        <v>1435645555</v>
      </c>
      <c r="G7" s="99">
        <v>298207326</v>
      </c>
      <c r="H7" s="99">
        <v>8569788</v>
      </c>
      <c r="I7" s="99">
        <v>11626651</v>
      </c>
      <c r="J7" s="99">
        <v>110104445</v>
      </c>
      <c r="K7" s="99">
        <v>497301312</v>
      </c>
      <c r="L7" s="99">
        <v>116006489</v>
      </c>
      <c r="M7" s="99">
        <v>576484951</v>
      </c>
      <c r="N7" s="99">
        <v>389065093</v>
      </c>
    </row>
    <row r="8" spans="1:15" ht="12.95" customHeight="1" x14ac:dyDescent="0.15">
      <c r="A8" s="13"/>
      <c r="B8" s="196" t="s">
        <v>443</v>
      </c>
      <c r="C8" s="16"/>
      <c r="D8" s="99">
        <v>13358701</v>
      </c>
      <c r="E8" s="99">
        <v>384567410</v>
      </c>
      <c r="F8" s="99">
        <v>1494210901</v>
      </c>
      <c r="G8" s="99">
        <v>311536722</v>
      </c>
      <c r="H8" s="99">
        <v>5407091</v>
      </c>
      <c r="I8" s="99">
        <v>11622877</v>
      </c>
      <c r="J8" s="99">
        <v>115214084</v>
      </c>
      <c r="K8" s="99">
        <v>474970076</v>
      </c>
      <c r="L8" s="99">
        <v>126804196</v>
      </c>
      <c r="M8" s="99">
        <v>594220836</v>
      </c>
      <c r="N8" s="99">
        <v>399497370</v>
      </c>
      <c r="O8" s="189"/>
    </row>
    <row r="9" spans="1:15" ht="12.95" customHeight="1" x14ac:dyDescent="0.15">
      <c r="A9" s="336"/>
      <c r="B9" s="11"/>
      <c r="C9" s="245"/>
      <c r="D9" s="98"/>
      <c r="E9" s="98"/>
      <c r="F9" s="98"/>
      <c r="G9" s="98"/>
      <c r="H9" s="98"/>
      <c r="I9" s="98"/>
      <c r="J9" s="98"/>
      <c r="K9" s="98"/>
      <c r="L9" s="98"/>
      <c r="M9" s="98"/>
      <c r="N9" s="99"/>
      <c r="O9" s="189"/>
    </row>
    <row r="10" spans="1:15" ht="12.95" customHeight="1" x14ac:dyDescent="0.15">
      <c r="A10" s="22"/>
      <c r="B10" s="196" t="s">
        <v>425</v>
      </c>
      <c r="C10" s="313"/>
      <c r="D10" s="99">
        <v>11623618</v>
      </c>
      <c r="E10" s="99">
        <v>362784539</v>
      </c>
      <c r="F10" s="99">
        <v>1461097796</v>
      </c>
      <c r="G10" s="99">
        <v>300233210</v>
      </c>
      <c r="H10" s="99">
        <v>5145268</v>
      </c>
      <c r="I10" s="99">
        <v>10074901</v>
      </c>
      <c r="J10" s="99">
        <v>112910722</v>
      </c>
      <c r="K10" s="99">
        <v>462307700</v>
      </c>
      <c r="L10" s="99">
        <v>119258330</v>
      </c>
      <c r="M10" s="99">
        <v>581891407</v>
      </c>
      <c r="N10" s="99">
        <v>392261890</v>
      </c>
      <c r="O10" s="189"/>
    </row>
    <row r="11" spans="1:15" ht="12.95" customHeight="1" x14ac:dyDescent="0.15">
      <c r="A11" s="22"/>
      <c r="B11" s="196" t="s">
        <v>424</v>
      </c>
      <c r="C11" s="313"/>
      <c r="D11" s="99">
        <v>1735083</v>
      </c>
      <c r="E11" s="99">
        <v>21782871</v>
      </c>
      <c r="F11" s="99">
        <v>33113105</v>
      </c>
      <c r="G11" s="99">
        <v>11303512</v>
      </c>
      <c r="H11" s="99">
        <v>261823</v>
      </c>
      <c r="I11" s="99">
        <v>1547976</v>
      </c>
      <c r="J11" s="99">
        <v>2303362</v>
      </c>
      <c r="K11" s="99">
        <v>12662376</v>
      </c>
      <c r="L11" s="99">
        <v>7545866</v>
      </c>
      <c r="M11" s="99">
        <v>12329429</v>
      </c>
      <c r="N11" s="99">
        <v>7235480</v>
      </c>
      <c r="O11" s="189"/>
    </row>
    <row r="12" spans="1:15" ht="12.95" customHeight="1" x14ac:dyDescent="0.15">
      <c r="A12" s="11"/>
      <c r="B12" s="193"/>
      <c r="C12" s="9"/>
      <c r="D12" s="98"/>
      <c r="E12" s="98"/>
      <c r="F12" s="98"/>
      <c r="G12" s="98"/>
      <c r="H12" s="98"/>
      <c r="I12" s="98"/>
      <c r="J12" s="98"/>
      <c r="K12" s="98"/>
      <c r="L12" s="98"/>
      <c r="M12" s="98"/>
      <c r="N12" s="99"/>
      <c r="O12" s="189"/>
    </row>
    <row r="13" spans="1:15" ht="10.5" customHeight="1" x14ac:dyDescent="0.15">
      <c r="A13" s="11"/>
      <c r="B13" s="193" t="s">
        <v>423</v>
      </c>
      <c r="C13" s="9"/>
      <c r="D13" s="322">
        <v>3010262</v>
      </c>
      <c r="E13" s="321">
        <v>132849201</v>
      </c>
      <c r="F13" s="321">
        <v>660510017</v>
      </c>
      <c r="G13" s="321">
        <v>101070232</v>
      </c>
      <c r="H13" s="321">
        <v>1300436</v>
      </c>
      <c r="I13" s="98">
        <v>1817313</v>
      </c>
      <c r="J13" s="98">
        <v>54684976</v>
      </c>
      <c r="K13" s="98">
        <v>248415910</v>
      </c>
      <c r="L13" s="98">
        <v>46595252</v>
      </c>
      <c r="M13" s="98">
        <v>301873284</v>
      </c>
      <c r="N13" s="98">
        <v>213843687</v>
      </c>
      <c r="O13" s="189">
        <v>1969151</v>
      </c>
    </row>
    <row r="14" spans="1:15" ht="10.5" customHeight="1" x14ac:dyDescent="0.15">
      <c r="A14" s="11"/>
      <c r="B14" s="193" t="s">
        <v>422</v>
      </c>
      <c r="C14" s="9"/>
      <c r="D14" s="322">
        <v>1751856</v>
      </c>
      <c r="E14" s="321">
        <v>85542896</v>
      </c>
      <c r="F14" s="321">
        <v>266671848</v>
      </c>
      <c r="G14" s="321">
        <v>60928194</v>
      </c>
      <c r="H14" s="321">
        <v>527139</v>
      </c>
      <c r="I14" s="98">
        <v>544396</v>
      </c>
      <c r="J14" s="98">
        <v>26274321</v>
      </c>
      <c r="K14" s="98">
        <v>84870581</v>
      </c>
      <c r="L14" s="98">
        <v>17627658</v>
      </c>
      <c r="M14" s="98">
        <v>117651872</v>
      </c>
      <c r="N14" s="98">
        <v>73267341</v>
      </c>
      <c r="O14" s="189">
        <v>1009088</v>
      </c>
    </row>
    <row r="15" spans="1:15" ht="10.5" customHeight="1" x14ac:dyDescent="0.15">
      <c r="A15" s="11"/>
      <c r="B15" s="193" t="s">
        <v>421</v>
      </c>
      <c r="C15" s="9"/>
      <c r="D15" s="323">
        <v>933959</v>
      </c>
      <c r="E15" s="98">
        <v>21913743</v>
      </c>
      <c r="F15" s="98">
        <v>121127355</v>
      </c>
      <c r="G15" s="98">
        <v>25080469</v>
      </c>
      <c r="H15" s="98">
        <v>680603</v>
      </c>
      <c r="I15" s="98">
        <v>767902</v>
      </c>
      <c r="J15" s="98">
        <v>11673251</v>
      </c>
      <c r="K15" s="98">
        <v>25200126</v>
      </c>
      <c r="L15" s="98">
        <v>7893851</v>
      </c>
      <c r="M15" s="98">
        <v>51888870</v>
      </c>
      <c r="N15" s="98">
        <v>29219126</v>
      </c>
      <c r="O15" s="189">
        <v>918430</v>
      </c>
    </row>
    <row r="16" spans="1:15" ht="10.5" customHeight="1" x14ac:dyDescent="0.15">
      <c r="A16" s="11"/>
      <c r="B16" s="193" t="s">
        <v>420</v>
      </c>
      <c r="C16" s="9"/>
      <c r="D16" s="322">
        <v>822121</v>
      </c>
      <c r="E16" s="321">
        <v>15241407</v>
      </c>
      <c r="F16" s="321">
        <v>56857692</v>
      </c>
      <c r="G16" s="321">
        <v>24757390</v>
      </c>
      <c r="H16" s="321">
        <v>209891</v>
      </c>
      <c r="I16" s="98">
        <v>649676</v>
      </c>
      <c r="J16" s="98">
        <v>3432445</v>
      </c>
      <c r="K16" s="98">
        <v>14367740</v>
      </c>
      <c r="L16" s="98">
        <v>6092750</v>
      </c>
      <c r="M16" s="98">
        <v>20895665</v>
      </c>
      <c r="N16" s="98">
        <v>17622562</v>
      </c>
      <c r="O16" s="189">
        <v>255833</v>
      </c>
    </row>
    <row r="17" spans="1:15" ht="10.5" customHeight="1" x14ac:dyDescent="0.15">
      <c r="A17" s="11"/>
      <c r="B17" s="193" t="s">
        <v>419</v>
      </c>
      <c r="C17" s="9"/>
      <c r="D17" s="322">
        <v>428911</v>
      </c>
      <c r="E17" s="321">
        <v>7153054</v>
      </c>
      <c r="F17" s="321">
        <v>37150429</v>
      </c>
      <c r="G17" s="321">
        <v>6744231</v>
      </c>
      <c r="H17" s="321">
        <v>229295</v>
      </c>
      <c r="I17" s="98">
        <v>883256</v>
      </c>
      <c r="J17" s="98">
        <v>2060657</v>
      </c>
      <c r="K17" s="98">
        <v>9059140</v>
      </c>
      <c r="L17" s="98">
        <v>3346653</v>
      </c>
      <c r="M17" s="98">
        <v>9819655</v>
      </c>
      <c r="N17" s="98">
        <v>5446260</v>
      </c>
      <c r="O17" s="189">
        <v>252228</v>
      </c>
    </row>
    <row r="18" spans="1:15" ht="8.25" customHeight="1" x14ac:dyDescent="0.15">
      <c r="A18" s="11"/>
      <c r="B18" s="193"/>
      <c r="C18" s="9"/>
      <c r="D18" s="260"/>
      <c r="E18" s="260"/>
      <c r="F18" s="260"/>
      <c r="G18" s="260"/>
      <c r="H18" s="260"/>
      <c r="I18" s="260"/>
      <c r="J18" s="260"/>
      <c r="K18" s="260"/>
      <c r="L18" s="260"/>
      <c r="M18" s="260"/>
      <c r="N18" s="260"/>
      <c r="O18" s="189"/>
    </row>
    <row r="19" spans="1:15" ht="10.5" customHeight="1" x14ac:dyDescent="0.15">
      <c r="A19" s="11"/>
      <c r="B19" s="193" t="s">
        <v>418</v>
      </c>
      <c r="C19" s="9"/>
      <c r="D19" s="322">
        <v>399647</v>
      </c>
      <c r="E19" s="321">
        <v>7348669</v>
      </c>
      <c r="F19" s="321">
        <v>23944120</v>
      </c>
      <c r="G19" s="98">
        <v>5321051</v>
      </c>
      <c r="H19" s="321">
        <v>74395</v>
      </c>
      <c r="I19" s="98">
        <v>97681</v>
      </c>
      <c r="J19" s="98">
        <v>1217307</v>
      </c>
      <c r="K19" s="98">
        <v>6667623</v>
      </c>
      <c r="L19" s="98">
        <v>2854797</v>
      </c>
      <c r="M19" s="98">
        <v>6911815</v>
      </c>
      <c r="N19" s="98">
        <v>4941539</v>
      </c>
      <c r="O19" s="189">
        <v>88372</v>
      </c>
    </row>
    <row r="20" spans="1:15" ht="10.5" customHeight="1" x14ac:dyDescent="0.15">
      <c r="A20" s="11"/>
      <c r="B20" s="193" t="s">
        <v>417</v>
      </c>
      <c r="C20" s="9"/>
      <c r="D20" s="323">
        <v>626883</v>
      </c>
      <c r="E20" s="98">
        <v>21679357</v>
      </c>
      <c r="F20" s="98">
        <v>62512067</v>
      </c>
      <c r="G20" s="98">
        <v>16268339</v>
      </c>
      <c r="H20" s="98">
        <v>401927</v>
      </c>
      <c r="I20" s="98">
        <v>471125</v>
      </c>
      <c r="J20" s="98">
        <v>2330116</v>
      </c>
      <c r="K20" s="98">
        <v>18866918</v>
      </c>
      <c r="L20" s="98">
        <v>6495895</v>
      </c>
      <c r="M20" s="98">
        <v>13516391</v>
      </c>
      <c r="N20" s="98">
        <v>8830634</v>
      </c>
      <c r="O20" s="189">
        <v>715060</v>
      </c>
    </row>
    <row r="21" spans="1:15" ht="10.5" customHeight="1" x14ac:dyDescent="0.15">
      <c r="A21" s="11"/>
      <c r="B21" s="193" t="s">
        <v>416</v>
      </c>
      <c r="C21" s="9"/>
      <c r="D21" s="323">
        <v>433964</v>
      </c>
      <c r="E21" s="98">
        <v>8692341</v>
      </c>
      <c r="F21" s="98">
        <v>28378752</v>
      </c>
      <c r="G21" s="98">
        <v>8887094</v>
      </c>
      <c r="H21" s="98">
        <v>174341</v>
      </c>
      <c r="I21" s="98">
        <v>1082865</v>
      </c>
      <c r="J21" s="98">
        <v>1466098</v>
      </c>
      <c r="K21" s="98">
        <v>7253530</v>
      </c>
      <c r="L21" s="98">
        <v>5153838</v>
      </c>
      <c r="M21" s="98">
        <v>7472908</v>
      </c>
      <c r="N21" s="98">
        <v>4778666</v>
      </c>
      <c r="O21" s="189">
        <v>187143</v>
      </c>
    </row>
    <row r="22" spans="1:15" ht="10.5" customHeight="1" x14ac:dyDescent="0.15">
      <c r="A22" s="11"/>
      <c r="B22" s="193" t="s">
        <v>415</v>
      </c>
      <c r="C22" s="9"/>
      <c r="D22" s="323">
        <v>396335</v>
      </c>
      <c r="E22" s="98">
        <v>8687000</v>
      </c>
      <c r="F22" s="98">
        <v>30725974</v>
      </c>
      <c r="G22" s="98">
        <v>9212400</v>
      </c>
      <c r="H22" s="98">
        <v>309553</v>
      </c>
      <c r="I22" s="98">
        <v>341653</v>
      </c>
      <c r="J22" s="98">
        <v>2184913</v>
      </c>
      <c r="K22" s="98">
        <v>6763920</v>
      </c>
      <c r="L22" s="98">
        <v>2813803</v>
      </c>
      <c r="M22" s="98">
        <v>7210410</v>
      </c>
      <c r="N22" s="98">
        <v>4563983</v>
      </c>
      <c r="O22" s="189">
        <v>339624</v>
      </c>
    </row>
    <row r="23" spans="1:15" ht="10.5" customHeight="1" x14ac:dyDescent="0.15">
      <c r="A23" s="11"/>
      <c r="B23" s="193" t="s">
        <v>414</v>
      </c>
      <c r="C23" s="9"/>
      <c r="D23" s="323">
        <v>218058</v>
      </c>
      <c r="E23" s="98">
        <v>3219039</v>
      </c>
      <c r="F23" s="98">
        <v>7877903</v>
      </c>
      <c r="G23" s="98">
        <v>1538014</v>
      </c>
      <c r="H23" s="98">
        <v>38255</v>
      </c>
      <c r="I23" s="98">
        <v>23623</v>
      </c>
      <c r="J23" s="98">
        <v>115861</v>
      </c>
      <c r="K23" s="98">
        <v>1193807</v>
      </c>
      <c r="L23" s="98">
        <v>832991</v>
      </c>
      <c r="M23" s="98">
        <v>1600621</v>
      </c>
      <c r="N23" s="98">
        <v>1973945</v>
      </c>
      <c r="O23" s="189">
        <v>39146</v>
      </c>
    </row>
    <row r="24" spans="1:15" ht="8.25" customHeight="1" x14ac:dyDescent="0.15">
      <c r="A24" s="11"/>
      <c r="B24" s="193"/>
      <c r="C24" s="9"/>
      <c r="D24" s="260"/>
      <c r="E24" s="260"/>
      <c r="F24" s="260"/>
      <c r="G24" s="260"/>
      <c r="H24" s="260"/>
      <c r="I24" s="260"/>
      <c r="J24" s="260"/>
      <c r="K24" s="260"/>
      <c r="L24" s="260"/>
      <c r="M24" s="260"/>
      <c r="N24" s="260"/>
      <c r="O24" s="189"/>
    </row>
    <row r="25" spans="1:15" ht="10.5" customHeight="1" x14ac:dyDescent="0.15">
      <c r="A25" s="11"/>
      <c r="B25" s="193" t="s">
        <v>413</v>
      </c>
      <c r="C25" s="9"/>
      <c r="D25" s="323">
        <v>174838</v>
      </c>
      <c r="E25" s="98">
        <v>1959931</v>
      </c>
      <c r="F25" s="98">
        <v>5966294</v>
      </c>
      <c r="G25" s="98">
        <v>5188795</v>
      </c>
      <c r="H25" s="98">
        <v>25668</v>
      </c>
      <c r="I25" s="98">
        <v>302397</v>
      </c>
      <c r="J25" s="98">
        <v>265930</v>
      </c>
      <c r="K25" s="98">
        <v>1224097</v>
      </c>
      <c r="L25" s="98">
        <v>1213005</v>
      </c>
      <c r="M25" s="98">
        <v>1332168</v>
      </c>
      <c r="N25" s="98">
        <v>2186354</v>
      </c>
      <c r="O25" s="189">
        <v>25384</v>
      </c>
    </row>
    <row r="26" spans="1:15" ht="10.5" customHeight="1" x14ac:dyDescent="0.15">
      <c r="A26" s="11"/>
      <c r="B26" s="193" t="s">
        <v>412</v>
      </c>
      <c r="C26" s="9"/>
      <c r="D26" s="323">
        <v>331862</v>
      </c>
      <c r="E26" s="98">
        <v>4610773</v>
      </c>
      <c r="F26" s="98">
        <v>22661195</v>
      </c>
      <c r="G26" s="98">
        <v>3564475</v>
      </c>
      <c r="H26" s="98">
        <v>117182</v>
      </c>
      <c r="I26" s="98">
        <v>432443</v>
      </c>
      <c r="J26" s="98">
        <v>782843</v>
      </c>
      <c r="K26" s="98">
        <v>5318690</v>
      </c>
      <c r="L26" s="98">
        <v>2344935</v>
      </c>
      <c r="M26" s="98">
        <v>5049200</v>
      </c>
      <c r="N26" s="98">
        <v>3230383</v>
      </c>
      <c r="O26" s="189">
        <v>129489</v>
      </c>
    </row>
    <row r="27" spans="1:15" ht="10.5" customHeight="1" x14ac:dyDescent="0.15">
      <c r="A27" s="11"/>
      <c r="B27" s="193" t="s">
        <v>411</v>
      </c>
      <c r="C27" s="9"/>
      <c r="D27" s="323">
        <v>438735</v>
      </c>
      <c r="E27" s="98">
        <v>12094658</v>
      </c>
      <c r="F27" s="98">
        <v>32419081</v>
      </c>
      <c r="G27" s="98">
        <v>10706577</v>
      </c>
      <c r="H27" s="98">
        <v>262205</v>
      </c>
      <c r="I27" s="98">
        <v>655297</v>
      </c>
      <c r="J27" s="98">
        <v>3177521</v>
      </c>
      <c r="K27" s="98">
        <v>12303973</v>
      </c>
      <c r="L27" s="98">
        <v>3089451</v>
      </c>
      <c r="M27" s="98">
        <v>10113576</v>
      </c>
      <c r="N27" s="98">
        <v>6002072</v>
      </c>
      <c r="O27" s="189">
        <v>303789</v>
      </c>
    </row>
    <row r="28" spans="1:15" ht="10.5" customHeight="1" x14ac:dyDescent="0.15">
      <c r="A28" s="11"/>
      <c r="B28" s="193" t="s">
        <v>410</v>
      </c>
      <c r="C28" s="9"/>
      <c r="D28" s="323">
        <v>389625</v>
      </c>
      <c r="E28" s="98">
        <v>7229286</v>
      </c>
      <c r="F28" s="98">
        <v>35088774</v>
      </c>
      <c r="G28" s="98">
        <v>8464145</v>
      </c>
      <c r="H28" s="98">
        <v>419389</v>
      </c>
      <c r="I28" s="98">
        <v>108979</v>
      </c>
      <c r="J28" s="98">
        <v>1329304</v>
      </c>
      <c r="K28" s="98">
        <v>5180889</v>
      </c>
      <c r="L28" s="98">
        <v>3088370</v>
      </c>
      <c r="M28" s="98">
        <v>9700255</v>
      </c>
      <c r="N28" s="98">
        <v>4984970</v>
      </c>
      <c r="O28" s="189">
        <v>251373</v>
      </c>
    </row>
    <row r="29" spans="1:15" ht="10.5" customHeight="1" x14ac:dyDescent="0.15">
      <c r="A29" s="11"/>
      <c r="B29" s="193" t="s">
        <v>409</v>
      </c>
      <c r="C29" s="9"/>
      <c r="D29" s="323">
        <v>264502</v>
      </c>
      <c r="E29" s="98">
        <v>3414093</v>
      </c>
      <c r="F29" s="98">
        <v>13672721</v>
      </c>
      <c r="G29" s="98">
        <v>2579895</v>
      </c>
      <c r="H29" s="98">
        <v>79885</v>
      </c>
      <c r="I29" s="98">
        <v>431879</v>
      </c>
      <c r="J29" s="98">
        <v>519644</v>
      </c>
      <c r="K29" s="98">
        <v>3431896</v>
      </c>
      <c r="L29" s="98">
        <v>1403442</v>
      </c>
      <c r="M29" s="98">
        <v>4656612</v>
      </c>
      <c r="N29" s="98">
        <v>2805417</v>
      </c>
      <c r="O29" s="189">
        <v>134100</v>
      </c>
    </row>
    <row r="30" spans="1:15" ht="8.25" customHeight="1" x14ac:dyDescent="0.15">
      <c r="A30" s="11"/>
      <c r="B30" s="193"/>
      <c r="C30" s="9"/>
      <c r="D30" s="260"/>
      <c r="E30" s="260"/>
      <c r="F30" s="260"/>
      <c r="G30" s="260"/>
      <c r="H30" s="260"/>
      <c r="I30" s="260"/>
      <c r="J30" s="260"/>
      <c r="K30" s="260"/>
      <c r="L30" s="260"/>
      <c r="M30" s="260"/>
      <c r="N30" s="260"/>
      <c r="O30" s="189"/>
    </row>
    <row r="31" spans="1:15" ht="10.5" customHeight="1" x14ac:dyDescent="0.15">
      <c r="A31" s="11"/>
      <c r="B31" s="193" t="s">
        <v>408</v>
      </c>
      <c r="C31" s="9"/>
      <c r="D31" s="323">
        <v>295030</v>
      </c>
      <c r="E31" s="98">
        <v>6365743</v>
      </c>
      <c r="F31" s="98">
        <v>18287013</v>
      </c>
      <c r="G31" s="98">
        <v>4143631</v>
      </c>
      <c r="H31" s="98">
        <v>143945</v>
      </c>
      <c r="I31" s="98">
        <v>328994</v>
      </c>
      <c r="J31" s="98">
        <v>791811</v>
      </c>
      <c r="K31" s="98">
        <v>4741955</v>
      </c>
      <c r="L31" s="98">
        <v>2719231</v>
      </c>
      <c r="M31" s="98">
        <v>4628342</v>
      </c>
      <c r="N31" s="98">
        <v>2634485</v>
      </c>
      <c r="O31" s="189">
        <v>234508</v>
      </c>
    </row>
    <row r="32" spans="1:15" ht="10.5" customHeight="1" x14ac:dyDescent="0.15">
      <c r="A32" s="11"/>
      <c r="B32" s="193" t="s">
        <v>407</v>
      </c>
      <c r="C32" s="9"/>
      <c r="D32" s="323">
        <v>279366</v>
      </c>
      <c r="E32" s="98">
        <v>6321538</v>
      </c>
      <c r="F32" s="98">
        <v>20368959</v>
      </c>
      <c r="G32" s="98">
        <v>2715111</v>
      </c>
      <c r="H32" s="98">
        <v>95023</v>
      </c>
      <c r="I32" s="98">
        <v>104779</v>
      </c>
      <c r="J32" s="98">
        <v>175353</v>
      </c>
      <c r="K32" s="98">
        <v>2988103</v>
      </c>
      <c r="L32" s="98">
        <v>1983110</v>
      </c>
      <c r="M32" s="98">
        <v>3346308</v>
      </c>
      <c r="N32" s="98">
        <v>2389771</v>
      </c>
      <c r="O32" s="189">
        <v>110201</v>
      </c>
    </row>
    <row r="33" spans="1:15" ht="10.5" customHeight="1" x14ac:dyDescent="0.15">
      <c r="A33" s="11"/>
      <c r="B33" s="193" t="s">
        <v>406</v>
      </c>
      <c r="C33" s="9"/>
      <c r="D33" s="323">
        <v>166433</v>
      </c>
      <c r="E33" s="98">
        <v>4738923</v>
      </c>
      <c r="F33" s="98">
        <v>5453092</v>
      </c>
      <c r="G33" s="98">
        <v>1260142</v>
      </c>
      <c r="H33" s="98">
        <v>13889</v>
      </c>
      <c r="I33" s="98">
        <v>790302</v>
      </c>
      <c r="J33" s="98">
        <v>177751</v>
      </c>
      <c r="K33" s="98">
        <v>867814</v>
      </c>
      <c r="L33" s="98">
        <v>756428</v>
      </c>
      <c r="M33" s="98">
        <v>1300697</v>
      </c>
      <c r="N33" s="98">
        <v>1536886</v>
      </c>
      <c r="O33" s="189">
        <v>25925</v>
      </c>
    </row>
    <row r="34" spans="1:15" ht="10.5" customHeight="1" x14ac:dyDescent="0.15">
      <c r="A34" s="11"/>
      <c r="B34" s="193" t="s">
        <v>405</v>
      </c>
      <c r="C34" s="9"/>
      <c r="D34" s="323">
        <v>261231</v>
      </c>
      <c r="E34" s="98">
        <v>3722887</v>
      </c>
      <c r="F34" s="98">
        <v>11424510</v>
      </c>
      <c r="G34" s="98">
        <v>1803025</v>
      </c>
      <c r="H34" s="98">
        <v>42247</v>
      </c>
      <c r="I34" s="98">
        <v>240341</v>
      </c>
      <c r="J34" s="98">
        <v>250620</v>
      </c>
      <c r="K34" s="98">
        <v>3590988</v>
      </c>
      <c r="L34" s="98">
        <v>2952870</v>
      </c>
      <c r="M34" s="98">
        <v>2922758</v>
      </c>
      <c r="N34" s="98">
        <v>2003809</v>
      </c>
      <c r="O34" s="189">
        <v>107182</v>
      </c>
    </row>
    <row r="35" spans="1:15" ht="9.6" customHeight="1" x14ac:dyDescent="0.15">
      <c r="A35" s="11"/>
      <c r="B35" s="193"/>
      <c r="C35" s="9"/>
      <c r="D35" s="260"/>
      <c r="E35" s="260"/>
      <c r="F35" s="260"/>
      <c r="G35" s="260"/>
      <c r="H35" s="260"/>
      <c r="I35" s="260"/>
      <c r="J35" s="260"/>
      <c r="K35" s="260"/>
      <c r="L35" s="260"/>
      <c r="M35" s="260"/>
      <c r="N35" s="260"/>
      <c r="O35" s="189"/>
    </row>
    <row r="36" spans="1:15" ht="10.5" customHeight="1" x14ac:dyDescent="0.15">
      <c r="A36" s="11"/>
      <c r="B36" s="193" t="s">
        <v>404</v>
      </c>
      <c r="C36" s="9"/>
      <c r="D36" s="323">
        <v>167924</v>
      </c>
      <c r="E36" s="98">
        <v>1659218</v>
      </c>
      <c r="F36" s="98">
        <v>3436255</v>
      </c>
      <c r="G36" s="98">
        <v>1202960</v>
      </c>
      <c r="H36" s="98">
        <v>6114</v>
      </c>
      <c r="I36" s="98">
        <v>36848</v>
      </c>
      <c r="J36" s="98">
        <v>81375</v>
      </c>
      <c r="K36" s="98">
        <v>1473695</v>
      </c>
      <c r="L36" s="98">
        <v>532612</v>
      </c>
      <c r="M36" s="98">
        <v>924842</v>
      </c>
      <c r="N36" s="98">
        <v>556543</v>
      </c>
      <c r="O36" s="189">
        <v>5567</v>
      </c>
    </row>
    <row r="37" spans="1:15" ht="10.5" customHeight="1" x14ac:dyDescent="0.15">
      <c r="A37" s="11"/>
      <c r="B37" s="193" t="s">
        <v>403</v>
      </c>
      <c r="C37" s="9"/>
      <c r="D37" s="323">
        <v>204980</v>
      </c>
      <c r="E37" s="98">
        <v>2469327</v>
      </c>
      <c r="F37" s="98">
        <v>5392532</v>
      </c>
      <c r="G37" s="98">
        <v>1439873</v>
      </c>
      <c r="H37" s="98">
        <v>61180</v>
      </c>
      <c r="I37" s="98">
        <v>114565</v>
      </c>
      <c r="J37" s="98">
        <v>167844</v>
      </c>
      <c r="K37" s="98">
        <v>1507662</v>
      </c>
      <c r="L37" s="98">
        <v>635248</v>
      </c>
      <c r="M37" s="98">
        <v>1861805</v>
      </c>
      <c r="N37" s="98">
        <v>979987</v>
      </c>
      <c r="O37" s="189">
        <v>61567</v>
      </c>
    </row>
    <row r="38" spans="1:15" ht="10.5" customHeight="1" x14ac:dyDescent="0.15">
      <c r="A38" s="11"/>
      <c r="B38" s="193" t="s">
        <v>402</v>
      </c>
      <c r="C38" s="9"/>
      <c r="D38" s="323">
        <v>137794</v>
      </c>
      <c r="E38" s="98">
        <v>1904189</v>
      </c>
      <c r="F38" s="98">
        <v>3294661</v>
      </c>
      <c r="G38" s="98">
        <v>916384</v>
      </c>
      <c r="H38" s="98">
        <v>20903</v>
      </c>
      <c r="I38" s="98">
        <v>89809</v>
      </c>
      <c r="J38" s="98">
        <v>142718</v>
      </c>
      <c r="K38" s="98">
        <v>2360374</v>
      </c>
      <c r="L38" s="98">
        <v>483687</v>
      </c>
      <c r="M38" s="98">
        <v>909226</v>
      </c>
      <c r="N38" s="98">
        <v>637715</v>
      </c>
      <c r="O38" s="189">
        <v>21102</v>
      </c>
    </row>
    <row r="39" spans="1:15" ht="10.5" customHeight="1" x14ac:dyDescent="0.15">
      <c r="A39" s="11"/>
      <c r="B39" s="193" t="s">
        <v>401</v>
      </c>
      <c r="C39" s="9"/>
      <c r="D39" s="323">
        <v>123518</v>
      </c>
      <c r="E39" s="98">
        <v>1151158</v>
      </c>
      <c r="F39" s="98">
        <v>2987864</v>
      </c>
      <c r="G39" s="98">
        <v>1324971</v>
      </c>
      <c r="H39" s="98">
        <v>6258</v>
      </c>
      <c r="I39" s="98">
        <v>82601</v>
      </c>
      <c r="J39" s="98">
        <v>59026</v>
      </c>
      <c r="K39" s="98">
        <v>921567</v>
      </c>
      <c r="L39" s="98">
        <v>457487</v>
      </c>
      <c r="M39" s="98">
        <v>1045228</v>
      </c>
      <c r="N39" s="98">
        <v>659393</v>
      </c>
      <c r="O39" s="189">
        <v>30582</v>
      </c>
    </row>
    <row r="40" spans="1:15" ht="10.5" customHeight="1" x14ac:dyDescent="0.15">
      <c r="A40" s="11"/>
      <c r="B40" s="193" t="s">
        <v>400</v>
      </c>
      <c r="C40" s="9"/>
      <c r="D40" s="323">
        <v>87891</v>
      </c>
      <c r="E40" s="98">
        <v>844175</v>
      </c>
      <c r="F40" s="98">
        <v>1069965</v>
      </c>
      <c r="G40" s="98">
        <v>244263</v>
      </c>
      <c r="H40" s="98">
        <v>0</v>
      </c>
      <c r="I40" s="98">
        <v>184531</v>
      </c>
      <c r="J40" s="98">
        <v>80300</v>
      </c>
      <c r="K40" s="98">
        <v>579916</v>
      </c>
      <c r="L40" s="98">
        <v>234980</v>
      </c>
      <c r="M40" s="98">
        <v>388874</v>
      </c>
      <c r="N40" s="98">
        <v>61385</v>
      </c>
      <c r="O40" s="189">
        <v>0</v>
      </c>
    </row>
    <row r="41" spans="1:15" ht="8.25" customHeight="1" x14ac:dyDescent="0.15">
      <c r="A41" s="11"/>
      <c r="B41" s="193"/>
      <c r="C41" s="9"/>
      <c r="D41" s="260"/>
      <c r="E41" s="260"/>
      <c r="F41" s="260"/>
      <c r="G41" s="260"/>
      <c r="H41" s="260"/>
      <c r="I41" s="260"/>
      <c r="J41" s="260"/>
      <c r="K41" s="260"/>
      <c r="L41" s="260"/>
      <c r="M41" s="260"/>
      <c r="N41" s="260"/>
      <c r="O41" s="189"/>
    </row>
    <row r="42" spans="1:15" ht="10.5" customHeight="1" x14ac:dyDescent="0.15">
      <c r="A42" s="11"/>
      <c r="B42" s="193" t="s">
        <v>399</v>
      </c>
      <c r="C42" s="9"/>
      <c r="D42" s="323">
        <v>101757</v>
      </c>
      <c r="E42" s="98">
        <v>849865</v>
      </c>
      <c r="F42" s="98">
        <v>1630956</v>
      </c>
      <c r="G42" s="98">
        <v>508118</v>
      </c>
      <c r="H42" s="98">
        <v>10952</v>
      </c>
      <c r="I42" s="98">
        <v>139155</v>
      </c>
      <c r="J42" s="98">
        <v>43153</v>
      </c>
      <c r="K42" s="98">
        <v>770457</v>
      </c>
      <c r="L42" s="98">
        <v>375376</v>
      </c>
      <c r="M42" s="98">
        <v>1061208</v>
      </c>
      <c r="N42" s="98">
        <v>190300</v>
      </c>
      <c r="O42" s="189">
        <v>10821</v>
      </c>
    </row>
    <row r="43" spans="1:15" ht="10.5" customHeight="1" x14ac:dyDescent="0.15">
      <c r="A43" s="11"/>
      <c r="B43" s="193" t="s">
        <v>398</v>
      </c>
      <c r="C43" s="9"/>
      <c r="D43" s="323">
        <v>83455</v>
      </c>
      <c r="E43" s="98">
        <v>738154</v>
      </c>
      <c r="F43" s="98">
        <v>1262558</v>
      </c>
      <c r="G43" s="98">
        <v>314253</v>
      </c>
      <c r="H43" s="98">
        <v>7147</v>
      </c>
      <c r="I43" s="98">
        <v>90590</v>
      </c>
      <c r="J43" s="98">
        <v>90955</v>
      </c>
      <c r="K43" s="98">
        <v>584858</v>
      </c>
      <c r="L43" s="98">
        <v>366467</v>
      </c>
      <c r="M43" s="98">
        <v>495701</v>
      </c>
      <c r="N43" s="98">
        <v>365470</v>
      </c>
      <c r="O43" s="189">
        <v>7404</v>
      </c>
    </row>
    <row r="44" spans="1:15" ht="10.5" customHeight="1" x14ac:dyDescent="0.15">
      <c r="A44" s="11"/>
      <c r="B44" s="193" t="s">
        <v>397</v>
      </c>
      <c r="C44" s="9"/>
      <c r="D44" s="323">
        <v>96219</v>
      </c>
      <c r="E44" s="98">
        <v>1327554</v>
      </c>
      <c r="F44" s="98">
        <v>1271566</v>
      </c>
      <c r="G44" s="98">
        <v>448874</v>
      </c>
      <c r="H44" s="98">
        <v>0</v>
      </c>
      <c r="I44" s="98">
        <v>141859</v>
      </c>
      <c r="J44" s="98">
        <v>121312</v>
      </c>
      <c r="K44" s="98">
        <v>536525</v>
      </c>
      <c r="L44" s="98">
        <v>279597</v>
      </c>
      <c r="M44" s="98">
        <v>567075</v>
      </c>
      <c r="N44" s="98">
        <v>522453</v>
      </c>
      <c r="O44" s="189">
        <v>0</v>
      </c>
    </row>
    <row r="45" spans="1:15" ht="10.5" customHeight="1" x14ac:dyDescent="0.15">
      <c r="A45" s="11"/>
      <c r="B45" s="193" t="s">
        <v>396</v>
      </c>
      <c r="C45" s="9"/>
      <c r="D45" s="323">
        <v>161905</v>
      </c>
      <c r="E45" s="98">
        <v>3253289</v>
      </c>
      <c r="F45" s="98">
        <v>1873286</v>
      </c>
      <c r="G45" s="98">
        <v>466794</v>
      </c>
      <c r="H45" s="98">
        <v>0</v>
      </c>
      <c r="I45" s="98">
        <v>47930</v>
      </c>
      <c r="J45" s="98">
        <v>211740</v>
      </c>
      <c r="K45" s="98">
        <v>414082</v>
      </c>
      <c r="L45" s="98">
        <v>471139</v>
      </c>
      <c r="M45" s="98">
        <v>675001</v>
      </c>
      <c r="N45" s="98">
        <v>462150</v>
      </c>
      <c r="O45" s="189">
        <v>0</v>
      </c>
    </row>
    <row r="46" spans="1:15" ht="10.5" customHeight="1" x14ac:dyDescent="0.15">
      <c r="A46" s="11"/>
      <c r="B46" s="193" t="s">
        <v>395</v>
      </c>
      <c r="C46" s="9"/>
      <c r="D46" s="323">
        <v>120748</v>
      </c>
      <c r="E46" s="98">
        <v>2703231</v>
      </c>
      <c r="F46" s="98">
        <v>1535042</v>
      </c>
      <c r="G46" s="101">
        <v>1319007</v>
      </c>
      <c r="H46" s="98">
        <v>2342</v>
      </c>
      <c r="I46" s="98">
        <v>124116</v>
      </c>
      <c r="J46" s="98">
        <v>637177</v>
      </c>
      <c r="K46" s="98">
        <v>793339</v>
      </c>
      <c r="L46" s="98">
        <v>1583245</v>
      </c>
      <c r="M46" s="98">
        <v>1694158</v>
      </c>
      <c r="N46" s="98">
        <v>984900</v>
      </c>
      <c r="O46" s="189">
        <v>10978</v>
      </c>
    </row>
    <row r="47" spans="1:15" ht="8.25" customHeight="1" x14ac:dyDescent="0.15">
      <c r="A47" s="11"/>
      <c r="B47" s="193"/>
      <c r="C47" s="9"/>
      <c r="D47" s="323"/>
      <c r="E47" s="98"/>
      <c r="F47" s="98"/>
      <c r="G47" s="98"/>
      <c r="H47" s="98"/>
      <c r="I47" s="98"/>
      <c r="J47" s="98"/>
      <c r="K47" s="98"/>
      <c r="L47" s="98"/>
      <c r="M47" s="98"/>
      <c r="N47" s="98"/>
      <c r="O47" s="189"/>
    </row>
    <row r="48" spans="1:15" ht="10.5" customHeight="1" x14ac:dyDescent="0.15">
      <c r="A48" s="11"/>
      <c r="B48" s="193" t="s">
        <v>394</v>
      </c>
      <c r="C48" s="9"/>
      <c r="D48" s="323">
        <v>79701</v>
      </c>
      <c r="E48" s="98">
        <v>776720</v>
      </c>
      <c r="F48" s="98">
        <v>894796</v>
      </c>
      <c r="G48" s="98">
        <v>575123</v>
      </c>
      <c r="H48" s="98">
        <v>0</v>
      </c>
      <c r="I48" s="98">
        <v>49189</v>
      </c>
      <c r="J48" s="98">
        <v>87370</v>
      </c>
      <c r="K48" s="98">
        <v>242828</v>
      </c>
      <c r="L48" s="98">
        <v>444258</v>
      </c>
      <c r="M48" s="98">
        <v>411570</v>
      </c>
      <c r="N48" s="98">
        <v>342722</v>
      </c>
      <c r="O48" s="189">
        <v>8197</v>
      </c>
    </row>
    <row r="49" spans="1:15" ht="10.5" customHeight="1" x14ac:dyDescent="0.15">
      <c r="A49" s="11"/>
      <c r="B49" s="193" t="s">
        <v>393</v>
      </c>
      <c r="C49" s="9"/>
      <c r="D49" s="323">
        <v>127892</v>
      </c>
      <c r="E49" s="98">
        <v>1763494</v>
      </c>
      <c r="F49" s="98">
        <v>3406150</v>
      </c>
      <c r="G49" s="98">
        <v>1149287</v>
      </c>
      <c r="H49" s="98">
        <v>378</v>
      </c>
      <c r="I49" s="98">
        <v>119042</v>
      </c>
      <c r="J49" s="98">
        <v>345583</v>
      </c>
      <c r="K49" s="98">
        <v>752057</v>
      </c>
      <c r="L49" s="98">
        <v>716253</v>
      </c>
      <c r="M49" s="98">
        <v>707091</v>
      </c>
      <c r="N49" s="98">
        <v>801180</v>
      </c>
      <c r="O49" s="189">
        <v>11431</v>
      </c>
    </row>
    <row r="50" spans="1:15" ht="10.5" customHeight="1" x14ac:dyDescent="0.15">
      <c r="A50" s="11"/>
      <c r="B50" s="193" t="s">
        <v>392</v>
      </c>
      <c r="C50" s="9"/>
      <c r="D50" s="323">
        <v>165681</v>
      </c>
      <c r="E50" s="98">
        <v>1798960</v>
      </c>
      <c r="F50" s="98">
        <v>4630725</v>
      </c>
      <c r="G50" s="98">
        <v>1211196</v>
      </c>
      <c r="H50" s="98">
        <v>146549</v>
      </c>
      <c r="I50" s="98">
        <v>182924</v>
      </c>
      <c r="J50" s="98">
        <v>123683</v>
      </c>
      <c r="K50" s="98">
        <v>1509034</v>
      </c>
      <c r="L50" s="98">
        <v>794415</v>
      </c>
      <c r="M50" s="98">
        <v>1297511</v>
      </c>
      <c r="N50" s="98">
        <v>631396</v>
      </c>
      <c r="O50" s="189">
        <v>143612</v>
      </c>
    </row>
    <row r="51" spans="1:15" ht="10.5" customHeight="1" x14ac:dyDescent="0.15">
      <c r="A51" s="11"/>
      <c r="B51" s="193" t="s">
        <v>391</v>
      </c>
      <c r="C51" s="9"/>
      <c r="D51" s="323">
        <v>75618</v>
      </c>
      <c r="E51" s="98">
        <v>543537</v>
      </c>
      <c r="F51" s="98">
        <v>426749</v>
      </c>
      <c r="G51" s="98">
        <v>182409</v>
      </c>
      <c r="H51" s="98">
        <v>0</v>
      </c>
      <c r="I51" s="98">
        <v>144817</v>
      </c>
      <c r="J51" s="98">
        <v>111126</v>
      </c>
      <c r="K51" s="98">
        <v>215982</v>
      </c>
      <c r="L51" s="98">
        <v>171102</v>
      </c>
      <c r="M51" s="98">
        <v>290139</v>
      </c>
      <c r="N51" s="98">
        <v>39886</v>
      </c>
      <c r="O51" s="189">
        <v>1711</v>
      </c>
    </row>
    <row r="52" spans="1:15" ht="5.25" customHeight="1" thickBot="1" x14ac:dyDescent="0.2">
      <c r="A52" s="6"/>
      <c r="B52" s="335"/>
      <c r="C52" s="334"/>
      <c r="D52" s="332"/>
      <c r="E52" s="332"/>
      <c r="F52" s="332"/>
      <c r="G52" s="332"/>
      <c r="H52" s="333"/>
      <c r="I52" s="332"/>
      <c r="J52" s="332"/>
      <c r="K52" s="332"/>
      <c r="L52" s="332"/>
      <c r="M52" s="332"/>
      <c r="N52" s="332"/>
    </row>
    <row r="53" spans="1:15" ht="1.5" customHeight="1" thickTop="1" x14ac:dyDescent="0.15"/>
    <row r="54" spans="1:15" ht="1.5" customHeight="1" x14ac:dyDescent="0.15"/>
    <row r="55" spans="1:15" ht="1.5" customHeight="1" x14ac:dyDescent="0.15"/>
    <row r="56" spans="1:15" s="1" customFormat="1" x14ac:dyDescent="0.15">
      <c r="B56" s="37" t="s">
        <v>442</v>
      </c>
    </row>
  </sheetData>
  <mergeCells count="1">
    <mergeCell ref="B3:B4"/>
  </mergeCells>
  <phoneticPr fontId="2"/>
  <pageMargins left="0.70866141732283472" right="0.70866141732283472" top="0.74803149606299213" bottom="0.74803149606299213" header="0.31496062992125984" footer="0.31496062992125984"/>
  <pageSetup paperSize="8" scale="140" fitToWidth="0" fitToHeight="0" orientation="landscape" r:id="rId1"/>
  <headerFooter>
    <oddHeader>&amp;L市町村普通会計決算状況－目的別歳出－&amp;R&amp;F(&amp;A)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3"/>
  <sheetViews>
    <sheetView zoomScaleNormal="100" workbookViewId="0"/>
  </sheetViews>
  <sheetFormatPr defaultRowHeight="9.75" x14ac:dyDescent="0.15"/>
  <cols>
    <col min="1" max="1" width="1" customWidth="1"/>
    <col min="2" max="2" width="13.3984375" style="167" customWidth="1"/>
    <col min="3" max="3" width="1" customWidth="1"/>
    <col min="4" max="4" width="19.796875" customWidth="1"/>
    <col min="5" max="5" width="20" customWidth="1"/>
    <col min="6" max="6" width="17.59765625" customWidth="1"/>
    <col min="7" max="7" width="23.796875" bestFit="1" customWidth="1"/>
    <col min="8" max="8" width="21.19921875" bestFit="1" customWidth="1"/>
    <col min="9" max="9" width="20" customWidth="1"/>
    <col min="10" max="10" width="18.19921875" bestFit="1" customWidth="1"/>
    <col min="11" max="11" width="9.796875" style="102" customWidth="1"/>
    <col min="12" max="12" width="19.19921875" customWidth="1"/>
    <col min="13" max="13" width="17" customWidth="1"/>
    <col min="14" max="14" width="19" customWidth="1"/>
    <col min="15" max="15" width="18.3984375" customWidth="1"/>
  </cols>
  <sheetData>
    <row r="1" spans="1:15" s="167" customFormat="1" x14ac:dyDescent="0.15">
      <c r="A1" s="1"/>
      <c r="B1" s="351" t="s">
        <v>462</v>
      </c>
      <c r="C1" s="1"/>
      <c r="D1" s="1"/>
      <c r="E1" s="1"/>
      <c r="F1" s="1"/>
      <c r="G1" s="1"/>
      <c r="H1" s="1"/>
      <c r="I1" s="1"/>
      <c r="J1" s="1"/>
      <c r="K1" s="1"/>
      <c r="L1" s="1"/>
      <c r="M1" s="1"/>
      <c r="N1" s="1"/>
      <c r="O1" s="1"/>
    </row>
    <row r="2" spans="1:15" s="167" customFormat="1" ht="12" customHeight="1" thickBot="1" x14ac:dyDescent="0.2">
      <c r="A2" s="1"/>
      <c r="B2" s="37" t="s">
        <v>340</v>
      </c>
      <c r="C2" s="1"/>
      <c r="D2" s="1"/>
      <c r="E2" s="1"/>
      <c r="F2" s="1"/>
      <c r="G2" s="1"/>
      <c r="H2" s="1"/>
      <c r="I2" s="1"/>
      <c r="J2" s="1"/>
      <c r="K2" s="1"/>
      <c r="L2" s="1"/>
      <c r="M2" s="1"/>
      <c r="N2" s="1"/>
      <c r="O2" s="198" t="s">
        <v>441</v>
      </c>
    </row>
    <row r="3" spans="1:15" s="167" customFormat="1" ht="12" customHeight="1" thickTop="1" x14ac:dyDescent="0.15">
      <c r="A3" s="116"/>
      <c r="B3" s="398" t="s">
        <v>440</v>
      </c>
      <c r="C3" s="116"/>
      <c r="D3" s="331"/>
      <c r="E3" s="36"/>
      <c r="F3" s="36" t="s">
        <v>461</v>
      </c>
      <c r="G3" s="36"/>
      <c r="H3" s="36"/>
      <c r="I3" s="36" t="s">
        <v>447</v>
      </c>
      <c r="J3" s="36"/>
      <c r="K3" s="36"/>
      <c r="L3" s="36"/>
      <c r="M3" s="36"/>
      <c r="N3" s="36"/>
      <c r="O3" s="36"/>
    </row>
    <row r="4" spans="1:15" s="167" customFormat="1" ht="24.75" customHeight="1" x14ac:dyDescent="0.15">
      <c r="A4" s="47"/>
      <c r="B4" s="374"/>
      <c r="C4" s="47"/>
      <c r="D4" s="232" t="s">
        <v>460</v>
      </c>
      <c r="E4" s="232" t="s">
        <v>459</v>
      </c>
      <c r="F4" s="232" t="s">
        <v>458</v>
      </c>
      <c r="G4" s="232" t="s">
        <v>457</v>
      </c>
      <c r="H4" s="327" t="s">
        <v>456</v>
      </c>
      <c r="I4" s="350" t="s">
        <v>455</v>
      </c>
      <c r="J4" s="349" t="s">
        <v>454</v>
      </c>
      <c r="K4" s="349" t="s">
        <v>453</v>
      </c>
      <c r="L4" s="232" t="s">
        <v>265</v>
      </c>
      <c r="M4" s="232" t="s">
        <v>452</v>
      </c>
      <c r="N4" s="348" t="s">
        <v>451</v>
      </c>
      <c r="O4" s="231" t="s">
        <v>450</v>
      </c>
    </row>
    <row r="5" spans="1:15" ht="6" customHeight="1" x14ac:dyDescent="0.15">
      <c r="A5" s="11"/>
      <c r="B5" s="203"/>
      <c r="C5" s="32"/>
      <c r="D5" s="203"/>
      <c r="E5" s="203"/>
      <c r="F5" s="203"/>
      <c r="G5" s="203"/>
      <c r="H5" s="203"/>
      <c r="I5" s="150"/>
      <c r="J5" s="150"/>
      <c r="K5" s="150"/>
      <c r="L5" s="203"/>
      <c r="M5" s="203"/>
      <c r="N5" s="241"/>
      <c r="O5" s="203"/>
    </row>
    <row r="6" spans="1:15" ht="12.75" customHeight="1" x14ac:dyDescent="0.15">
      <c r="A6" s="13"/>
      <c r="B6" s="196" t="s">
        <v>428</v>
      </c>
      <c r="C6" s="16"/>
      <c r="D6" s="99">
        <v>768745755</v>
      </c>
      <c r="E6" s="99">
        <v>421398156</v>
      </c>
      <c r="F6" s="99">
        <v>29896792</v>
      </c>
      <c r="G6" s="99">
        <v>975113140</v>
      </c>
      <c r="H6" s="99">
        <v>295790145</v>
      </c>
      <c r="I6" s="99">
        <v>442852438</v>
      </c>
      <c r="J6" s="99">
        <v>875325</v>
      </c>
      <c r="K6" s="108">
        <v>0</v>
      </c>
      <c r="L6" s="99">
        <v>361044244</v>
      </c>
      <c r="M6" s="99">
        <v>51902979</v>
      </c>
      <c r="N6" s="99">
        <v>114172826</v>
      </c>
      <c r="O6" s="99">
        <v>288473074</v>
      </c>
    </row>
    <row r="7" spans="1:15" ht="12.75" customHeight="1" x14ac:dyDescent="0.15">
      <c r="A7" s="13"/>
      <c r="B7" s="196" t="s">
        <v>444</v>
      </c>
      <c r="C7" s="16"/>
      <c r="D7" s="99">
        <v>768690506</v>
      </c>
      <c r="E7" s="99">
        <v>430358207</v>
      </c>
      <c r="F7" s="99">
        <v>32365592</v>
      </c>
      <c r="G7" s="99">
        <v>993693554</v>
      </c>
      <c r="H7" s="99">
        <v>308635444</v>
      </c>
      <c r="I7" s="99">
        <v>476495067</v>
      </c>
      <c r="J7" s="99">
        <v>1025337</v>
      </c>
      <c r="K7" s="108">
        <v>0</v>
      </c>
      <c r="L7" s="99">
        <v>370677052</v>
      </c>
      <c r="M7" s="99">
        <v>50971693</v>
      </c>
      <c r="N7" s="99">
        <v>105358781</v>
      </c>
      <c r="O7" s="99">
        <v>283706993</v>
      </c>
    </row>
    <row r="8" spans="1:15" ht="12.75" customHeight="1" x14ac:dyDescent="0.15">
      <c r="A8" s="13"/>
      <c r="B8" s="196" t="s">
        <v>443</v>
      </c>
      <c r="C8" s="16"/>
      <c r="D8" s="99">
        <v>775088367</v>
      </c>
      <c r="E8" s="99">
        <v>456131801</v>
      </c>
      <c r="F8" s="99">
        <v>32831247</v>
      </c>
      <c r="G8" s="99">
        <v>1048137585</v>
      </c>
      <c r="H8" s="99">
        <v>328174350</v>
      </c>
      <c r="I8" s="99">
        <v>478770313</v>
      </c>
      <c r="J8" s="99">
        <v>4185751</v>
      </c>
      <c r="K8" s="108">
        <v>0</v>
      </c>
      <c r="L8" s="99">
        <v>379068951</v>
      </c>
      <c r="M8" s="99">
        <v>38894640</v>
      </c>
      <c r="N8" s="99">
        <v>107836763</v>
      </c>
      <c r="O8" s="99">
        <v>282290496</v>
      </c>
    </row>
    <row r="9" spans="1:15" ht="12.75" customHeight="1" x14ac:dyDescent="0.15">
      <c r="A9" s="336"/>
      <c r="B9" s="11"/>
      <c r="C9" s="245"/>
      <c r="D9" s="347"/>
      <c r="E9" s="347"/>
      <c r="F9" s="347"/>
      <c r="G9" s="347"/>
      <c r="H9" s="347"/>
      <c r="I9" s="347"/>
      <c r="J9" s="347"/>
      <c r="K9" s="104"/>
      <c r="L9" s="347"/>
      <c r="M9" s="347"/>
      <c r="N9" s="347"/>
      <c r="O9" s="347"/>
    </row>
    <row r="10" spans="1:15" ht="12.75" customHeight="1" x14ac:dyDescent="0.15">
      <c r="A10" s="22"/>
      <c r="B10" s="196" t="s">
        <v>425</v>
      </c>
      <c r="C10" s="313"/>
      <c r="D10" s="99">
        <v>750871759</v>
      </c>
      <c r="E10" s="99">
        <v>436597583</v>
      </c>
      <c r="F10" s="99">
        <v>31671497</v>
      </c>
      <c r="G10" s="99">
        <v>1031600488</v>
      </c>
      <c r="H10" s="99">
        <v>317378334</v>
      </c>
      <c r="I10" s="99">
        <v>464476350</v>
      </c>
      <c r="J10" s="99">
        <v>3726624</v>
      </c>
      <c r="K10" s="108">
        <v>0</v>
      </c>
      <c r="L10" s="99">
        <v>372292598</v>
      </c>
      <c r="M10" s="99">
        <v>34152314</v>
      </c>
      <c r="N10" s="99">
        <v>107069986</v>
      </c>
      <c r="O10" s="99">
        <v>269751848</v>
      </c>
    </row>
    <row r="11" spans="1:15" ht="12.75" customHeight="1" x14ac:dyDescent="0.15">
      <c r="A11" s="22"/>
      <c r="B11" s="196" t="s">
        <v>424</v>
      </c>
      <c r="C11" s="313"/>
      <c r="D11" s="99">
        <v>24216608</v>
      </c>
      <c r="E11" s="99">
        <v>19534218</v>
      </c>
      <c r="F11" s="99">
        <v>1159750</v>
      </c>
      <c r="G11" s="99">
        <v>16537097</v>
      </c>
      <c r="H11" s="99">
        <v>10796016</v>
      </c>
      <c r="I11" s="99">
        <v>14293963</v>
      </c>
      <c r="J11" s="99">
        <v>459127</v>
      </c>
      <c r="K11" s="108">
        <v>0</v>
      </c>
      <c r="L11" s="99">
        <v>6776353</v>
      </c>
      <c r="M11" s="99">
        <v>4742326</v>
      </c>
      <c r="N11" s="99">
        <v>766777</v>
      </c>
      <c r="O11" s="99">
        <v>12538648</v>
      </c>
    </row>
    <row r="12" spans="1:15" ht="12.75" customHeight="1" x14ac:dyDescent="0.15">
      <c r="A12" s="11"/>
      <c r="B12" s="193"/>
      <c r="C12" s="9"/>
      <c r="D12" s="347"/>
      <c r="E12" s="347"/>
      <c r="F12" s="347"/>
      <c r="G12" s="347"/>
      <c r="H12" s="347"/>
      <c r="I12" s="347"/>
      <c r="J12" s="347"/>
      <c r="K12" s="104"/>
      <c r="L12" s="347"/>
      <c r="M12" s="347"/>
      <c r="N12" s="347"/>
      <c r="O12" s="347"/>
    </row>
    <row r="13" spans="1:15" ht="10.5" customHeight="1" x14ac:dyDescent="0.15">
      <c r="A13" s="11"/>
      <c r="B13" s="193" t="s">
        <v>423</v>
      </c>
      <c r="C13" s="9"/>
      <c r="D13" s="340">
        <v>352492920</v>
      </c>
      <c r="E13" s="337">
        <v>168676058</v>
      </c>
      <c r="F13" s="337">
        <v>12543292</v>
      </c>
      <c r="G13" s="337">
        <v>477311332</v>
      </c>
      <c r="H13" s="337">
        <v>143358984</v>
      </c>
      <c r="I13" s="337">
        <v>235246591</v>
      </c>
      <c r="J13" s="339">
        <v>0</v>
      </c>
      <c r="K13" s="339">
        <v>0</v>
      </c>
      <c r="L13" s="337">
        <v>199263710</v>
      </c>
      <c r="M13" s="337">
        <v>8972986</v>
      </c>
      <c r="N13" s="338">
        <v>51192322</v>
      </c>
      <c r="O13" s="337">
        <v>116912375</v>
      </c>
    </row>
    <row r="14" spans="1:15" ht="10.5" customHeight="1" x14ac:dyDescent="0.15">
      <c r="A14" s="11"/>
      <c r="B14" s="193" t="s">
        <v>422</v>
      </c>
      <c r="C14" s="9"/>
      <c r="D14" s="340">
        <v>147338877</v>
      </c>
      <c r="E14" s="337">
        <v>73676755</v>
      </c>
      <c r="F14" s="337">
        <v>6136836</v>
      </c>
      <c r="G14" s="337">
        <v>197148729</v>
      </c>
      <c r="H14" s="337">
        <v>82769975</v>
      </c>
      <c r="I14" s="337">
        <v>87729821</v>
      </c>
      <c r="J14" s="339">
        <v>383204</v>
      </c>
      <c r="K14" s="339">
        <v>0</v>
      </c>
      <c r="L14" s="337">
        <v>71272868</v>
      </c>
      <c r="M14" s="337">
        <v>3384928</v>
      </c>
      <c r="N14" s="338">
        <v>27903917</v>
      </c>
      <c r="O14" s="337">
        <v>37912192</v>
      </c>
    </row>
    <row r="15" spans="1:15" ht="10.5" customHeight="1" x14ac:dyDescent="0.15">
      <c r="A15" s="11"/>
      <c r="B15" s="193" t="s">
        <v>421</v>
      </c>
      <c r="C15" s="9"/>
      <c r="D15" s="340">
        <v>69487142</v>
      </c>
      <c r="E15" s="337">
        <v>38317876</v>
      </c>
      <c r="F15" s="337">
        <v>4225170</v>
      </c>
      <c r="G15" s="337">
        <v>87609919</v>
      </c>
      <c r="H15" s="337">
        <v>13869034</v>
      </c>
      <c r="I15" s="337">
        <v>21985736</v>
      </c>
      <c r="J15" s="339">
        <v>1806766</v>
      </c>
      <c r="K15" s="339">
        <v>0</v>
      </c>
      <c r="L15" s="337">
        <v>27365794</v>
      </c>
      <c r="M15" s="337">
        <v>988069</v>
      </c>
      <c r="N15" s="338">
        <v>9889184</v>
      </c>
      <c r="O15" s="337">
        <v>20834565</v>
      </c>
    </row>
    <row r="16" spans="1:15" ht="10.5" customHeight="1" x14ac:dyDescent="0.15">
      <c r="A16" s="11"/>
      <c r="B16" s="193" t="s">
        <v>420</v>
      </c>
      <c r="C16" s="9"/>
      <c r="D16" s="340">
        <v>28140685</v>
      </c>
      <c r="E16" s="337">
        <v>23530360</v>
      </c>
      <c r="F16" s="337">
        <v>993751</v>
      </c>
      <c r="G16" s="337">
        <v>37147970</v>
      </c>
      <c r="H16" s="337">
        <v>10424764</v>
      </c>
      <c r="I16" s="337">
        <v>25975667</v>
      </c>
      <c r="J16" s="337">
        <v>499980</v>
      </c>
      <c r="K16" s="339">
        <v>0</v>
      </c>
      <c r="L16" s="337">
        <v>17122582</v>
      </c>
      <c r="M16" s="337">
        <v>1315842</v>
      </c>
      <c r="N16" s="338">
        <v>2164190</v>
      </c>
      <c r="O16" s="337">
        <v>13633548</v>
      </c>
    </row>
    <row r="17" spans="1:15" ht="10.5" customHeight="1" x14ac:dyDescent="0.15">
      <c r="A17" s="11"/>
      <c r="B17" s="193" t="s">
        <v>419</v>
      </c>
      <c r="C17" s="9"/>
      <c r="D17" s="340">
        <v>15039731</v>
      </c>
      <c r="E17" s="337">
        <v>11724187</v>
      </c>
      <c r="F17" s="337">
        <v>1116431</v>
      </c>
      <c r="G17" s="337">
        <v>24368192</v>
      </c>
      <c r="H17" s="337">
        <v>6651274</v>
      </c>
      <c r="I17" s="337">
        <v>6401369</v>
      </c>
      <c r="J17" s="339">
        <v>111112</v>
      </c>
      <c r="K17" s="339">
        <v>0</v>
      </c>
      <c r="L17" s="337">
        <v>5332937</v>
      </c>
      <c r="M17" s="337">
        <v>1048349</v>
      </c>
      <c r="N17" s="338">
        <v>2627758</v>
      </c>
      <c r="O17" s="337">
        <v>7900201</v>
      </c>
    </row>
    <row r="18" spans="1:15" ht="8.25" customHeight="1" x14ac:dyDescent="0.15">
      <c r="A18" s="11"/>
      <c r="B18" s="193"/>
      <c r="C18" s="9"/>
      <c r="D18" s="344"/>
      <c r="E18" s="341"/>
      <c r="F18" s="341"/>
      <c r="G18" s="341"/>
      <c r="H18" s="341"/>
      <c r="I18" s="341"/>
      <c r="J18" s="343"/>
      <c r="K18" s="343"/>
      <c r="L18" s="341"/>
      <c r="M18" s="341"/>
      <c r="N18" s="346"/>
      <c r="O18" s="341"/>
    </row>
    <row r="19" spans="1:15" ht="10.5" customHeight="1" x14ac:dyDescent="0.15">
      <c r="A19" s="11"/>
      <c r="B19" s="193" t="s">
        <v>418</v>
      </c>
      <c r="C19" s="9"/>
      <c r="D19" s="340">
        <v>12898476</v>
      </c>
      <c r="E19" s="337">
        <v>10247374</v>
      </c>
      <c r="F19" s="337">
        <v>319908</v>
      </c>
      <c r="G19" s="337">
        <v>13498713</v>
      </c>
      <c r="H19" s="337">
        <v>4757485</v>
      </c>
      <c r="I19" s="337">
        <v>4508631</v>
      </c>
      <c r="J19" s="339">
        <v>473915</v>
      </c>
      <c r="K19" s="339">
        <v>0</v>
      </c>
      <c r="L19" s="337">
        <v>4467624</v>
      </c>
      <c r="M19" s="337">
        <v>1590567</v>
      </c>
      <c r="N19" s="345">
        <v>556968</v>
      </c>
      <c r="O19" s="337">
        <v>6458983</v>
      </c>
    </row>
    <row r="20" spans="1:15" ht="10.5" customHeight="1" x14ac:dyDescent="0.15">
      <c r="A20" s="11"/>
      <c r="B20" s="193" t="s">
        <v>417</v>
      </c>
      <c r="C20" s="9"/>
      <c r="D20" s="340">
        <v>26958300</v>
      </c>
      <c r="E20" s="337">
        <v>24667136</v>
      </c>
      <c r="F20" s="337">
        <v>1249495</v>
      </c>
      <c r="G20" s="337">
        <v>41826096</v>
      </c>
      <c r="H20" s="337">
        <v>10732859</v>
      </c>
      <c r="I20" s="337">
        <v>20321006</v>
      </c>
      <c r="J20" s="339">
        <v>16984</v>
      </c>
      <c r="K20" s="339">
        <v>0</v>
      </c>
      <c r="L20" s="337">
        <v>8812042</v>
      </c>
      <c r="M20" s="337">
        <v>3663839</v>
      </c>
      <c r="N20" s="338">
        <v>1593878</v>
      </c>
      <c r="O20" s="337">
        <v>12158017</v>
      </c>
    </row>
    <row r="21" spans="1:15" ht="10.5" customHeight="1" x14ac:dyDescent="0.15">
      <c r="A21" s="11"/>
      <c r="B21" s="193" t="s">
        <v>416</v>
      </c>
      <c r="C21" s="9"/>
      <c r="D21" s="340">
        <v>12792301</v>
      </c>
      <c r="E21" s="337">
        <v>10145860</v>
      </c>
      <c r="F21" s="337">
        <v>414301</v>
      </c>
      <c r="G21" s="337">
        <v>19568663</v>
      </c>
      <c r="H21" s="337">
        <v>5658082</v>
      </c>
      <c r="I21" s="337">
        <v>11623770</v>
      </c>
      <c r="J21" s="339">
        <v>181177</v>
      </c>
      <c r="K21" s="339">
        <v>0</v>
      </c>
      <c r="L21" s="337">
        <v>4597050</v>
      </c>
      <c r="M21" s="337">
        <v>1524467</v>
      </c>
      <c r="N21" s="338">
        <v>1057065</v>
      </c>
      <c r="O21" s="337">
        <v>6211661</v>
      </c>
    </row>
    <row r="22" spans="1:15" ht="10.5" customHeight="1" x14ac:dyDescent="0.15">
      <c r="A22" s="11"/>
      <c r="B22" s="193" t="s">
        <v>415</v>
      </c>
      <c r="C22" s="9"/>
      <c r="D22" s="340">
        <v>14120702</v>
      </c>
      <c r="E22" s="337">
        <v>10315292</v>
      </c>
      <c r="F22" s="337">
        <v>332445</v>
      </c>
      <c r="G22" s="337">
        <v>19389442</v>
      </c>
      <c r="H22" s="337">
        <v>8735996</v>
      </c>
      <c r="I22" s="337">
        <v>5923486</v>
      </c>
      <c r="J22" s="339">
        <v>34774</v>
      </c>
      <c r="K22" s="339">
        <v>0</v>
      </c>
      <c r="L22" s="337">
        <v>4529209</v>
      </c>
      <c r="M22" s="337">
        <v>1327319</v>
      </c>
      <c r="N22" s="338">
        <v>2019065</v>
      </c>
      <c r="O22" s="337">
        <v>6482214</v>
      </c>
    </row>
    <row r="23" spans="1:15" ht="10.5" customHeight="1" x14ac:dyDescent="0.15">
      <c r="A23" s="11"/>
      <c r="B23" s="193" t="s">
        <v>414</v>
      </c>
      <c r="C23" s="9"/>
      <c r="D23" s="340">
        <v>4627235</v>
      </c>
      <c r="E23" s="337">
        <v>3070784</v>
      </c>
      <c r="F23" s="337">
        <v>126755</v>
      </c>
      <c r="G23" s="337">
        <v>4365796</v>
      </c>
      <c r="H23" s="337">
        <v>988635</v>
      </c>
      <c r="I23" s="337">
        <v>279676</v>
      </c>
      <c r="J23" s="339">
        <v>69614</v>
      </c>
      <c r="K23" s="339">
        <v>0</v>
      </c>
      <c r="L23" s="337">
        <v>1904331</v>
      </c>
      <c r="M23" s="337">
        <v>803200</v>
      </c>
      <c r="N23" s="338">
        <v>36000</v>
      </c>
      <c r="O23" s="337">
        <v>2360091</v>
      </c>
    </row>
    <row r="24" spans="1:15" ht="8.25" customHeight="1" x14ac:dyDescent="0.15">
      <c r="A24" s="11"/>
      <c r="B24" s="193"/>
      <c r="C24" s="9"/>
      <c r="D24" s="344"/>
      <c r="E24" s="341"/>
      <c r="F24" s="341"/>
      <c r="G24" s="341"/>
      <c r="H24" s="341"/>
      <c r="I24" s="341"/>
      <c r="J24" s="343"/>
      <c r="K24" s="343"/>
      <c r="L24" s="341"/>
      <c r="M24" s="341"/>
      <c r="N24" s="346"/>
      <c r="O24" s="341"/>
    </row>
    <row r="25" spans="1:15" ht="10.5" customHeight="1" x14ac:dyDescent="0.15">
      <c r="A25" s="11"/>
      <c r="B25" s="193" t="s">
        <v>413</v>
      </c>
      <c r="C25" s="9"/>
      <c r="D25" s="340">
        <v>2459732</v>
      </c>
      <c r="E25" s="337">
        <v>2188882</v>
      </c>
      <c r="F25" s="337">
        <v>40095</v>
      </c>
      <c r="G25" s="337">
        <v>3535412</v>
      </c>
      <c r="H25" s="337">
        <v>1976765</v>
      </c>
      <c r="I25" s="337">
        <v>4476818</v>
      </c>
      <c r="J25" s="339">
        <v>39043</v>
      </c>
      <c r="K25" s="339">
        <v>0</v>
      </c>
      <c r="L25" s="337">
        <v>2147311</v>
      </c>
      <c r="M25" s="337">
        <v>355745</v>
      </c>
      <c r="N25" s="338">
        <v>21020</v>
      </c>
      <c r="O25" s="337">
        <v>2598654</v>
      </c>
    </row>
    <row r="26" spans="1:15" ht="10.5" customHeight="1" x14ac:dyDescent="0.15">
      <c r="A26" s="11"/>
      <c r="B26" s="193" t="s">
        <v>412</v>
      </c>
      <c r="C26" s="9"/>
      <c r="D26" s="340">
        <v>8956660</v>
      </c>
      <c r="E26" s="337">
        <v>6181252</v>
      </c>
      <c r="F26" s="337">
        <v>422345</v>
      </c>
      <c r="G26" s="337">
        <v>14505642</v>
      </c>
      <c r="H26" s="337">
        <v>5002167</v>
      </c>
      <c r="I26" s="337">
        <v>3866948</v>
      </c>
      <c r="J26" s="339">
        <v>9824</v>
      </c>
      <c r="K26" s="339">
        <v>0</v>
      </c>
      <c r="L26" s="337">
        <v>3220555</v>
      </c>
      <c r="M26" s="337">
        <v>399628</v>
      </c>
      <c r="N26" s="345">
        <v>317000</v>
      </c>
      <c r="O26" s="337">
        <v>5561960</v>
      </c>
    </row>
    <row r="27" spans="1:15" ht="10.5" customHeight="1" x14ac:dyDescent="0.15">
      <c r="A27" s="11"/>
      <c r="B27" s="193" t="s">
        <v>411</v>
      </c>
      <c r="C27" s="9"/>
      <c r="D27" s="340">
        <v>15484392</v>
      </c>
      <c r="E27" s="337">
        <v>14229214</v>
      </c>
      <c r="F27" s="337">
        <v>1549157</v>
      </c>
      <c r="G27" s="337">
        <v>22523387</v>
      </c>
      <c r="H27" s="337">
        <v>4632029</v>
      </c>
      <c r="I27" s="337">
        <v>12125727</v>
      </c>
      <c r="J27" s="339">
        <v>0</v>
      </c>
      <c r="K27" s="339">
        <v>0</v>
      </c>
      <c r="L27" s="337">
        <v>6002072</v>
      </c>
      <c r="M27" s="337">
        <v>3326418</v>
      </c>
      <c r="N27" s="338">
        <v>4700376</v>
      </c>
      <c r="O27" s="337">
        <v>6690374</v>
      </c>
    </row>
    <row r="28" spans="1:15" ht="10.5" customHeight="1" x14ac:dyDescent="0.15">
      <c r="A28" s="11"/>
      <c r="B28" s="193" t="s">
        <v>410</v>
      </c>
      <c r="C28" s="9"/>
      <c r="D28" s="340">
        <v>11672514</v>
      </c>
      <c r="E28" s="337">
        <v>13233532</v>
      </c>
      <c r="F28" s="337">
        <v>510439</v>
      </c>
      <c r="G28" s="337">
        <v>24365949</v>
      </c>
      <c r="H28" s="337">
        <v>4654669</v>
      </c>
      <c r="I28" s="337">
        <v>6221104</v>
      </c>
      <c r="J28" s="339">
        <v>0</v>
      </c>
      <c r="K28" s="339">
        <v>0</v>
      </c>
      <c r="L28" s="337">
        <v>4984770</v>
      </c>
      <c r="M28" s="337">
        <v>19671</v>
      </c>
      <c r="N28" s="338">
        <v>2220000</v>
      </c>
      <c r="O28" s="337">
        <v>8101338</v>
      </c>
    </row>
    <row r="29" spans="1:15" ht="10.5" customHeight="1" x14ac:dyDescent="0.15">
      <c r="A29" s="11"/>
      <c r="B29" s="193" t="s">
        <v>409</v>
      </c>
      <c r="C29" s="9"/>
      <c r="D29" s="340">
        <v>6176088</v>
      </c>
      <c r="E29" s="337">
        <v>4352957</v>
      </c>
      <c r="F29" s="337">
        <v>302372</v>
      </c>
      <c r="G29" s="337">
        <v>9243893</v>
      </c>
      <c r="H29" s="337">
        <v>2862405</v>
      </c>
      <c r="I29" s="337">
        <v>4096436</v>
      </c>
      <c r="J29" s="339">
        <v>9690</v>
      </c>
      <c r="K29" s="339">
        <v>0</v>
      </c>
      <c r="L29" s="337">
        <v>2795727</v>
      </c>
      <c r="M29" s="337">
        <v>64607</v>
      </c>
      <c r="N29" s="338">
        <v>493307</v>
      </c>
      <c r="O29" s="337">
        <v>2862504</v>
      </c>
    </row>
    <row r="30" spans="1:15" ht="8.25" customHeight="1" x14ac:dyDescent="0.15">
      <c r="A30" s="11"/>
      <c r="B30" s="193"/>
      <c r="C30" s="9"/>
      <c r="D30" s="344"/>
      <c r="E30" s="341"/>
      <c r="F30" s="341"/>
      <c r="G30" s="341"/>
      <c r="H30" s="341"/>
      <c r="I30" s="341"/>
      <c r="J30" s="343"/>
      <c r="K30" s="343"/>
      <c r="L30" s="341"/>
      <c r="M30" s="341"/>
      <c r="N30" s="346"/>
      <c r="O30" s="341"/>
    </row>
    <row r="31" spans="1:15" ht="10.5" customHeight="1" x14ac:dyDescent="0.15">
      <c r="A31" s="11"/>
      <c r="B31" s="193" t="s">
        <v>408</v>
      </c>
      <c r="C31" s="9"/>
      <c r="D31" s="340">
        <v>6918448</v>
      </c>
      <c r="E31" s="337">
        <v>9047034</v>
      </c>
      <c r="F31" s="337">
        <v>429736</v>
      </c>
      <c r="G31" s="337">
        <v>11473424</v>
      </c>
      <c r="H31" s="337">
        <v>3486902</v>
      </c>
      <c r="I31" s="337">
        <v>6237091</v>
      </c>
      <c r="J31" s="339">
        <v>43901</v>
      </c>
      <c r="K31" s="339">
        <v>0</v>
      </c>
      <c r="L31" s="337">
        <v>2590190</v>
      </c>
      <c r="M31" s="337">
        <v>970901</v>
      </c>
      <c r="N31" s="338">
        <v>135000</v>
      </c>
      <c r="O31" s="337">
        <v>3747553</v>
      </c>
    </row>
    <row r="32" spans="1:15" ht="10.5" customHeight="1" x14ac:dyDescent="0.15">
      <c r="A32" s="11"/>
      <c r="B32" s="193" t="s">
        <v>407</v>
      </c>
      <c r="C32" s="9"/>
      <c r="D32" s="340">
        <v>7320893</v>
      </c>
      <c r="E32" s="337">
        <v>6031466</v>
      </c>
      <c r="F32" s="337">
        <v>700365</v>
      </c>
      <c r="G32" s="337">
        <v>13047102</v>
      </c>
      <c r="H32" s="337">
        <v>2699841</v>
      </c>
      <c r="I32" s="337">
        <v>2219313</v>
      </c>
      <c r="J32" s="339">
        <v>0</v>
      </c>
      <c r="K32" s="339">
        <v>0</v>
      </c>
      <c r="L32" s="337">
        <v>2389771</v>
      </c>
      <c r="M32" s="337">
        <v>2056747</v>
      </c>
      <c r="N32" s="338">
        <v>68170</v>
      </c>
      <c r="O32" s="337">
        <v>4233753</v>
      </c>
    </row>
    <row r="33" spans="1:15" ht="10.5" customHeight="1" x14ac:dyDescent="0.15">
      <c r="A33" s="11"/>
      <c r="B33" s="193" t="s">
        <v>406</v>
      </c>
      <c r="C33" s="9"/>
      <c r="D33" s="340">
        <v>2607846</v>
      </c>
      <c r="E33" s="337">
        <v>2861426</v>
      </c>
      <c r="F33" s="337">
        <v>100049</v>
      </c>
      <c r="G33" s="337">
        <v>3271148</v>
      </c>
      <c r="H33" s="337">
        <v>2550533</v>
      </c>
      <c r="I33" s="337">
        <v>1386780</v>
      </c>
      <c r="J33" s="339">
        <v>46640</v>
      </c>
      <c r="K33" s="339">
        <v>0</v>
      </c>
      <c r="L33" s="337">
        <v>1490246</v>
      </c>
      <c r="M33" s="337">
        <v>1410784</v>
      </c>
      <c r="N33" s="345">
        <v>43820</v>
      </c>
      <c r="O33" s="337">
        <v>1293085</v>
      </c>
    </row>
    <row r="34" spans="1:15" ht="10.5" customHeight="1" x14ac:dyDescent="0.15">
      <c r="A34" s="11"/>
      <c r="B34" s="193" t="s">
        <v>405</v>
      </c>
      <c r="C34" s="9"/>
      <c r="D34" s="340">
        <v>5378817</v>
      </c>
      <c r="E34" s="337">
        <v>4100138</v>
      </c>
      <c r="F34" s="337">
        <v>158555</v>
      </c>
      <c r="G34" s="337">
        <v>7399679</v>
      </c>
      <c r="H34" s="337">
        <v>1565935</v>
      </c>
      <c r="I34" s="337">
        <v>3850380</v>
      </c>
      <c r="J34" s="339">
        <v>0</v>
      </c>
      <c r="K34" s="339">
        <v>0</v>
      </c>
      <c r="L34" s="337">
        <v>2003809</v>
      </c>
      <c r="M34" s="337">
        <v>928247</v>
      </c>
      <c r="N34" s="338">
        <v>30946</v>
      </c>
      <c r="O34" s="337">
        <v>3798780</v>
      </c>
    </row>
    <row r="35" spans="1:15" ht="8.25" customHeight="1" x14ac:dyDescent="0.15">
      <c r="A35" s="11"/>
      <c r="B35" s="193"/>
      <c r="C35" s="9"/>
      <c r="D35" s="344"/>
      <c r="E35" s="341"/>
      <c r="F35" s="341"/>
      <c r="G35" s="341"/>
      <c r="H35" s="341"/>
      <c r="I35" s="341"/>
      <c r="J35" s="343"/>
      <c r="K35" s="343"/>
      <c r="L35" s="341"/>
      <c r="M35" s="341"/>
      <c r="N35" s="346"/>
      <c r="O35" s="341"/>
    </row>
    <row r="36" spans="1:15" ht="10.5" customHeight="1" x14ac:dyDescent="0.15">
      <c r="A36" s="11"/>
      <c r="B36" s="193" t="s">
        <v>404</v>
      </c>
      <c r="C36" s="9"/>
      <c r="D36" s="340">
        <v>2797601</v>
      </c>
      <c r="E36" s="337">
        <v>1635626</v>
      </c>
      <c r="F36" s="337">
        <v>128450</v>
      </c>
      <c r="G36" s="337">
        <v>1688119</v>
      </c>
      <c r="H36" s="337">
        <v>1329799</v>
      </c>
      <c r="I36" s="337">
        <v>233134</v>
      </c>
      <c r="J36" s="339">
        <v>28501</v>
      </c>
      <c r="K36" s="339">
        <v>0</v>
      </c>
      <c r="L36" s="337">
        <v>528042</v>
      </c>
      <c r="M36" s="337">
        <v>401674</v>
      </c>
      <c r="N36" s="338">
        <v>204692</v>
      </c>
      <c r="O36" s="337">
        <v>1102748</v>
      </c>
    </row>
    <row r="37" spans="1:15" ht="10.5" customHeight="1" x14ac:dyDescent="0.15">
      <c r="A37" s="11"/>
      <c r="B37" s="193" t="s">
        <v>403</v>
      </c>
      <c r="C37" s="9"/>
      <c r="D37" s="340">
        <v>3110946</v>
      </c>
      <c r="E37" s="337">
        <v>2825954</v>
      </c>
      <c r="F37" s="337">
        <v>133326</v>
      </c>
      <c r="G37" s="337">
        <v>3379645</v>
      </c>
      <c r="H37" s="337">
        <v>1230320</v>
      </c>
      <c r="I37" s="337">
        <v>959510</v>
      </c>
      <c r="J37" s="339">
        <v>0</v>
      </c>
      <c r="K37" s="339">
        <v>0</v>
      </c>
      <c r="L37" s="337">
        <v>979987</v>
      </c>
      <c r="M37" s="337">
        <v>782181</v>
      </c>
      <c r="N37" s="338">
        <v>88000</v>
      </c>
      <c r="O37" s="337">
        <v>1345134</v>
      </c>
    </row>
    <row r="38" spans="1:15" ht="10.5" customHeight="1" x14ac:dyDescent="0.15">
      <c r="A38" s="11"/>
      <c r="B38" s="193" t="s">
        <v>402</v>
      </c>
      <c r="C38" s="9"/>
      <c r="D38" s="340">
        <v>2136975</v>
      </c>
      <c r="E38" s="337">
        <v>1585746</v>
      </c>
      <c r="F38" s="337">
        <v>106269</v>
      </c>
      <c r="G38" s="337">
        <v>1693031</v>
      </c>
      <c r="H38" s="337">
        <v>465168</v>
      </c>
      <c r="I38" s="337">
        <v>1678116</v>
      </c>
      <c r="J38" s="339">
        <v>0</v>
      </c>
      <c r="K38" s="339">
        <v>0</v>
      </c>
      <c r="L38" s="337">
        <v>637715</v>
      </c>
      <c r="M38" s="337">
        <v>849245</v>
      </c>
      <c r="N38" s="338">
        <v>37000</v>
      </c>
      <c r="O38" s="337">
        <v>1708195</v>
      </c>
    </row>
    <row r="39" spans="1:15" ht="10.5" customHeight="1" x14ac:dyDescent="0.15">
      <c r="A39" s="11"/>
      <c r="B39" s="193" t="s">
        <v>401</v>
      </c>
      <c r="C39" s="9"/>
      <c r="D39" s="340">
        <v>1707639</v>
      </c>
      <c r="E39" s="337">
        <v>1374076</v>
      </c>
      <c r="F39" s="337">
        <v>91180</v>
      </c>
      <c r="G39" s="337">
        <v>1512775</v>
      </c>
      <c r="H39" s="337">
        <v>426761</v>
      </c>
      <c r="I39" s="98">
        <v>1377876</v>
      </c>
      <c r="J39" s="101">
        <v>0</v>
      </c>
      <c r="K39" s="108">
        <v>0</v>
      </c>
      <c r="L39" s="98">
        <v>659393</v>
      </c>
      <c r="M39" s="98">
        <v>361770</v>
      </c>
      <c r="N39" s="345">
        <v>22000</v>
      </c>
      <c r="O39" s="98">
        <v>1285601</v>
      </c>
    </row>
    <row r="40" spans="1:15" ht="10.5" customHeight="1" x14ac:dyDescent="0.15">
      <c r="A40" s="11"/>
      <c r="B40" s="193" t="s">
        <v>400</v>
      </c>
      <c r="C40" s="9"/>
      <c r="D40" s="340">
        <v>834022</v>
      </c>
      <c r="E40" s="337">
        <v>788468</v>
      </c>
      <c r="F40" s="337">
        <v>29940</v>
      </c>
      <c r="G40" s="337">
        <v>455673</v>
      </c>
      <c r="H40" s="337">
        <v>432660</v>
      </c>
      <c r="I40" s="337">
        <v>293383</v>
      </c>
      <c r="J40" s="339">
        <v>0</v>
      </c>
      <c r="K40" s="339">
        <v>0</v>
      </c>
      <c r="L40" s="337">
        <v>61385</v>
      </c>
      <c r="M40" s="337">
        <v>194232</v>
      </c>
      <c r="N40" s="338">
        <v>14000</v>
      </c>
      <c r="O40" s="337">
        <v>672517</v>
      </c>
    </row>
    <row r="41" spans="1:15" ht="8.25" customHeight="1" x14ac:dyDescent="0.15">
      <c r="A41" s="11"/>
      <c r="B41" s="193"/>
      <c r="C41" s="9"/>
      <c r="D41" s="344"/>
      <c r="E41" s="341"/>
      <c r="F41" s="341"/>
      <c r="G41" s="341"/>
      <c r="H41" s="341"/>
      <c r="I41" s="341"/>
      <c r="J41" s="343"/>
      <c r="K41" s="343"/>
      <c r="L41" s="341"/>
      <c r="M41" s="341"/>
      <c r="N41" s="346"/>
      <c r="O41" s="341"/>
    </row>
    <row r="42" spans="1:15" ht="10.5" customHeight="1" x14ac:dyDescent="0.15">
      <c r="A42" s="11"/>
      <c r="B42" s="193" t="s">
        <v>399</v>
      </c>
      <c r="C42" s="9"/>
      <c r="D42" s="340">
        <v>1160801</v>
      </c>
      <c r="E42" s="337">
        <v>910652</v>
      </c>
      <c r="F42" s="337">
        <v>32447</v>
      </c>
      <c r="G42" s="337">
        <v>907856</v>
      </c>
      <c r="H42" s="337">
        <v>688352</v>
      </c>
      <c r="I42" s="337">
        <v>1001390</v>
      </c>
      <c r="J42" s="339">
        <v>0</v>
      </c>
      <c r="K42" s="339">
        <v>0</v>
      </c>
      <c r="L42" s="337">
        <v>190300</v>
      </c>
      <c r="M42" s="337">
        <v>61466</v>
      </c>
      <c r="N42" s="338">
        <v>30360</v>
      </c>
      <c r="O42" s="337">
        <v>697673</v>
      </c>
    </row>
    <row r="43" spans="1:15" ht="10.5" customHeight="1" x14ac:dyDescent="0.15">
      <c r="A43" s="11"/>
      <c r="B43" s="193" t="s">
        <v>398</v>
      </c>
      <c r="C43" s="9"/>
      <c r="D43" s="340">
        <v>917616</v>
      </c>
      <c r="E43" s="337">
        <v>740942</v>
      </c>
      <c r="F43" s="337">
        <v>13200</v>
      </c>
      <c r="G43" s="337">
        <v>643261</v>
      </c>
      <c r="H43" s="337">
        <v>496255</v>
      </c>
      <c r="I43" s="337">
        <v>631768</v>
      </c>
      <c r="J43" s="339">
        <v>15924</v>
      </c>
      <c r="K43" s="339">
        <v>0</v>
      </c>
      <c r="L43" s="337">
        <v>349546</v>
      </c>
      <c r="M43" s="337">
        <v>34533</v>
      </c>
      <c r="N43" s="338">
        <v>5000</v>
      </c>
      <c r="O43" s="337">
        <v>551563</v>
      </c>
    </row>
    <row r="44" spans="1:15" ht="10.5" customHeight="1" x14ac:dyDescent="0.15">
      <c r="A44" s="11"/>
      <c r="B44" s="193" t="s">
        <v>397</v>
      </c>
      <c r="C44" s="9"/>
      <c r="D44" s="340">
        <v>1214026</v>
      </c>
      <c r="E44" s="337">
        <v>997670</v>
      </c>
      <c r="F44" s="337">
        <v>36828</v>
      </c>
      <c r="G44" s="337">
        <v>464202</v>
      </c>
      <c r="H44" s="337">
        <v>880383</v>
      </c>
      <c r="I44" s="337">
        <v>512685</v>
      </c>
      <c r="J44" s="339">
        <v>107427</v>
      </c>
      <c r="K44" s="339">
        <v>0</v>
      </c>
      <c r="L44" s="337">
        <v>415026</v>
      </c>
      <c r="M44" s="337">
        <v>59343</v>
      </c>
      <c r="N44" s="338">
        <v>540</v>
      </c>
      <c r="O44" s="337">
        <v>624904</v>
      </c>
    </row>
    <row r="45" spans="1:15" ht="10.5" customHeight="1" x14ac:dyDescent="0.15">
      <c r="A45" s="11"/>
      <c r="B45" s="193" t="s">
        <v>396</v>
      </c>
      <c r="C45" s="9"/>
      <c r="D45" s="340">
        <v>956973</v>
      </c>
      <c r="E45" s="337">
        <v>1101998</v>
      </c>
      <c r="F45" s="337">
        <v>26949</v>
      </c>
      <c r="G45" s="337">
        <v>1206281</v>
      </c>
      <c r="H45" s="337">
        <v>860151</v>
      </c>
      <c r="I45" s="337">
        <v>2745249</v>
      </c>
      <c r="J45" s="339">
        <v>12099</v>
      </c>
      <c r="K45" s="339">
        <v>0</v>
      </c>
      <c r="L45" s="337">
        <v>450051</v>
      </c>
      <c r="M45" s="337">
        <v>162064</v>
      </c>
      <c r="N45" s="338">
        <v>85893</v>
      </c>
      <c r="O45" s="337">
        <v>429608</v>
      </c>
    </row>
    <row r="46" spans="1:15" ht="10.5" customHeight="1" x14ac:dyDescent="0.15">
      <c r="A46" s="11"/>
      <c r="B46" s="193" t="s">
        <v>395</v>
      </c>
      <c r="C46" s="9"/>
      <c r="D46" s="340">
        <v>2833000</v>
      </c>
      <c r="E46" s="337">
        <v>2646122</v>
      </c>
      <c r="F46" s="337">
        <v>392409</v>
      </c>
      <c r="G46" s="337">
        <v>509874</v>
      </c>
      <c r="H46" s="337">
        <v>762540</v>
      </c>
      <c r="I46" s="337">
        <v>1917477</v>
      </c>
      <c r="J46" s="339">
        <v>117069</v>
      </c>
      <c r="K46" s="339">
        <v>0</v>
      </c>
      <c r="L46" s="337">
        <v>867831</v>
      </c>
      <c r="M46" s="337">
        <v>820416</v>
      </c>
      <c r="N46" s="345">
        <v>109792</v>
      </c>
      <c r="O46" s="337">
        <v>520775</v>
      </c>
    </row>
    <row r="47" spans="1:15" ht="8.25" customHeight="1" x14ac:dyDescent="0.15">
      <c r="A47" s="11"/>
      <c r="B47" s="193"/>
      <c r="C47" s="9"/>
      <c r="D47" s="344"/>
      <c r="E47" s="341"/>
      <c r="F47" s="341"/>
      <c r="G47" s="341"/>
      <c r="H47" s="341"/>
      <c r="I47" s="341"/>
      <c r="J47" s="343"/>
      <c r="K47" s="343"/>
      <c r="L47" s="341"/>
      <c r="M47" s="341"/>
      <c r="N47" s="342"/>
      <c r="O47" s="341"/>
    </row>
    <row r="48" spans="1:15" ht="10.5" customHeight="1" x14ac:dyDescent="0.15">
      <c r="A48" s="11"/>
      <c r="B48" s="193" t="s">
        <v>394</v>
      </c>
      <c r="C48" s="9"/>
      <c r="D48" s="340">
        <v>675289</v>
      </c>
      <c r="E48" s="337">
        <v>585674</v>
      </c>
      <c r="F48" s="337">
        <v>39733</v>
      </c>
      <c r="G48" s="337">
        <v>397705</v>
      </c>
      <c r="H48" s="337">
        <v>609706</v>
      </c>
      <c r="I48" s="337">
        <v>705825</v>
      </c>
      <c r="J48" s="339">
        <v>16760</v>
      </c>
      <c r="K48" s="339">
        <v>0</v>
      </c>
      <c r="L48" s="337">
        <v>325962</v>
      </c>
      <c r="M48" s="337">
        <v>12993</v>
      </c>
      <c r="N48" s="339">
        <v>0</v>
      </c>
      <c r="O48" s="337">
        <v>534630</v>
      </c>
    </row>
    <row r="49" spans="1:15" ht="10.5" customHeight="1" x14ac:dyDescent="0.15">
      <c r="A49" s="11"/>
      <c r="B49" s="193" t="s">
        <v>393</v>
      </c>
      <c r="C49" s="9"/>
      <c r="D49" s="340">
        <v>2225654</v>
      </c>
      <c r="E49" s="337">
        <v>1656317</v>
      </c>
      <c r="F49" s="337">
        <v>47965</v>
      </c>
      <c r="G49" s="337">
        <v>996371</v>
      </c>
      <c r="H49" s="337">
        <v>1354790</v>
      </c>
      <c r="I49" s="337">
        <v>1245579</v>
      </c>
      <c r="J49" s="339">
        <v>146394</v>
      </c>
      <c r="K49" s="339">
        <v>0</v>
      </c>
      <c r="L49" s="337">
        <v>654786</v>
      </c>
      <c r="M49" s="337">
        <v>497582</v>
      </c>
      <c r="N49" s="338">
        <v>3000</v>
      </c>
      <c r="O49" s="337">
        <v>1059969</v>
      </c>
    </row>
    <row r="50" spans="1:15" ht="10.5" customHeight="1" x14ac:dyDescent="0.15">
      <c r="A50" s="11"/>
      <c r="B50" s="193" t="s">
        <v>392</v>
      </c>
      <c r="C50" s="9"/>
      <c r="D50" s="340">
        <v>3056522</v>
      </c>
      <c r="E50" s="337">
        <v>2206709</v>
      </c>
      <c r="F50" s="337">
        <v>71056</v>
      </c>
      <c r="G50" s="337">
        <v>2536478</v>
      </c>
      <c r="H50" s="337">
        <v>852259</v>
      </c>
      <c r="I50" s="337">
        <v>818625</v>
      </c>
      <c r="J50" s="337">
        <v>5944</v>
      </c>
      <c r="K50" s="339">
        <v>0</v>
      </c>
      <c r="L50" s="337">
        <v>625452</v>
      </c>
      <c r="M50" s="337">
        <v>424119</v>
      </c>
      <c r="N50" s="338">
        <v>157500</v>
      </c>
      <c r="O50" s="337">
        <v>1737410</v>
      </c>
    </row>
    <row r="51" spans="1:15" ht="10.5" customHeight="1" x14ac:dyDescent="0.15">
      <c r="A51" s="11"/>
      <c r="B51" s="193" t="s">
        <v>391</v>
      </c>
      <c r="C51" s="9"/>
      <c r="D51" s="340">
        <v>589544</v>
      </c>
      <c r="E51" s="337">
        <v>478264</v>
      </c>
      <c r="F51" s="337">
        <v>9998</v>
      </c>
      <c r="G51" s="337">
        <v>145826</v>
      </c>
      <c r="H51" s="337">
        <v>406872</v>
      </c>
      <c r="I51" s="337">
        <v>173346</v>
      </c>
      <c r="J51" s="339">
        <v>9009</v>
      </c>
      <c r="K51" s="339">
        <v>0</v>
      </c>
      <c r="L51" s="337">
        <v>30877</v>
      </c>
      <c r="M51" s="337">
        <v>80708</v>
      </c>
      <c r="N51" s="338">
        <v>9000</v>
      </c>
      <c r="O51" s="337">
        <v>267921</v>
      </c>
    </row>
    <row r="52" spans="1:15" ht="2.25" customHeight="1" thickBot="1" x14ac:dyDescent="0.2">
      <c r="A52" s="6"/>
      <c r="B52" s="4"/>
      <c r="C52" s="121"/>
      <c r="D52" s="120"/>
      <c r="E52" s="120"/>
      <c r="F52" s="120"/>
      <c r="G52" s="120"/>
      <c r="H52" s="120"/>
      <c r="I52" s="120"/>
      <c r="J52" s="120"/>
      <c r="K52" s="120"/>
      <c r="L52" s="120"/>
      <c r="M52" s="120"/>
      <c r="N52" s="120"/>
      <c r="O52" s="120"/>
    </row>
    <row r="53" spans="1:15" ht="5.25" customHeight="1" thickTop="1" x14ac:dyDescent="0.15">
      <c r="A53" s="102"/>
      <c r="B53" s="1"/>
      <c r="C53" s="102"/>
      <c r="D53" s="102"/>
      <c r="E53" s="102"/>
      <c r="F53" s="102"/>
      <c r="G53" s="102"/>
      <c r="H53" s="102"/>
      <c r="I53" s="102"/>
      <c r="J53" s="102"/>
      <c r="L53" s="102"/>
      <c r="M53" s="102"/>
      <c r="N53" s="102"/>
      <c r="O53" s="102"/>
    </row>
  </sheetData>
  <mergeCells count="1">
    <mergeCell ref="B3:B4"/>
  </mergeCells>
  <phoneticPr fontId="2"/>
  <pageMargins left="0.70866141732283472" right="0.70866141732283472" top="0.74803149606299213" bottom="0.74803149606299213" header="0.31496062992125984" footer="0.31496062992125984"/>
  <pageSetup paperSize="8" scale="130" fitToWidth="0" fitToHeight="0" orientation="landscape" r:id="rId1"/>
  <headerFooter>
    <oddHeader>&amp;L&amp;9市町村普通会計決算状況－性質別歳出－&amp;R&amp;9&amp;F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16-1</vt:lpstr>
      <vt:lpstr>16-2</vt:lpstr>
      <vt:lpstr>16-3</vt:lpstr>
      <vt:lpstr>16-4</vt:lpstr>
      <vt:lpstr>16-5</vt:lpstr>
      <vt:lpstr>16-6</vt:lpstr>
      <vt:lpstr>16-7</vt:lpstr>
      <vt:lpstr>16-8-1</vt:lpstr>
      <vt:lpstr>16-8-2</vt:lpstr>
      <vt:lpstr>16-9</vt:lpstr>
      <vt:lpstr>16-10</vt:lpstr>
      <vt:lpstr>16-11</vt:lpstr>
      <vt:lpstr>16-12</vt:lpstr>
      <vt:lpstr>16-13</vt:lpstr>
      <vt:lpstr>16-14</vt:lpstr>
      <vt:lpstr>16-15</vt:lpstr>
      <vt:lpstr>'16-1'!Print_Area</vt:lpstr>
      <vt:lpstr>'16-13'!Print_Area</vt:lpstr>
      <vt:lpstr>'16-2'!Print_Area</vt:lpstr>
      <vt:lpstr>'16-4'!Print_Area</vt:lpstr>
      <vt:lpstr>'16-5'!Print_Area</vt:lpstr>
      <vt:lpstr>'16-9'!Print_Area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2021-02-12T09:30:18Z</cp:lastPrinted>
  <dcterms:created xsi:type="dcterms:W3CDTF">2019-03-13T01:22:12Z</dcterms:created>
  <dcterms:modified xsi:type="dcterms:W3CDTF">2021-03-16T02:47:17Z</dcterms:modified>
</cp:coreProperties>
</file>